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08" yWindow="-108" windowWidth="20736" windowHeight="11760" tabRatio="837" activeTab="2"/>
  </bookViews>
  <sheets>
    <sheet name="DG MN" sheetId="47" r:id="rId1"/>
    <sheet name="ĐG ĐV" sheetId="71" state="hidden" r:id="rId2"/>
    <sheet name="KH 3T Tái chế" sheetId="35" r:id="rId3"/>
  </sheets>
  <definedNames>
    <definedName name="_xlnm._FilterDatabase" localSheetId="0" hidden="1">'DG MN'!$A$6:$WSB$445</definedName>
    <definedName name="_xlnm._FilterDatabase" localSheetId="1" hidden="1">'ĐG ĐV'!$A$6:$WRS$446</definedName>
    <definedName name="_xlnm._FilterDatabase" localSheetId="2" hidden="1">'KH 3T Tái chế'!$A$4:$VQZ$191</definedName>
    <definedName name="_xlnm.Print_Area" localSheetId="2">'KH 3T Tái chế'!$C$1:$XFD$226</definedName>
    <definedName name="_xlnm.Print_Titles" localSheetId="0">'DG MN'!$3:$6</definedName>
    <definedName name="_xlnm.Print_Titles" localSheetId="1">'ĐG ĐV'!$3:$6</definedName>
    <definedName name="_xlnm.Print_Titles" localSheetId="2">'KH 3T Tái chế'!$2:$4</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02" i="35" l="1"/>
  <c r="Q202" i="35"/>
  <c r="R202" i="35"/>
  <c r="O195" i="35"/>
  <c r="P200" i="35"/>
  <c r="Q200" i="35"/>
  <c r="R200" i="35"/>
  <c r="P220" i="35"/>
  <c r="Q220" i="35"/>
  <c r="R220" i="35"/>
  <c r="P219" i="35"/>
  <c r="Q219" i="35"/>
  <c r="R219" i="35"/>
  <c r="P218" i="35"/>
  <c r="Q218" i="35"/>
  <c r="R218" i="35"/>
  <c r="O220" i="35"/>
  <c r="O219" i="35"/>
  <c r="P216" i="35"/>
  <c r="Q216" i="35"/>
  <c r="R216" i="35"/>
  <c r="O218" i="35"/>
  <c r="P217" i="35"/>
  <c r="Q217" i="35"/>
  <c r="R217" i="35"/>
  <c r="O217" i="35"/>
  <c r="O216" i="35"/>
  <c r="P205" i="35" l="1"/>
  <c r="Q205" i="35"/>
  <c r="R205" i="35"/>
  <c r="P204" i="35"/>
  <c r="Q204" i="35"/>
  <c r="R204" i="35"/>
  <c r="T219" i="35" l="1"/>
  <c r="P213" i="35"/>
  <c r="Q213" i="35"/>
  <c r="R213" i="35"/>
  <c r="P214" i="35"/>
  <c r="Q214" i="35"/>
  <c r="R214" i="35"/>
  <c r="O214" i="35"/>
  <c r="O213" i="35"/>
  <c r="N37" i="35"/>
  <c r="P209" i="35"/>
  <c r="Q209" i="35"/>
  <c r="R209" i="35"/>
  <c r="P210" i="35"/>
  <c r="Q210" i="35"/>
  <c r="R210" i="35"/>
  <c r="P211" i="35"/>
  <c r="Q211" i="35"/>
  <c r="R211" i="35"/>
  <c r="P212" i="35"/>
  <c r="Q212" i="35"/>
  <c r="R212" i="35"/>
  <c r="O211" i="35"/>
  <c r="O210" i="35"/>
  <c r="O209" i="35"/>
  <c r="O212" i="35"/>
  <c r="P194" i="35"/>
  <c r="Q194" i="35"/>
  <c r="R194" i="35"/>
  <c r="P195" i="35"/>
  <c r="Q195" i="35"/>
  <c r="R195" i="35"/>
  <c r="P196" i="35"/>
  <c r="Q196" i="35"/>
  <c r="R196" i="35"/>
  <c r="P197" i="35"/>
  <c r="Q197" i="35"/>
  <c r="R197" i="35"/>
  <c r="P198" i="35"/>
  <c r="Q198" i="35"/>
  <c r="R198" i="35"/>
  <c r="O198" i="35"/>
  <c r="O197" i="35"/>
  <c r="O196" i="35"/>
  <c r="O194" i="35"/>
  <c r="O208" i="35" l="1"/>
  <c r="R193" i="35"/>
  <c r="Q193" i="35"/>
  <c r="P193" i="35"/>
  <c r="R208" i="35"/>
  <c r="P208" i="35"/>
  <c r="Q208" i="35"/>
  <c r="M196" i="35" l="1"/>
  <c r="M195" i="35"/>
  <c r="N120" i="35" l="1"/>
  <c r="M220" i="35" l="1"/>
  <c r="M219" i="35"/>
  <c r="M218" i="35"/>
  <c r="M216" i="35"/>
  <c r="Q215" i="35" l="1"/>
  <c r="R215" i="35"/>
  <c r="P215" i="35"/>
  <c r="M198" i="35" l="1"/>
  <c r="M197" i="35"/>
  <c r="M194" i="35"/>
  <c r="M217" i="35"/>
  <c r="M215" i="35" l="1"/>
  <c r="N169" i="35" l="1"/>
  <c r="N30" i="35"/>
  <c r="N132" i="35"/>
  <c r="N83" i="35"/>
  <c r="N46" i="35"/>
  <c r="N47" i="35"/>
  <c r="N14" i="35" l="1"/>
  <c r="N16" i="35"/>
  <c r="N25" i="35"/>
  <c r="N31" i="35"/>
  <c r="N34" i="35"/>
  <c r="N35" i="35"/>
  <c r="N36" i="35"/>
  <c r="N39" i="35"/>
  <c r="N45" i="35"/>
  <c r="N51" i="35"/>
  <c r="N52" i="35"/>
  <c r="N55" i="35"/>
  <c r="N56" i="35"/>
  <c r="N61" i="35"/>
  <c r="N64" i="35"/>
  <c r="N65" i="35"/>
  <c r="N77" i="35"/>
  <c r="N78" i="35"/>
  <c r="N95" i="35"/>
  <c r="N97" i="35"/>
  <c r="N98" i="35"/>
  <c r="N99" i="35"/>
  <c r="N101" i="35"/>
  <c r="N102" i="35"/>
  <c r="N121" i="35"/>
  <c r="N122" i="35"/>
  <c r="N131" i="35"/>
  <c r="N133" i="35"/>
  <c r="N138" i="35"/>
  <c r="N141" i="35"/>
  <c r="N142" i="35"/>
  <c r="N143" i="35"/>
  <c r="N145" i="35"/>
  <c r="N146" i="35"/>
  <c r="N147" i="35"/>
  <c r="N149" i="35"/>
  <c r="N156" i="35"/>
  <c r="N161" i="35"/>
  <c r="N162" i="35"/>
  <c r="N163" i="35"/>
  <c r="N165" i="35"/>
  <c r="N166" i="35"/>
  <c r="N171" i="35"/>
  <c r="N175" i="35"/>
  <c r="N176" i="35"/>
  <c r="N177" i="35"/>
  <c r="N179" i="35"/>
  <c r="N181" i="35"/>
  <c r="N188" i="35"/>
  <c r="N191" i="35"/>
  <c r="N12" i="35"/>
  <c r="N11" i="35"/>
  <c r="N8" i="35"/>
  <c r="N198" i="35" l="1"/>
  <c r="N196" i="35"/>
  <c r="N195" i="35"/>
  <c r="N197" i="35"/>
  <c r="CB572" i="71"/>
  <c r="CA572" i="71"/>
  <c r="BZ572" i="71"/>
  <c r="BY572" i="71"/>
  <c r="BX572" i="71"/>
  <c r="BW572" i="71"/>
  <c r="BV572" i="71"/>
  <c r="BU572" i="71"/>
  <c r="BT572" i="71"/>
  <c r="BS572" i="71"/>
  <c r="BR572" i="71"/>
  <c r="BQ572" i="71"/>
  <c r="BP572" i="71"/>
  <c r="BO572" i="71"/>
  <c r="BN572" i="71"/>
  <c r="BM572" i="71"/>
  <c r="BL572" i="71"/>
  <c r="BK572" i="71"/>
  <c r="BJ572" i="71"/>
  <c r="BI572" i="71"/>
  <c r="BH572" i="71"/>
  <c r="CB571" i="71"/>
  <c r="CA571" i="71"/>
  <c r="BZ571" i="71"/>
  <c r="BY571" i="71"/>
  <c r="BX571" i="71"/>
  <c r="BW571" i="71"/>
  <c r="BV571" i="71"/>
  <c r="BU571" i="71"/>
  <c r="BT571" i="71"/>
  <c r="BS571" i="71"/>
  <c r="BR571" i="71"/>
  <c r="BQ571" i="71"/>
  <c r="BP571" i="71"/>
  <c r="BO571" i="71"/>
  <c r="BN571" i="71"/>
  <c r="BM571" i="71"/>
  <c r="BL571" i="71"/>
  <c r="BK571" i="71"/>
  <c r="BJ571" i="71"/>
  <c r="BI571" i="71"/>
  <c r="BH571" i="71"/>
  <c r="CB570" i="71"/>
  <c r="CA570" i="71"/>
  <c r="BZ570" i="71"/>
  <c r="BY570" i="71"/>
  <c r="BX570" i="71"/>
  <c r="BW570" i="71"/>
  <c r="BV570" i="71"/>
  <c r="BU570" i="71"/>
  <c r="BT570" i="71"/>
  <c r="BS570" i="71"/>
  <c r="BR570" i="71"/>
  <c r="BQ570" i="71"/>
  <c r="BP570" i="71"/>
  <c r="BO570" i="71"/>
  <c r="BN570" i="71"/>
  <c r="BM570" i="71"/>
  <c r="BL570" i="71"/>
  <c r="BK570" i="71"/>
  <c r="BJ570" i="71"/>
  <c r="BI570" i="71"/>
  <c r="BH570" i="71"/>
  <c r="CB569" i="71"/>
  <c r="CA569" i="71"/>
  <c r="BZ569" i="71"/>
  <c r="BY569" i="71"/>
  <c r="BX569" i="71"/>
  <c r="BW569" i="71"/>
  <c r="BV569" i="71"/>
  <c r="BU569" i="71"/>
  <c r="BT569" i="71"/>
  <c r="BS569" i="71"/>
  <c r="BR569" i="71"/>
  <c r="BQ569" i="71"/>
  <c r="BP569" i="71"/>
  <c r="BO569" i="71"/>
  <c r="BN569" i="71"/>
  <c r="BM569" i="71"/>
  <c r="BL569" i="71"/>
  <c r="BK569" i="71"/>
  <c r="BJ569" i="71"/>
  <c r="BI569" i="71"/>
  <c r="BH569" i="71"/>
  <c r="CB565" i="71"/>
  <c r="CA565" i="71"/>
  <c r="BZ565" i="71"/>
  <c r="BY565" i="71"/>
  <c r="BX565" i="71"/>
  <c r="BW565" i="71"/>
  <c r="BV565" i="71"/>
  <c r="BU565" i="71"/>
  <c r="BT565" i="71"/>
  <c r="BS565" i="71"/>
  <c r="BR565" i="71"/>
  <c r="BQ565" i="71"/>
  <c r="BP565" i="71"/>
  <c r="BO565" i="71"/>
  <c r="BN565" i="71"/>
  <c r="BM565" i="71"/>
  <c r="BL565" i="71"/>
  <c r="BK565" i="71"/>
  <c r="BJ565" i="71"/>
  <c r="BI565" i="71"/>
  <c r="BH565" i="71"/>
  <c r="CB564" i="71"/>
  <c r="CA564" i="71"/>
  <c r="BZ564" i="71"/>
  <c r="BY564" i="71"/>
  <c r="BX564" i="71"/>
  <c r="BW564" i="71"/>
  <c r="BV564" i="71"/>
  <c r="BU564" i="71"/>
  <c r="BT564" i="71"/>
  <c r="BS564" i="71"/>
  <c r="BR564" i="71"/>
  <c r="BQ564" i="71"/>
  <c r="BP564" i="71"/>
  <c r="BO564" i="71"/>
  <c r="BN564" i="71"/>
  <c r="BM564" i="71"/>
  <c r="BL564" i="71"/>
  <c r="BK564" i="71"/>
  <c r="BJ564" i="71"/>
  <c r="BI564" i="71"/>
  <c r="BH564" i="71"/>
  <c r="CB563" i="71"/>
  <c r="CA563" i="71"/>
  <c r="BZ563" i="71"/>
  <c r="BY563" i="71"/>
  <c r="BX563" i="71"/>
  <c r="BW563" i="71"/>
  <c r="BV563" i="71"/>
  <c r="BU563" i="71"/>
  <c r="BT563" i="71"/>
  <c r="BS563" i="71"/>
  <c r="BR563" i="71"/>
  <c r="BQ563" i="71"/>
  <c r="BP563" i="71"/>
  <c r="BO563" i="71"/>
  <c r="BN563" i="71"/>
  <c r="BM563" i="71"/>
  <c r="BL563" i="71"/>
  <c r="BK563" i="71"/>
  <c r="BJ563" i="71"/>
  <c r="BI563" i="71"/>
  <c r="BH563" i="71"/>
  <c r="CB562" i="71"/>
  <c r="CA562" i="71"/>
  <c r="BZ562" i="71"/>
  <c r="BY562" i="71"/>
  <c r="BX562" i="71"/>
  <c r="BW562" i="71"/>
  <c r="BV562" i="71"/>
  <c r="BU562" i="71"/>
  <c r="BT562" i="71"/>
  <c r="BS562" i="71"/>
  <c r="BR562" i="71"/>
  <c r="BQ562" i="71"/>
  <c r="BP562" i="71"/>
  <c r="BO562" i="71"/>
  <c r="BN562" i="71"/>
  <c r="BM562" i="71"/>
  <c r="BL562" i="71"/>
  <c r="BK562" i="71"/>
  <c r="BJ562" i="71"/>
  <c r="BI562" i="71"/>
  <c r="BH562" i="71"/>
  <c r="CB558" i="71"/>
  <c r="CA558" i="71"/>
  <c r="BZ558" i="71"/>
  <c r="BY558" i="71"/>
  <c r="BX558" i="71"/>
  <c r="BW558" i="71"/>
  <c r="BV558" i="71"/>
  <c r="BU558" i="71"/>
  <c r="BT558" i="71"/>
  <c r="BS558" i="71"/>
  <c r="BR558" i="71"/>
  <c r="BQ558" i="71"/>
  <c r="BP558" i="71"/>
  <c r="BO558" i="71"/>
  <c r="BN558" i="71"/>
  <c r="BM558" i="71"/>
  <c r="BL558" i="71"/>
  <c r="BK558" i="71"/>
  <c r="BJ558" i="71"/>
  <c r="BI558" i="71"/>
  <c r="BH558" i="71"/>
  <c r="CB557" i="71"/>
  <c r="CA557" i="71"/>
  <c r="BZ557" i="71"/>
  <c r="BY557" i="71"/>
  <c r="BX557" i="71"/>
  <c r="BW557" i="71"/>
  <c r="BV557" i="71"/>
  <c r="BU557" i="71"/>
  <c r="BT557" i="71"/>
  <c r="BS557" i="71"/>
  <c r="BR557" i="71"/>
  <c r="BQ557" i="71"/>
  <c r="BP557" i="71"/>
  <c r="BO557" i="71"/>
  <c r="BN557" i="71"/>
  <c r="BM557" i="71"/>
  <c r="BL557" i="71"/>
  <c r="BK557" i="71"/>
  <c r="BJ557" i="71"/>
  <c r="BI557" i="71"/>
  <c r="BH557" i="71"/>
  <c r="CB556" i="71"/>
  <c r="CA556" i="71"/>
  <c r="BZ556" i="71"/>
  <c r="BY556" i="71"/>
  <c r="BX556" i="71"/>
  <c r="BW556" i="71"/>
  <c r="BV556" i="71"/>
  <c r="BU556" i="71"/>
  <c r="BT556" i="71"/>
  <c r="BS556" i="71"/>
  <c r="BR556" i="71"/>
  <c r="BQ556" i="71"/>
  <c r="BP556" i="71"/>
  <c r="BO556" i="71"/>
  <c r="BN556" i="71"/>
  <c r="BM556" i="71"/>
  <c r="BL556" i="71"/>
  <c r="BK556" i="71"/>
  <c r="BJ556" i="71"/>
  <c r="BI556" i="71"/>
  <c r="BH556" i="71"/>
  <c r="CB555" i="71"/>
  <c r="CA555" i="71"/>
  <c r="BZ555" i="71"/>
  <c r="BY555" i="71"/>
  <c r="BX555" i="71"/>
  <c r="BW555" i="71"/>
  <c r="BV555" i="71"/>
  <c r="BU555" i="71"/>
  <c r="BT555" i="71"/>
  <c r="BS555" i="71"/>
  <c r="BR555" i="71"/>
  <c r="BQ555" i="71"/>
  <c r="BP555" i="71"/>
  <c r="BO555" i="71"/>
  <c r="BN555" i="71"/>
  <c r="BM555" i="71"/>
  <c r="BL555" i="71"/>
  <c r="BK555" i="71"/>
  <c r="BJ555" i="71"/>
  <c r="BI555" i="71"/>
  <c r="BH555" i="71"/>
  <c r="CB551" i="71"/>
  <c r="CA551" i="71"/>
  <c r="BZ551" i="71"/>
  <c r="BY551" i="71"/>
  <c r="BX551" i="71"/>
  <c r="BW551" i="71"/>
  <c r="BV551" i="71"/>
  <c r="BU551" i="71"/>
  <c r="BT551" i="71"/>
  <c r="BS551" i="71"/>
  <c r="BR551" i="71"/>
  <c r="BQ551" i="71"/>
  <c r="BP551" i="71"/>
  <c r="BO551" i="71"/>
  <c r="BN551" i="71"/>
  <c r="BM551" i="71"/>
  <c r="BL551" i="71"/>
  <c r="BK551" i="71"/>
  <c r="BJ551" i="71"/>
  <c r="BI551" i="71"/>
  <c r="BH551" i="71"/>
  <c r="CB550" i="71"/>
  <c r="CA550" i="71"/>
  <c r="BZ550" i="71"/>
  <c r="BY550" i="71"/>
  <c r="BX550" i="71"/>
  <c r="BW550" i="71"/>
  <c r="BV550" i="71"/>
  <c r="BU550" i="71"/>
  <c r="BT550" i="71"/>
  <c r="BS550" i="71"/>
  <c r="BR550" i="71"/>
  <c r="BQ550" i="71"/>
  <c r="BP550" i="71"/>
  <c r="BO550" i="71"/>
  <c r="BN550" i="71"/>
  <c r="BM550" i="71"/>
  <c r="BL550" i="71"/>
  <c r="BK550" i="71"/>
  <c r="BJ550" i="71"/>
  <c r="BI550" i="71"/>
  <c r="BH550" i="71"/>
  <c r="CB549" i="71"/>
  <c r="CA549" i="71"/>
  <c r="BZ549" i="71"/>
  <c r="BY549" i="71"/>
  <c r="BX549" i="71"/>
  <c r="BW549" i="71"/>
  <c r="BV549" i="71"/>
  <c r="BU549" i="71"/>
  <c r="BT549" i="71"/>
  <c r="BS549" i="71"/>
  <c r="BR549" i="71"/>
  <c r="BQ549" i="71"/>
  <c r="BP549" i="71"/>
  <c r="BO549" i="71"/>
  <c r="BN549" i="71"/>
  <c r="BM549" i="71"/>
  <c r="BL549" i="71"/>
  <c r="BK549" i="71"/>
  <c r="BJ549" i="71"/>
  <c r="BI549" i="71"/>
  <c r="BH549" i="71"/>
  <c r="CB548" i="71"/>
  <c r="CA548" i="71"/>
  <c r="BZ548" i="71"/>
  <c r="BY548" i="71"/>
  <c r="BX548" i="71"/>
  <c r="BW548" i="71"/>
  <c r="BV548" i="71"/>
  <c r="BU548" i="71"/>
  <c r="BT548" i="71"/>
  <c r="BS548" i="71"/>
  <c r="BR548" i="71"/>
  <c r="BQ548" i="71"/>
  <c r="BP548" i="71"/>
  <c r="BO548" i="71"/>
  <c r="BN548" i="71"/>
  <c r="BM548" i="71"/>
  <c r="BL548" i="71"/>
  <c r="BK548" i="71"/>
  <c r="BJ548" i="71"/>
  <c r="BI548" i="71"/>
  <c r="BH548" i="71"/>
  <c r="CB544" i="71"/>
  <c r="CB579" i="71" s="1"/>
  <c r="CA544" i="71"/>
  <c r="BZ544" i="71"/>
  <c r="BZ579" i="71" s="1"/>
  <c r="BY544" i="71"/>
  <c r="BX544" i="71"/>
  <c r="BX579" i="71" s="1"/>
  <c r="BW544" i="71"/>
  <c r="BV544" i="71"/>
  <c r="BV579" i="71" s="1"/>
  <c r="BU544" i="71"/>
  <c r="BT544" i="71"/>
  <c r="BT579" i="71" s="1"/>
  <c r="BS544" i="71"/>
  <c r="BR544" i="71"/>
  <c r="BR579" i="71" s="1"/>
  <c r="BQ544" i="71"/>
  <c r="BP544" i="71"/>
  <c r="BP579" i="71" s="1"/>
  <c r="BO544" i="71"/>
  <c r="BN544" i="71"/>
  <c r="BN579" i="71" s="1"/>
  <c r="BM544" i="71"/>
  <c r="BL544" i="71"/>
  <c r="BL579" i="71" s="1"/>
  <c r="BK544" i="71"/>
  <c r="BJ544" i="71"/>
  <c r="BJ579" i="71" s="1"/>
  <c r="BI544" i="71"/>
  <c r="BH544" i="71"/>
  <c r="BH579" i="71" s="1"/>
  <c r="CB543" i="71"/>
  <c r="CB578" i="71" s="1"/>
  <c r="CA543" i="71"/>
  <c r="CA578" i="71" s="1"/>
  <c r="BZ543" i="71"/>
  <c r="BY543" i="71"/>
  <c r="BY578" i="71" s="1"/>
  <c r="BX543" i="71"/>
  <c r="BX578" i="71" s="1"/>
  <c r="BW543" i="71"/>
  <c r="BW578" i="71" s="1"/>
  <c r="BV543" i="71"/>
  <c r="BU543" i="71"/>
  <c r="BU578" i="71" s="1"/>
  <c r="BT543" i="71"/>
  <c r="BT578" i="71" s="1"/>
  <c r="BS543" i="71"/>
  <c r="BS578" i="71" s="1"/>
  <c r="BR543" i="71"/>
  <c r="BQ543" i="71"/>
  <c r="BQ578" i="71" s="1"/>
  <c r="BP543" i="71"/>
  <c r="BP578" i="71" s="1"/>
  <c r="BO543" i="71"/>
  <c r="BO578" i="71" s="1"/>
  <c r="BN543" i="71"/>
  <c r="BM543" i="71"/>
  <c r="BM578" i="71" s="1"/>
  <c r="BL543" i="71"/>
  <c r="BL578" i="71" s="1"/>
  <c r="BK543" i="71"/>
  <c r="BK578" i="71" s="1"/>
  <c r="BJ543" i="71"/>
  <c r="BI543" i="71"/>
  <c r="BI578" i="71" s="1"/>
  <c r="BH543" i="71"/>
  <c r="BH578" i="71" s="1"/>
  <c r="CB542" i="71"/>
  <c r="CB577" i="71" s="1"/>
  <c r="CA542" i="71"/>
  <c r="BZ542" i="71"/>
  <c r="BZ577" i="71" s="1"/>
  <c r="BY542" i="71"/>
  <c r="BY577" i="71" s="1"/>
  <c r="BX542" i="71"/>
  <c r="BX577" i="71" s="1"/>
  <c r="BW542" i="71"/>
  <c r="BV542" i="71"/>
  <c r="BV577" i="71" s="1"/>
  <c r="BU542" i="71"/>
  <c r="BU577" i="71" s="1"/>
  <c r="BT542" i="71"/>
  <c r="BT577" i="71" s="1"/>
  <c r="BS542" i="71"/>
  <c r="BR542" i="71"/>
  <c r="BR577" i="71" s="1"/>
  <c r="BQ542" i="71"/>
  <c r="BQ577" i="71" s="1"/>
  <c r="BP542" i="71"/>
  <c r="BP577" i="71" s="1"/>
  <c r="BO542" i="71"/>
  <c r="BN542" i="71"/>
  <c r="BN577" i="71" s="1"/>
  <c r="BM542" i="71"/>
  <c r="BM577" i="71" s="1"/>
  <c r="BL542" i="71"/>
  <c r="BL577" i="71" s="1"/>
  <c r="BK542" i="71"/>
  <c r="BJ542" i="71"/>
  <c r="BJ577" i="71" s="1"/>
  <c r="BI542" i="71"/>
  <c r="BI577" i="71" s="1"/>
  <c r="BH542" i="71"/>
  <c r="BH577" i="71" s="1"/>
  <c r="CB541" i="71"/>
  <c r="CA541" i="71"/>
  <c r="CA576" i="71" s="1"/>
  <c r="BZ541" i="71"/>
  <c r="BY541" i="71"/>
  <c r="BX541" i="71"/>
  <c r="BW541" i="71"/>
  <c r="BV541" i="71"/>
  <c r="BU541" i="71"/>
  <c r="BT541" i="71"/>
  <c r="BS541" i="71"/>
  <c r="BR541" i="71"/>
  <c r="BQ541" i="71"/>
  <c r="BP541" i="71"/>
  <c r="BO541" i="71"/>
  <c r="BO576" i="71" s="1"/>
  <c r="BN541" i="71"/>
  <c r="BM541" i="71"/>
  <c r="BL541" i="71"/>
  <c r="BK541" i="71"/>
  <c r="BK576" i="71" s="1"/>
  <c r="BJ541" i="71"/>
  <c r="BI541" i="71"/>
  <c r="BH541" i="71"/>
  <c r="CB537" i="71"/>
  <c r="CA537" i="71"/>
  <c r="BZ537" i="71"/>
  <c r="BY537" i="71"/>
  <c r="BX537" i="71"/>
  <c r="BW537" i="71"/>
  <c r="BV537" i="71"/>
  <c r="BU537" i="71"/>
  <c r="BT537" i="71"/>
  <c r="BS537" i="71"/>
  <c r="BR537" i="71"/>
  <c r="BQ537" i="71"/>
  <c r="BP537" i="71"/>
  <c r="BO537" i="71"/>
  <c r="BN537" i="71"/>
  <c r="BM537" i="71"/>
  <c r="BL537" i="71"/>
  <c r="BK537" i="71"/>
  <c r="BJ537" i="71"/>
  <c r="BI537" i="71"/>
  <c r="BH537" i="71"/>
  <c r="CB536" i="71"/>
  <c r="CA536" i="71"/>
  <c r="BZ536" i="71"/>
  <c r="BY536" i="71"/>
  <c r="BX536" i="71"/>
  <c r="BW536" i="71"/>
  <c r="BV536" i="71"/>
  <c r="BU536" i="71"/>
  <c r="BT536" i="71"/>
  <c r="BS536" i="71"/>
  <c r="BR536" i="71"/>
  <c r="BQ536" i="71"/>
  <c r="BP536" i="71"/>
  <c r="BO536" i="71"/>
  <c r="BN536" i="71"/>
  <c r="BM536" i="71"/>
  <c r="BL536" i="71"/>
  <c r="BK536" i="71"/>
  <c r="BJ536" i="71"/>
  <c r="BI536" i="71"/>
  <c r="BH536" i="71"/>
  <c r="CB535" i="71"/>
  <c r="CA535" i="71"/>
  <c r="BZ535" i="71"/>
  <c r="BY535" i="71"/>
  <c r="BX535" i="71"/>
  <c r="BW535" i="71"/>
  <c r="BV535" i="71"/>
  <c r="BU535" i="71"/>
  <c r="BT535" i="71"/>
  <c r="BS535" i="71"/>
  <c r="BR535" i="71"/>
  <c r="BQ535" i="71"/>
  <c r="BP535" i="71"/>
  <c r="BO535" i="71"/>
  <c r="BN535" i="71"/>
  <c r="BM535" i="71"/>
  <c r="BL535" i="71"/>
  <c r="BK535" i="71"/>
  <c r="BJ535" i="71"/>
  <c r="BI535" i="71"/>
  <c r="BH535" i="71"/>
  <c r="CB534" i="71"/>
  <c r="CA534" i="71"/>
  <c r="BZ534" i="71"/>
  <c r="BY534" i="71"/>
  <c r="BX534" i="71"/>
  <c r="BW534" i="71"/>
  <c r="BV534" i="71"/>
  <c r="BU534" i="71"/>
  <c r="BT534" i="71"/>
  <c r="BS534" i="71"/>
  <c r="BR534" i="71"/>
  <c r="BQ534" i="71"/>
  <c r="BP534" i="71"/>
  <c r="BO534" i="71"/>
  <c r="BN534" i="71"/>
  <c r="BM534" i="71"/>
  <c r="BL534" i="71"/>
  <c r="BK534" i="71"/>
  <c r="BJ534" i="71"/>
  <c r="BI534" i="71"/>
  <c r="BH534" i="71"/>
  <c r="CB530" i="71"/>
  <c r="CA530" i="71"/>
  <c r="BZ530" i="71"/>
  <c r="BY530" i="71"/>
  <c r="BX530" i="71"/>
  <c r="BW530" i="71"/>
  <c r="BV530" i="71"/>
  <c r="BU530" i="71"/>
  <c r="BT530" i="71"/>
  <c r="BS530" i="71"/>
  <c r="BR530" i="71"/>
  <c r="BQ530" i="71"/>
  <c r="BP530" i="71"/>
  <c r="BO530" i="71"/>
  <c r="BN530" i="71"/>
  <c r="BM530" i="71"/>
  <c r="BL530" i="71"/>
  <c r="BK530" i="71"/>
  <c r="BJ530" i="71"/>
  <c r="BI530" i="71"/>
  <c r="BH530" i="71"/>
  <c r="CB529" i="71"/>
  <c r="CA529" i="71"/>
  <c r="BZ529" i="71"/>
  <c r="BY529" i="71"/>
  <c r="BX529" i="71"/>
  <c r="BW529" i="71"/>
  <c r="BV529" i="71"/>
  <c r="BU529" i="71"/>
  <c r="BT529" i="71"/>
  <c r="BS529" i="71"/>
  <c r="BR529" i="71"/>
  <c r="BQ529" i="71"/>
  <c r="BP529" i="71"/>
  <c r="BO529" i="71"/>
  <c r="BN529" i="71"/>
  <c r="BM529" i="71"/>
  <c r="BL529" i="71"/>
  <c r="BK529" i="71"/>
  <c r="BJ529" i="71"/>
  <c r="BI529" i="71"/>
  <c r="BH529" i="71"/>
  <c r="CB528" i="71"/>
  <c r="CA528" i="71"/>
  <c r="BZ528" i="71"/>
  <c r="BY528" i="71"/>
  <c r="BX528" i="71"/>
  <c r="BW528" i="71"/>
  <c r="BV528" i="71"/>
  <c r="BU528" i="71"/>
  <c r="BT528" i="71"/>
  <c r="BS528" i="71"/>
  <c r="BR528" i="71"/>
  <c r="BQ528" i="71"/>
  <c r="BP528" i="71"/>
  <c r="BO528" i="71"/>
  <c r="BN528" i="71"/>
  <c r="BM528" i="71"/>
  <c r="BL528" i="71"/>
  <c r="BK528" i="71"/>
  <c r="BJ528" i="71"/>
  <c r="BI528" i="71"/>
  <c r="BH528" i="71"/>
  <c r="CB527" i="71"/>
  <c r="CA527" i="71"/>
  <c r="BZ527" i="71"/>
  <c r="BY527" i="71"/>
  <c r="BX527" i="71"/>
  <c r="BW527" i="71"/>
  <c r="BV527" i="71"/>
  <c r="BU527" i="71"/>
  <c r="BT527" i="71"/>
  <c r="BS527" i="71"/>
  <c r="BR527" i="71"/>
  <c r="BQ527" i="71"/>
  <c r="BP527" i="71"/>
  <c r="BO527" i="71"/>
  <c r="BN527" i="71"/>
  <c r="BM527" i="71"/>
  <c r="BL527" i="71"/>
  <c r="BK527" i="71"/>
  <c r="BJ527" i="71"/>
  <c r="BI527" i="71"/>
  <c r="BH527" i="71"/>
  <c r="CB523" i="71"/>
  <c r="CA523" i="71"/>
  <c r="BZ523" i="71"/>
  <c r="BY523" i="71"/>
  <c r="BX523" i="71"/>
  <c r="BW523" i="71"/>
  <c r="BV523" i="71"/>
  <c r="BU523" i="71"/>
  <c r="BT523" i="71"/>
  <c r="BS523" i="71"/>
  <c r="BR523" i="71"/>
  <c r="BQ523" i="71"/>
  <c r="BP523" i="71"/>
  <c r="BO523" i="71"/>
  <c r="BN523" i="71"/>
  <c r="BM523" i="71"/>
  <c r="BL523" i="71"/>
  <c r="BK523" i="71"/>
  <c r="BJ523" i="71"/>
  <c r="BI523" i="71"/>
  <c r="BH523" i="71"/>
  <c r="CB522" i="71"/>
  <c r="CA522" i="71"/>
  <c r="BZ522" i="71"/>
  <c r="BY522" i="71"/>
  <c r="BX522" i="71"/>
  <c r="BW522" i="71"/>
  <c r="BV522" i="71"/>
  <c r="BU522" i="71"/>
  <c r="BT522" i="71"/>
  <c r="BS522" i="71"/>
  <c r="BR522" i="71"/>
  <c r="BQ522" i="71"/>
  <c r="BP522" i="71"/>
  <c r="BO522" i="71"/>
  <c r="BN522" i="71"/>
  <c r="BM522" i="71"/>
  <c r="BL522" i="71"/>
  <c r="BK522" i="71"/>
  <c r="BJ522" i="71"/>
  <c r="BI522" i="71"/>
  <c r="BH522" i="71"/>
  <c r="CB521" i="71"/>
  <c r="CA521" i="71"/>
  <c r="BZ521" i="71"/>
  <c r="BY521" i="71"/>
  <c r="BX521" i="71"/>
  <c r="BW521" i="71"/>
  <c r="BV521" i="71"/>
  <c r="BU521" i="71"/>
  <c r="BT521" i="71"/>
  <c r="BS521" i="71"/>
  <c r="BR521" i="71"/>
  <c r="BQ521" i="71"/>
  <c r="BP521" i="71"/>
  <c r="BO521" i="71"/>
  <c r="BN521" i="71"/>
  <c r="BM521" i="71"/>
  <c r="BL521" i="71"/>
  <c r="BK521" i="71"/>
  <c r="BJ521" i="71"/>
  <c r="BI521" i="71"/>
  <c r="BH521" i="71"/>
  <c r="CB520" i="71"/>
  <c r="CA520" i="71"/>
  <c r="BZ520" i="71"/>
  <c r="BY520" i="71"/>
  <c r="BX520" i="71"/>
  <c r="BW520" i="71"/>
  <c r="BV520" i="71"/>
  <c r="BU520" i="71"/>
  <c r="BT520" i="71"/>
  <c r="BS520" i="71"/>
  <c r="BR520" i="71"/>
  <c r="BQ520" i="71"/>
  <c r="BP520" i="71"/>
  <c r="BO520" i="71"/>
  <c r="BN520" i="71"/>
  <c r="BM520" i="71"/>
  <c r="BL520" i="71"/>
  <c r="BK520" i="71"/>
  <c r="BJ520" i="71"/>
  <c r="BI520" i="71"/>
  <c r="BH520" i="71"/>
  <c r="CB516" i="71"/>
  <c r="CA516" i="71"/>
  <c r="BZ516" i="71"/>
  <c r="BY516" i="71"/>
  <c r="BX516" i="71"/>
  <c r="BW516" i="71"/>
  <c r="BV516" i="71"/>
  <c r="BU516" i="71"/>
  <c r="BT516" i="71"/>
  <c r="BS516" i="71"/>
  <c r="BR516" i="71"/>
  <c r="BQ516" i="71"/>
  <c r="BP516" i="71"/>
  <c r="BO516" i="71"/>
  <c r="BN516" i="71"/>
  <c r="BM516" i="71"/>
  <c r="BL516" i="71"/>
  <c r="BK516" i="71"/>
  <c r="BJ516" i="71"/>
  <c r="BI516" i="71"/>
  <c r="BH516" i="71"/>
  <c r="CB515" i="71"/>
  <c r="CA515" i="71"/>
  <c r="BZ515" i="71"/>
  <c r="BY515" i="71"/>
  <c r="BX515" i="71"/>
  <c r="BW515" i="71"/>
  <c r="BV515" i="71"/>
  <c r="BU515" i="71"/>
  <c r="BT515" i="71"/>
  <c r="BS515" i="71"/>
  <c r="BR515" i="71"/>
  <c r="BQ515" i="71"/>
  <c r="BP515" i="71"/>
  <c r="BO515" i="71"/>
  <c r="BN515" i="71"/>
  <c r="BM515" i="71"/>
  <c r="BL515" i="71"/>
  <c r="BK515" i="71"/>
  <c r="BJ515" i="71"/>
  <c r="BI515" i="71"/>
  <c r="BH515" i="71"/>
  <c r="CB514" i="71"/>
  <c r="CA514" i="71"/>
  <c r="BZ514" i="71"/>
  <c r="BY514" i="71"/>
  <c r="BX514" i="71"/>
  <c r="BW514" i="71"/>
  <c r="BV514" i="71"/>
  <c r="BU514" i="71"/>
  <c r="BT514" i="71"/>
  <c r="BS514" i="71"/>
  <c r="BR514" i="71"/>
  <c r="BQ514" i="71"/>
  <c r="BP514" i="71"/>
  <c r="BO514" i="71"/>
  <c r="BN514" i="71"/>
  <c r="BM514" i="71"/>
  <c r="BL514" i="71"/>
  <c r="BK514" i="71"/>
  <c r="BJ514" i="71"/>
  <c r="BI514" i="71"/>
  <c r="BH514" i="71"/>
  <c r="CB513" i="71"/>
  <c r="CA513" i="71"/>
  <c r="BZ513" i="71"/>
  <c r="BY513" i="71"/>
  <c r="BX513" i="71"/>
  <c r="BW513" i="71"/>
  <c r="BV513" i="71"/>
  <c r="BU513" i="71"/>
  <c r="BT513" i="71"/>
  <c r="BS513" i="71"/>
  <c r="BR513" i="71"/>
  <c r="BQ513" i="71"/>
  <c r="BP513" i="71"/>
  <c r="BO513" i="71"/>
  <c r="BN513" i="71"/>
  <c r="BM513" i="71"/>
  <c r="BL513" i="71"/>
  <c r="BK513" i="71"/>
  <c r="BJ513" i="71"/>
  <c r="BI513" i="71"/>
  <c r="BH513" i="71"/>
  <c r="CB509" i="71"/>
  <c r="CA509" i="71"/>
  <c r="BZ509" i="71"/>
  <c r="BY509" i="71"/>
  <c r="BX509" i="71"/>
  <c r="BW509" i="71"/>
  <c r="BV509" i="71"/>
  <c r="BU509" i="71"/>
  <c r="BT509" i="71"/>
  <c r="BS509" i="71"/>
  <c r="BR509" i="71"/>
  <c r="BQ509" i="71"/>
  <c r="BP509" i="71"/>
  <c r="BO509" i="71"/>
  <c r="BN509" i="71"/>
  <c r="BM509" i="71"/>
  <c r="BL509" i="71"/>
  <c r="BK509" i="71"/>
  <c r="BJ509" i="71"/>
  <c r="BI509" i="71"/>
  <c r="BH509" i="71"/>
  <c r="CB508" i="71"/>
  <c r="CA508" i="71"/>
  <c r="BZ508" i="71"/>
  <c r="BY508" i="71"/>
  <c r="BX508" i="71"/>
  <c r="BW508" i="71"/>
  <c r="BV508" i="71"/>
  <c r="BU508" i="71"/>
  <c r="BT508" i="71"/>
  <c r="BS508" i="71"/>
  <c r="BR508" i="71"/>
  <c r="BQ508" i="71"/>
  <c r="BP508" i="71"/>
  <c r="BO508" i="71"/>
  <c r="BN508" i="71"/>
  <c r="BM508" i="71"/>
  <c r="BL508" i="71"/>
  <c r="BK508" i="71"/>
  <c r="BJ508" i="71"/>
  <c r="BI508" i="71"/>
  <c r="BH508" i="71"/>
  <c r="CB507" i="71"/>
  <c r="CA507" i="71"/>
  <c r="BZ507" i="71"/>
  <c r="BY507" i="71"/>
  <c r="BX507" i="71"/>
  <c r="BW507" i="71"/>
  <c r="BV507" i="71"/>
  <c r="BU507" i="71"/>
  <c r="BT507" i="71"/>
  <c r="BS507" i="71"/>
  <c r="BR507" i="71"/>
  <c r="BQ507" i="71"/>
  <c r="BP507" i="71"/>
  <c r="BO507" i="71"/>
  <c r="BN507" i="71"/>
  <c r="BM507" i="71"/>
  <c r="BL507" i="71"/>
  <c r="BK507" i="71"/>
  <c r="BJ507" i="71"/>
  <c r="BI507" i="71"/>
  <c r="BH507" i="71"/>
  <c r="CB506" i="71"/>
  <c r="CA506" i="71"/>
  <c r="BZ506" i="71"/>
  <c r="BY506" i="71"/>
  <c r="BX506" i="71"/>
  <c r="BW506" i="71"/>
  <c r="BV506" i="71"/>
  <c r="BU506" i="71"/>
  <c r="BT506" i="71"/>
  <c r="BS506" i="71"/>
  <c r="BR506" i="71"/>
  <c r="BQ506" i="71"/>
  <c r="BP506" i="71"/>
  <c r="BO506" i="71"/>
  <c r="BN506" i="71"/>
  <c r="BM506" i="71"/>
  <c r="BL506" i="71"/>
  <c r="BK506" i="71"/>
  <c r="BJ506" i="71"/>
  <c r="BI506" i="71"/>
  <c r="BH506" i="71"/>
  <c r="CB502" i="71"/>
  <c r="CA502" i="71"/>
  <c r="BZ502" i="71"/>
  <c r="BY502" i="71"/>
  <c r="BX502" i="71"/>
  <c r="BW502" i="71"/>
  <c r="BV502" i="71"/>
  <c r="BU502" i="71"/>
  <c r="BT502" i="71"/>
  <c r="BS502" i="71"/>
  <c r="BR502" i="71"/>
  <c r="BQ502" i="71"/>
  <c r="BP502" i="71"/>
  <c r="BO502" i="71"/>
  <c r="BN502" i="71"/>
  <c r="BM502" i="71"/>
  <c r="BL502" i="71"/>
  <c r="BK502" i="71"/>
  <c r="BJ502" i="71"/>
  <c r="BI502" i="71"/>
  <c r="BH502" i="71"/>
  <c r="CB501" i="71"/>
  <c r="CA501" i="71"/>
  <c r="BZ501" i="71"/>
  <c r="BY501" i="71"/>
  <c r="BX501" i="71"/>
  <c r="BW501" i="71"/>
  <c r="BV501" i="71"/>
  <c r="BU501" i="71"/>
  <c r="BT501" i="71"/>
  <c r="BS501" i="71"/>
  <c r="BR501" i="71"/>
  <c r="BQ501" i="71"/>
  <c r="BP501" i="71"/>
  <c r="BO501" i="71"/>
  <c r="BN501" i="71"/>
  <c r="BM501" i="71"/>
  <c r="BL501" i="71"/>
  <c r="BK501" i="71"/>
  <c r="BJ501" i="71"/>
  <c r="BI501" i="71"/>
  <c r="BH501" i="71"/>
  <c r="CB500" i="71"/>
  <c r="CA500" i="71"/>
  <c r="BZ500" i="71"/>
  <c r="BY500" i="71"/>
  <c r="BX500" i="71"/>
  <c r="BW500" i="71"/>
  <c r="BV500" i="71"/>
  <c r="BU500" i="71"/>
  <c r="BT500" i="71"/>
  <c r="BS500" i="71"/>
  <c r="BR500" i="71"/>
  <c r="BQ500" i="71"/>
  <c r="BP500" i="71"/>
  <c r="BO500" i="71"/>
  <c r="BN500" i="71"/>
  <c r="BM500" i="71"/>
  <c r="BL500" i="71"/>
  <c r="BK500" i="71"/>
  <c r="BJ500" i="71"/>
  <c r="BI500" i="71"/>
  <c r="BH500" i="71"/>
  <c r="CB499" i="71"/>
  <c r="CA499" i="71"/>
  <c r="BZ499" i="71"/>
  <c r="BY499" i="71"/>
  <c r="BX499" i="71"/>
  <c r="BW499" i="71"/>
  <c r="BV499" i="71"/>
  <c r="BU499" i="71"/>
  <c r="BT499" i="71"/>
  <c r="BS499" i="71"/>
  <c r="BR499" i="71"/>
  <c r="BQ499" i="71"/>
  <c r="BP499" i="71"/>
  <c r="BO499" i="71"/>
  <c r="BN499" i="71"/>
  <c r="BM499" i="71"/>
  <c r="BL499" i="71"/>
  <c r="BK499" i="71"/>
  <c r="BJ499" i="71"/>
  <c r="BI499" i="71"/>
  <c r="BH499" i="71"/>
  <c r="CB495" i="71"/>
  <c r="CA495" i="71"/>
  <c r="BZ495" i="71"/>
  <c r="BY495" i="71"/>
  <c r="BX495" i="71"/>
  <c r="BW495" i="71"/>
  <c r="BV495" i="71"/>
  <c r="BU495" i="71"/>
  <c r="BT495" i="71"/>
  <c r="BS495" i="71"/>
  <c r="BR495" i="71"/>
  <c r="BQ495" i="71"/>
  <c r="BP495" i="71"/>
  <c r="BO495" i="71"/>
  <c r="BN495" i="71"/>
  <c r="BM495" i="71"/>
  <c r="BL495" i="71"/>
  <c r="BK495" i="71"/>
  <c r="BJ495" i="71"/>
  <c r="BI495" i="71"/>
  <c r="BH495" i="71"/>
  <c r="CB494" i="71"/>
  <c r="CA494" i="71"/>
  <c r="BZ494" i="71"/>
  <c r="BY494" i="71"/>
  <c r="BX494" i="71"/>
  <c r="BW494" i="71"/>
  <c r="BV494" i="71"/>
  <c r="BU494" i="71"/>
  <c r="BT494" i="71"/>
  <c r="BS494" i="71"/>
  <c r="BR494" i="71"/>
  <c r="BQ494" i="71"/>
  <c r="BP494" i="71"/>
  <c r="BO494" i="71"/>
  <c r="BN494" i="71"/>
  <c r="BM494" i="71"/>
  <c r="BL494" i="71"/>
  <c r="BK494" i="71"/>
  <c r="BJ494" i="71"/>
  <c r="BI494" i="71"/>
  <c r="BH494" i="71"/>
  <c r="CB493" i="71"/>
  <c r="CA493" i="71"/>
  <c r="BZ493" i="71"/>
  <c r="BY493" i="71"/>
  <c r="BX493" i="71"/>
  <c r="BW493" i="71"/>
  <c r="BV493" i="71"/>
  <c r="BU493" i="71"/>
  <c r="BT493" i="71"/>
  <c r="BS493" i="71"/>
  <c r="BR493" i="71"/>
  <c r="BQ493" i="71"/>
  <c r="BP493" i="71"/>
  <c r="BO493" i="71"/>
  <c r="BN493" i="71"/>
  <c r="BM493" i="71"/>
  <c r="BL493" i="71"/>
  <c r="BK493" i="71"/>
  <c r="BJ493" i="71"/>
  <c r="BI493" i="71"/>
  <c r="BH493" i="71"/>
  <c r="CB492" i="71"/>
  <c r="CA492" i="71"/>
  <c r="BZ492" i="71"/>
  <c r="BY492" i="71"/>
  <c r="BX492" i="71"/>
  <c r="BW492" i="71"/>
  <c r="BV492" i="71"/>
  <c r="BU492" i="71"/>
  <c r="BT492" i="71"/>
  <c r="BS492" i="71"/>
  <c r="BR492" i="71"/>
  <c r="BQ492" i="71"/>
  <c r="BP492" i="71"/>
  <c r="BO492" i="71"/>
  <c r="BN492" i="71"/>
  <c r="BM492" i="71"/>
  <c r="BL492" i="71"/>
  <c r="BK492" i="71"/>
  <c r="BJ492" i="71"/>
  <c r="BI492" i="71"/>
  <c r="BH492" i="71"/>
  <c r="CB488" i="71"/>
  <c r="CA488" i="71"/>
  <c r="BZ488" i="71"/>
  <c r="BY488" i="71"/>
  <c r="BX488" i="71"/>
  <c r="BW488" i="71"/>
  <c r="BV488" i="71"/>
  <c r="BU488" i="71"/>
  <c r="BT488" i="71"/>
  <c r="BS488" i="71"/>
  <c r="BR488" i="71"/>
  <c r="BQ488" i="71"/>
  <c r="BP488" i="71"/>
  <c r="BO488" i="71"/>
  <c r="BN488" i="71"/>
  <c r="BM488" i="71"/>
  <c r="BL488" i="71"/>
  <c r="BK488" i="71"/>
  <c r="BJ488" i="71"/>
  <c r="BI488" i="71"/>
  <c r="BH488" i="71"/>
  <c r="CB487" i="71"/>
  <c r="CA487" i="71"/>
  <c r="BZ487" i="71"/>
  <c r="BY487" i="71"/>
  <c r="BX487" i="71"/>
  <c r="BW487" i="71"/>
  <c r="BV487" i="71"/>
  <c r="BU487" i="71"/>
  <c r="BT487" i="71"/>
  <c r="BS487" i="71"/>
  <c r="BR487" i="71"/>
  <c r="BQ487" i="71"/>
  <c r="BP487" i="71"/>
  <c r="BO487" i="71"/>
  <c r="BN487" i="71"/>
  <c r="BM487" i="71"/>
  <c r="BL487" i="71"/>
  <c r="BK487" i="71"/>
  <c r="BJ487" i="71"/>
  <c r="BI487" i="71"/>
  <c r="BH487" i="71"/>
  <c r="CB486" i="71"/>
  <c r="CA486" i="71"/>
  <c r="BZ486" i="71"/>
  <c r="BY486" i="71"/>
  <c r="BX486" i="71"/>
  <c r="BW486" i="71"/>
  <c r="BV486" i="71"/>
  <c r="BU486" i="71"/>
  <c r="BT486" i="71"/>
  <c r="BS486" i="71"/>
  <c r="BR486" i="71"/>
  <c r="BQ486" i="71"/>
  <c r="BP486" i="71"/>
  <c r="BO486" i="71"/>
  <c r="BN486" i="71"/>
  <c r="BM486" i="71"/>
  <c r="BL486" i="71"/>
  <c r="BK486" i="71"/>
  <c r="BJ486" i="71"/>
  <c r="BI486" i="71"/>
  <c r="BH486" i="71"/>
  <c r="CB485" i="71"/>
  <c r="CA485" i="71"/>
  <c r="BZ485" i="71"/>
  <c r="BY485" i="71"/>
  <c r="BX485" i="71"/>
  <c r="BW485" i="71"/>
  <c r="BV485" i="71"/>
  <c r="BU485" i="71"/>
  <c r="BT485" i="71"/>
  <c r="BS485" i="71"/>
  <c r="BR485" i="71"/>
  <c r="BQ485" i="71"/>
  <c r="BP485" i="71"/>
  <c r="BO485" i="71"/>
  <c r="BN485" i="71"/>
  <c r="BM485" i="71"/>
  <c r="BL485" i="71"/>
  <c r="BK485" i="71"/>
  <c r="BJ485" i="71"/>
  <c r="BI485" i="71"/>
  <c r="BH485" i="71"/>
  <c r="CB481" i="71"/>
  <c r="CA481" i="71"/>
  <c r="BZ481" i="71"/>
  <c r="BY481" i="71"/>
  <c r="BX481" i="71"/>
  <c r="BW481" i="71"/>
  <c r="BV481" i="71"/>
  <c r="BU481" i="71"/>
  <c r="BT481" i="71"/>
  <c r="BS481" i="71"/>
  <c r="BR481" i="71"/>
  <c r="BQ481" i="71"/>
  <c r="BP481" i="71"/>
  <c r="BO481" i="71"/>
  <c r="BN481" i="71"/>
  <c r="BM481" i="71"/>
  <c r="BL481" i="71"/>
  <c r="BK481" i="71"/>
  <c r="BJ481" i="71"/>
  <c r="BI481" i="71"/>
  <c r="BH481" i="71"/>
  <c r="CB480" i="71"/>
  <c r="CA480" i="71"/>
  <c r="BZ480" i="71"/>
  <c r="BY480" i="71"/>
  <c r="BX480" i="71"/>
  <c r="BW480" i="71"/>
  <c r="BV480" i="71"/>
  <c r="BU480" i="71"/>
  <c r="BT480" i="71"/>
  <c r="BS480" i="71"/>
  <c r="BR480" i="71"/>
  <c r="BQ480" i="71"/>
  <c r="BP480" i="71"/>
  <c r="BO480" i="71"/>
  <c r="BN480" i="71"/>
  <c r="BM480" i="71"/>
  <c r="BL480" i="71"/>
  <c r="BK480" i="71"/>
  <c r="BJ480" i="71"/>
  <c r="BI480" i="71"/>
  <c r="BH480" i="71"/>
  <c r="CB479" i="71"/>
  <c r="CA479" i="71"/>
  <c r="CA483" i="71" s="1"/>
  <c r="BZ479" i="71"/>
  <c r="BY479" i="71"/>
  <c r="BX479" i="71"/>
  <c r="BW479" i="71"/>
  <c r="BW483" i="71" s="1"/>
  <c r="BV479" i="71"/>
  <c r="BU479" i="71"/>
  <c r="BT479" i="71"/>
  <c r="BS479" i="71"/>
  <c r="BS483" i="71" s="1"/>
  <c r="BR479" i="71"/>
  <c r="BQ479" i="71"/>
  <c r="BP479" i="71"/>
  <c r="BO479" i="71"/>
  <c r="BO483" i="71" s="1"/>
  <c r="BN479" i="71"/>
  <c r="BM479" i="71"/>
  <c r="BL479" i="71"/>
  <c r="BK479" i="71"/>
  <c r="BK483" i="71" s="1"/>
  <c r="BJ479" i="71"/>
  <c r="BI479" i="71"/>
  <c r="BH479" i="71"/>
  <c r="CB478" i="71"/>
  <c r="CA478" i="71"/>
  <c r="BZ478" i="71"/>
  <c r="BY478" i="71"/>
  <c r="BX478" i="71"/>
  <c r="BW478" i="71"/>
  <c r="BV478" i="71"/>
  <c r="BU478" i="71"/>
  <c r="BT478" i="71"/>
  <c r="BS478" i="71"/>
  <c r="BR478" i="71"/>
  <c r="BQ478" i="71"/>
  <c r="BP478" i="71"/>
  <c r="BO478" i="71"/>
  <c r="BN478" i="71"/>
  <c r="BM478" i="71"/>
  <c r="BL478" i="71"/>
  <c r="BK478" i="71"/>
  <c r="BJ478" i="71"/>
  <c r="BI478" i="71"/>
  <c r="BH478" i="71"/>
  <c r="CB474" i="71"/>
  <c r="CA474" i="71"/>
  <c r="BZ474" i="71"/>
  <c r="BY474" i="71"/>
  <c r="BX474" i="71"/>
  <c r="BW474" i="71"/>
  <c r="BV474" i="71"/>
  <c r="BU474" i="71"/>
  <c r="BT474" i="71"/>
  <c r="BS474" i="71"/>
  <c r="BR474" i="71"/>
  <c r="BQ474" i="71"/>
  <c r="BP474" i="71"/>
  <c r="BO474" i="71"/>
  <c r="BN474" i="71"/>
  <c r="BM474" i="71"/>
  <c r="BL474" i="71"/>
  <c r="BK474" i="71"/>
  <c r="BJ474" i="71"/>
  <c r="BI474" i="71"/>
  <c r="BH474" i="71"/>
  <c r="CB473" i="71"/>
  <c r="CA473" i="71"/>
  <c r="BZ473" i="71"/>
  <c r="BY473" i="71"/>
  <c r="BX473" i="71"/>
  <c r="BW473" i="71"/>
  <c r="BV473" i="71"/>
  <c r="BU473" i="71"/>
  <c r="BT473" i="71"/>
  <c r="BS473" i="71"/>
  <c r="BR473" i="71"/>
  <c r="BQ473" i="71"/>
  <c r="BP473" i="71"/>
  <c r="BO473" i="71"/>
  <c r="BN473" i="71"/>
  <c r="BM473" i="71"/>
  <c r="BL473" i="71"/>
  <c r="BK473" i="71"/>
  <c r="BJ473" i="71"/>
  <c r="BI473" i="71"/>
  <c r="BH473" i="71"/>
  <c r="CB472" i="71"/>
  <c r="CA472" i="71"/>
  <c r="BZ472" i="71"/>
  <c r="BY472" i="71"/>
  <c r="BX472" i="71"/>
  <c r="BW472" i="71"/>
  <c r="BV472" i="71"/>
  <c r="BU472" i="71"/>
  <c r="BT472" i="71"/>
  <c r="BS472" i="71"/>
  <c r="BR472" i="71"/>
  <c r="BQ472" i="71"/>
  <c r="BP472" i="71"/>
  <c r="BO472" i="71"/>
  <c r="BN472" i="71"/>
  <c r="BM472" i="71"/>
  <c r="BL472" i="71"/>
  <c r="BK472" i="71"/>
  <c r="BJ472" i="71"/>
  <c r="BI472" i="71"/>
  <c r="BH472" i="71"/>
  <c r="CB471" i="71"/>
  <c r="CA471" i="71"/>
  <c r="BZ471" i="71"/>
  <c r="BY471" i="71"/>
  <c r="BX471" i="71"/>
  <c r="BW471" i="71"/>
  <c r="BV471" i="71"/>
  <c r="BU471" i="71"/>
  <c r="BT471" i="71"/>
  <c r="BS471" i="71"/>
  <c r="BR471" i="71"/>
  <c r="BQ471" i="71"/>
  <c r="BP471" i="71"/>
  <c r="BO471" i="71"/>
  <c r="BN471" i="71"/>
  <c r="BM471" i="71"/>
  <c r="BL471" i="71"/>
  <c r="BK471" i="71"/>
  <c r="BJ471" i="71"/>
  <c r="BI471" i="71"/>
  <c r="BH471" i="71"/>
  <c r="BG469" i="71"/>
  <c r="BF469" i="71"/>
  <c r="BE469" i="71"/>
  <c r="BD469" i="71"/>
  <c r="BC469" i="71"/>
  <c r="BB469" i="71"/>
  <c r="BA469" i="71"/>
  <c r="AZ469" i="71"/>
  <c r="AY469" i="71"/>
  <c r="AX469" i="71"/>
  <c r="AW469" i="71"/>
  <c r="AV469" i="71"/>
  <c r="AU469" i="71"/>
  <c r="AT469" i="71"/>
  <c r="AS469" i="71"/>
  <c r="AR469" i="71"/>
  <c r="AQ469" i="71"/>
  <c r="AP469" i="71"/>
  <c r="AO469" i="71"/>
  <c r="AN469" i="71"/>
  <c r="AM469" i="71"/>
  <c r="AL469" i="71"/>
  <c r="AK469" i="71"/>
  <c r="AJ469" i="71"/>
  <c r="AI469" i="71"/>
  <c r="AH469" i="71"/>
  <c r="AG469" i="71"/>
  <c r="AF469" i="71"/>
  <c r="AE469" i="71"/>
  <c r="AD469" i="71"/>
  <c r="AC469" i="71"/>
  <c r="AB469" i="71"/>
  <c r="AA469" i="71"/>
  <c r="Z469" i="71"/>
  <c r="Y469" i="71"/>
  <c r="W469" i="71"/>
  <c r="V469" i="71"/>
  <c r="U469" i="71"/>
  <c r="T469" i="71"/>
  <c r="S469" i="71"/>
  <c r="R469" i="71"/>
  <c r="Q469" i="71"/>
  <c r="P469" i="71"/>
  <c r="O469" i="71"/>
  <c r="N469" i="71"/>
  <c r="BG468" i="71"/>
  <c r="BF468" i="71"/>
  <c r="BE468" i="71"/>
  <c r="BD468" i="71"/>
  <c r="BC468" i="71"/>
  <c r="BB468" i="71"/>
  <c r="BA468" i="71"/>
  <c r="AZ468" i="71"/>
  <c r="AY468" i="71"/>
  <c r="AX468" i="71"/>
  <c r="AW468" i="71"/>
  <c r="AV468" i="71"/>
  <c r="AU468" i="71"/>
  <c r="AT468" i="71"/>
  <c r="AS468" i="71"/>
  <c r="AR468" i="71"/>
  <c r="AQ468" i="71"/>
  <c r="AP468" i="71"/>
  <c r="AO468" i="71"/>
  <c r="AN468" i="71"/>
  <c r="AM468" i="71"/>
  <c r="AL468" i="71"/>
  <c r="AK468" i="71"/>
  <c r="AJ468" i="71"/>
  <c r="AI468" i="71"/>
  <c r="AH468" i="71"/>
  <c r="AG468" i="71"/>
  <c r="AF468" i="71"/>
  <c r="AE468" i="71"/>
  <c r="AD468" i="71"/>
  <c r="AC468" i="71"/>
  <c r="AB468" i="71"/>
  <c r="AA468" i="71"/>
  <c r="Z468" i="71"/>
  <c r="Y468" i="71"/>
  <c r="W468" i="71"/>
  <c r="V468" i="71"/>
  <c r="U468" i="71"/>
  <c r="T468" i="71"/>
  <c r="S468" i="71"/>
  <c r="R468" i="71"/>
  <c r="Q468" i="71"/>
  <c r="P468" i="71"/>
  <c r="O468" i="71"/>
  <c r="N468" i="71"/>
  <c r="BG467" i="71"/>
  <c r="BF467" i="71"/>
  <c r="BE467" i="71"/>
  <c r="BD467" i="71"/>
  <c r="BC467" i="71"/>
  <c r="BB467" i="71"/>
  <c r="BA467" i="71"/>
  <c r="AZ467" i="71"/>
  <c r="AY467" i="71"/>
  <c r="AX467" i="71"/>
  <c r="AW467" i="71"/>
  <c r="AV467" i="71"/>
  <c r="AU467" i="71"/>
  <c r="AT467" i="71"/>
  <c r="AS467" i="71"/>
  <c r="AR467" i="71"/>
  <c r="AQ467" i="71"/>
  <c r="AP467" i="71"/>
  <c r="AO467" i="71"/>
  <c r="AN467" i="71"/>
  <c r="AM467" i="71"/>
  <c r="AL467" i="71"/>
  <c r="AK467" i="71"/>
  <c r="AJ467" i="71"/>
  <c r="AI467" i="71"/>
  <c r="AH467" i="71"/>
  <c r="AG467" i="71"/>
  <c r="AF467" i="71"/>
  <c r="AE467" i="71"/>
  <c r="AD467" i="71"/>
  <c r="AC467" i="71"/>
  <c r="AB467" i="71"/>
  <c r="AA467" i="71"/>
  <c r="Z467" i="71"/>
  <c r="Y467" i="71"/>
  <c r="W467" i="71"/>
  <c r="V467" i="71"/>
  <c r="U467" i="71"/>
  <c r="T467" i="71"/>
  <c r="S467" i="71"/>
  <c r="R467" i="71"/>
  <c r="Q467" i="71"/>
  <c r="P467" i="71"/>
  <c r="O467" i="71"/>
  <c r="N467" i="71"/>
  <c r="BG466" i="71"/>
  <c r="BF466" i="71"/>
  <c r="BE466" i="71"/>
  <c r="BD466" i="71"/>
  <c r="BC466" i="71"/>
  <c r="BB466" i="71"/>
  <c r="BA466" i="71"/>
  <c r="AZ466" i="71"/>
  <c r="AY466" i="71"/>
  <c r="AX466" i="71"/>
  <c r="AW466" i="71"/>
  <c r="AV466" i="71"/>
  <c r="AU466" i="71"/>
  <c r="AT466" i="71"/>
  <c r="AS466" i="71"/>
  <c r="AR466" i="71"/>
  <c r="AQ466" i="71"/>
  <c r="AP466" i="71"/>
  <c r="AO466" i="71"/>
  <c r="AN466" i="71"/>
  <c r="AM466" i="71"/>
  <c r="AL466" i="71"/>
  <c r="AK466" i="71"/>
  <c r="AJ466" i="71"/>
  <c r="AI466" i="71"/>
  <c r="AH466" i="71"/>
  <c r="AG466" i="71"/>
  <c r="AF466" i="71"/>
  <c r="AE466" i="71"/>
  <c r="AD466" i="71"/>
  <c r="AC466" i="71"/>
  <c r="AB466" i="71"/>
  <c r="AA466" i="71"/>
  <c r="Z466" i="71"/>
  <c r="Y466" i="71"/>
  <c r="W466" i="71"/>
  <c r="V466" i="71"/>
  <c r="U466" i="71"/>
  <c r="T466" i="71"/>
  <c r="S466" i="71"/>
  <c r="R466" i="71"/>
  <c r="Q466" i="71"/>
  <c r="P466" i="71"/>
  <c r="O466" i="71"/>
  <c r="N466" i="71"/>
  <c r="BG465" i="71"/>
  <c r="BF465" i="71"/>
  <c r="BE465" i="71"/>
  <c r="BD465" i="71"/>
  <c r="BC465" i="71"/>
  <c r="BB465" i="71"/>
  <c r="BA465" i="71"/>
  <c r="AZ465" i="71"/>
  <c r="AY465" i="71"/>
  <c r="AX465" i="71"/>
  <c r="AW465" i="71"/>
  <c r="AV465" i="71"/>
  <c r="AU465" i="71"/>
  <c r="AT465" i="71"/>
  <c r="AS465" i="71"/>
  <c r="AR465" i="71"/>
  <c r="AQ465" i="71"/>
  <c r="AP465" i="71"/>
  <c r="AO465" i="71"/>
  <c r="AN465" i="71"/>
  <c r="AM465" i="71"/>
  <c r="AL465" i="71"/>
  <c r="AK465" i="71"/>
  <c r="AJ465" i="71"/>
  <c r="AI465" i="71"/>
  <c r="AH465" i="71"/>
  <c r="AG465" i="71"/>
  <c r="AF465" i="71"/>
  <c r="AE465" i="71"/>
  <c r="AD465" i="71"/>
  <c r="AC465" i="71"/>
  <c r="AB465" i="71"/>
  <c r="AA465" i="71"/>
  <c r="Z465" i="71"/>
  <c r="Y465" i="71"/>
  <c r="W465" i="71"/>
  <c r="V465" i="71"/>
  <c r="U465" i="71"/>
  <c r="T465" i="71"/>
  <c r="S465" i="71"/>
  <c r="R465" i="71"/>
  <c r="Q465" i="71"/>
  <c r="P465" i="71"/>
  <c r="O465" i="71"/>
  <c r="N465" i="71"/>
  <c r="BG464" i="71"/>
  <c r="BF464" i="71"/>
  <c r="BE464" i="71"/>
  <c r="BD464" i="71"/>
  <c r="BC464" i="71"/>
  <c r="BB464" i="71"/>
  <c r="BA464" i="71"/>
  <c r="AZ464" i="71"/>
  <c r="AY464" i="71"/>
  <c r="AX464" i="71"/>
  <c r="AW464" i="71"/>
  <c r="AV464" i="71"/>
  <c r="AU464" i="71"/>
  <c r="AT464" i="71"/>
  <c r="AS464" i="71"/>
  <c r="AR464" i="71"/>
  <c r="AQ464" i="71"/>
  <c r="AP464" i="71"/>
  <c r="AO464" i="71"/>
  <c r="AN464" i="71"/>
  <c r="AM464" i="71"/>
  <c r="AL464" i="71"/>
  <c r="AK464" i="71"/>
  <c r="AJ464" i="71"/>
  <c r="AI464" i="71"/>
  <c r="AH464" i="71"/>
  <c r="AG464" i="71"/>
  <c r="AF464" i="71"/>
  <c r="AE464" i="71"/>
  <c r="AD464" i="71"/>
  <c r="AC464" i="71"/>
  <c r="AB464" i="71"/>
  <c r="AA464" i="71"/>
  <c r="Z464" i="71"/>
  <c r="Y464" i="71"/>
  <c r="BG463" i="71"/>
  <c r="BF463" i="71"/>
  <c r="BE463" i="71"/>
  <c r="BD463" i="71"/>
  <c r="BC463" i="71"/>
  <c r="BB463" i="71"/>
  <c r="BA463" i="71"/>
  <c r="AZ463" i="71"/>
  <c r="AY463" i="71"/>
  <c r="AX463" i="71"/>
  <c r="AW463" i="71"/>
  <c r="AV463" i="71"/>
  <c r="AU463" i="71"/>
  <c r="AT463" i="71"/>
  <c r="AS463" i="71"/>
  <c r="AR463" i="71"/>
  <c r="AQ463" i="71"/>
  <c r="AP463" i="71"/>
  <c r="AO463" i="71"/>
  <c r="AN463" i="71"/>
  <c r="AM463" i="71"/>
  <c r="AL463" i="71"/>
  <c r="AK463" i="71"/>
  <c r="AJ463" i="71"/>
  <c r="AI463" i="71"/>
  <c r="AH463" i="71"/>
  <c r="AG463" i="71"/>
  <c r="AF463" i="71"/>
  <c r="AE463" i="71"/>
  <c r="AD463" i="71"/>
  <c r="AC463" i="71"/>
  <c r="AB463" i="71"/>
  <c r="AA463" i="71"/>
  <c r="Z463" i="71"/>
  <c r="Y463" i="71"/>
  <c r="BG462" i="71"/>
  <c r="BF462" i="71"/>
  <c r="BE462" i="71"/>
  <c r="BD462" i="71"/>
  <c r="BC462" i="71"/>
  <c r="BB462" i="71"/>
  <c r="BA462" i="71"/>
  <c r="AZ462" i="71"/>
  <c r="AY462" i="71"/>
  <c r="AX462" i="71"/>
  <c r="AW462" i="71"/>
  <c r="AV462" i="71"/>
  <c r="AU462" i="71"/>
  <c r="AT462" i="71"/>
  <c r="AS462" i="71"/>
  <c r="AR462" i="71"/>
  <c r="AQ462" i="71"/>
  <c r="AP462" i="71"/>
  <c r="AO462" i="71"/>
  <c r="AN462" i="71"/>
  <c r="AM462" i="71"/>
  <c r="AL462" i="71"/>
  <c r="AK462" i="71"/>
  <c r="AJ462" i="71"/>
  <c r="AI462" i="71"/>
  <c r="AH462" i="71"/>
  <c r="AG462" i="71"/>
  <c r="AF462" i="71"/>
  <c r="AE462" i="71"/>
  <c r="AD462" i="71"/>
  <c r="AC462" i="71"/>
  <c r="AB462" i="71"/>
  <c r="AA462" i="71"/>
  <c r="Z462" i="71"/>
  <c r="Y462" i="71"/>
  <c r="BG461" i="71"/>
  <c r="BF461" i="71"/>
  <c r="BE461" i="71"/>
  <c r="BD461" i="71"/>
  <c r="BC461" i="71"/>
  <c r="BB461" i="71"/>
  <c r="BA461" i="71"/>
  <c r="AZ461" i="71"/>
  <c r="AY461" i="71"/>
  <c r="AX461" i="71"/>
  <c r="AW461" i="71"/>
  <c r="AV461" i="71"/>
  <c r="AU461" i="71"/>
  <c r="AT461" i="71"/>
  <c r="AS461" i="71"/>
  <c r="AR461" i="71"/>
  <c r="AQ461" i="71"/>
  <c r="AP461" i="71"/>
  <c r="AO461" i="71"/>
  <c r="AN461" i="71"/>
  <c r="AM461" i="71"/>
  <c r="AL461" i="71"/>
  <c r="AK461" i="71"/>
  <c r="AJ461" i="71"/>
  <c r="AI461" i="71"/>
  <c r="AH461" i="71"/>
  <c r="AG461" i="71"/>
  <c r="AF461" i="71"/>
  <c r="AE461" i="71"/>
  <c r="AD461" i="71"/>
  <c r="AC461" i="71"/>
  <c r="AB461" i="71"/>
  <c r="AA461" i="71"/>
  <c r="Z461" i="71"/>
  <c r="Y461" i="71"/>
  <c r="BG460" i="71"/>
  <c r="BF460" i="71"/>
  <c r="BE460" i="71"/>
  <c r="BD460" i="71"/>
  <c r="BC460" i="71"/>
  <c r="BB460" i="71"/>
  <c r="BA460" i="71"/>
  <c r="AZ460" i="71"/>
  <c r="AY460" i="71"/>
  <c r="AX460" i="71"/>
  <c r="AW460" i="71"/>
  <c r="AV460" i="71"/>
  <c r="AU460" i="71"/>
  <c r="AT460" i="71"/>
  <c r="AS460" i="71"/>
  <c r="AR460" i="71"/>
  <c r="AQ460" i="71"/>
  <c r="AP460" i="71"/>
  <c r="AO460" i="71"/>
  <c r="AN460" i="71"/>
  <c r="AM460" i="71"/>
  <c r="AL460" i="71"/>
  <c r="AK460" i="71"/>
  <c r="AJ460" i="71"/>
  <c r="AI460" i="71"/>
  <c r="AH460" i="71"/>
  <c r="AG460" i="71"/>
  <c r="AF460" i="71"/>
  <c r="AE460" i="71"/>
  <c r="AD460" i="71"/>
  <c r="AC460" i="71"/>
  <c r="AB460" i="71"/>
  <c r="AA460" i="71"/>
  <c r="Z460" i="71"/>
  <c r="Y460" i="71"/>
  <c r="BG459" i="71"/>
  <c r="BF459" i="71"/>
  <c r="BE459" i="71"/>
  <c r="BD459" i="71"/>
  <c r="BC459" i="71"/>
  <c r="BB459" i="71"/>
  <c r="BA459" i="71"/>
  <c r="AZ459" i="71"/>
  <c r="AY459" i="71"/>
  <c r="AX459" i="71"/>
  <c r="AW459" i="71"/>
  <c r="AV459" i="71"/>
  <c r="AU459" i="71"/>
  <c r="AT459" i="71"/>
  <c r="AS459" i="71"/>
  <c r="AR459" i="71"/>
  <c r="AQ459" i="71"/>
  <c r="AP459" i="71"/>
  <c r="AO459" i="71"/>
  <c r="AN459" i="71"/>
  <c r="AM459" i="71"/>
  <c r="AL459" i="71"/>
  <c r="AK459" i="71"/>
  <c r="AJ459" i="71"/>
  <c r="AI459" i="71"/>
  <c r="AH459" i="71"/>
  <c r="AG459" i="71"/>
  <c r="AF459" i="71"/>
  <c r="AE459" i="71"/>
  <c r="AD459" i="71"/>
  <c r="AC459" i="71"/>
  <c r="AB459" i="71"/>
  <c r="AA459" i="71"/>
  <c r="Z459" i="71"/>
  <c r="Y459" i="71"/>
  <c r="BG458" i="71"/>
  <c r="BF458" i="71"/>
  <c r="BE458" i="71"/>
  <c r="BD458" i="71"/>
  <c r="BC458" i="71"/>
  <c r="BB458" i="71"/>
  <c r="BA458" i="71"/>
  <c r="AZ458" i="71"/>
  <c r="AY458" i="71"/>
  <c r="AX458" i="71"/>
  <c r="AW458" i="71"/>
  <c r="AV458" i="71"/>
  <c r="AU458" i="71"/>
  <c r="AT458" i="71"/>
  <c r="AS458" i="71"/>
  <c r="AR458" i="71"/>
  <c r="AQ458" i="71"/>
  <c r="AP458" i="71"/>
  <c r="AO458" i="71"/>
  <c r="AN458" i="71"/>
  <c r="AM458" i="71"/>
  <c r="AL458" i="71"/>
  <c r="AK458" i="71"/>
  <c r="AJ458" i="71"/>
  <c r="AI458" i="71"/>
  <c r="AH458" i="71"/>
  <c r="AG458" i="71"/>
  <c r="AF458" i="71"/>
  <c r="AE458" i="71"/>
  <c r="AD458" i="71"/>
  <c r="AC458" i="71"/>
  <c r="AB458" i="71"/>
  <c r="AA458" i="71"/>
  <c r="Z458" i="71"/>
  <c r="Y458" i="71"/>
  <c r="BG457" i="71"/>
  <c r="BF457" i="71"/>
  <c r="BE457" i="71"/>
  <c r="BD457" i="71"/>
  <c r="BC457" i="71"/>
  <c r="BB457" i="71"/>
  <c r="BA457" i="71"/>
  <c r="AZ457" i="71"/>
  <c r="AY457" i="71"/>
  <c r="AX457" i="71"/>
  <c r="AW457" i="71"/>
  <c r="AV457" i="71"/>
  <c r="AU457" i="71"/>
  <c r="AT457" i="71"/>
  <c r="AS457" i="71"/>
  <c r="AR457" i="71"/>
  <c r="AQ457" i="71"/>
  <c r="AP457" i="71"/>
  <c r="AO457" i="71"/>
  <c r="AN457" i="71"/>
  <c r="AM457" i="71"/>
  <c r="AL457" i="71"/>
  <c r="AK457" i="71"/>
  <c r="AJ457" i="71"/>
  <c r="AI457" i="71"/>
  <c r="AH457" i="71"/>
  <c r="AG457" i="71"/>
  <c r="AF457" i="71"/>
  <c r="AE457" i="71"/>
  <c r="AD457" i="71"/>
  <c r="AC457" i="71"/>
  <c r="AB457" i="71"/>
  <c r="AA457" i="71"/>
  <c r="Z457" i="71"/>
  <c r="Y457" i="71"/>
  <c r="BG456" i="71"/>
  <c r="BF456" i="71"/>
  <c r="BE456" i="71"/>
  <c r="BD456" i="71"/>
  <c r="BC456" i="71"/>
  <c r="BB456" i="71"/>
  <c r="BA456" i="71"/>
  <c r="AZ456" i="71"/>
  <c r="AY456" i="71"/>
  <c r="AX456" i="71"/>
  <c r="AW456" i="71"/>
  <c r="AV456" i="71"/>
  <c r="AU456" i="71"/>
  <c r="AT456" i="71"/>
  <c r="AS456" i="71"/>
  <c r="AR456" i="71"/>
  <c r="AQ456" i="71"/>
  <c r="AP456" i="71"/>
  <c r="AO456" i="71"/>
  <c r="AN456" i="71"/>
  <c r="AM456" i="71"/>
  <c r="AL456" i="71"/>
  <c r="AK456" i="71"/>
  <c r="AJ456" i="71"/>
  <c r="AI456" i="71"/>
  <c r="AH456" i="71"/>
  <c r="AG456" i="71"/>
  <c r="AF456" i="71"/>
  <c r="AE456" i="71"/>
  <c r="AD456" i="71"/>
  <c r="AC456" i="71"/>
  <c r="AB456" i="71"/>
  <c r="AA456" i="71"/>
  <c r="Z456" i="71"/>
  <c r="Y456" i="71"/>
  <c r="W453" i="71"/>
  <c r="V453" i="71"/>
  <c r="U453" i="71"/>
  <c r="T453" i="71"/>
  <c r="S453" i="71"/>
  <c r="R453" i="71"/>
  <c r="Q453" i="71"/>
  <c r="P453" i="71"/>
  <c r="O453" i="71"/>
  <c r="N453" i="71"/>
  <c r="W452" i="71"/>
  <c r="V452" i="71"/>
  <c r="U452" i="71"/>
  <c r="T452" i="71"/>
  <c r="S452" i="71"/>
  <c r="R452" i="71"/>
  <c r="Q452" i="71"/>
  <c r="P452" i="71"/>
  <c r="O452" i="71"/>
  <c r="N452" i="71"/>
  <c r="W451" i="71"/>
  <c r="V451" i="71"/>
  <c r="U451" i="71"/>
  <c r="T451" i="71"/>
  <c r="S451" i="71"/>
  <c r="R451" i="71"/>
  <c r="Q451" i="71"/>
  <c r="P451" i="71"/>
  <c r="O451" i="71"/>
  <c r="N451" i="71"/>
  <c r="W450" i="71"/>
  <c r="V450" i="71"/>
  <c r="U450" i="71"/>
  <c r="T450" i="71"/>
  <c r="S450" i="71"/>
  <c r="R450" i="71"/>
  <c r="Q450" i="71"/>
  <c r="P450" i="71"/>
  <c r="P448" i="71" s="1"/>
  <c r="O450" i="71"/>
  <c r="O448" i="71" s="1"/>
  <c r="N450" i="71"/>
  <c r="W449" i="71"/>
  <c r="V449" i="71"/>
  <c r="U449" i="71"/>
  <c r="U448" i="71" s="1"/>
  <c r="T449" i="71"/>
  <c r="S449" i="71"/>
  <c r="R449" i="71"/>
  <c r="Q449" i="71"/>
  <c r="Q448" i="71" s="1"/>
  <c r="P449" i="71"/>
  <c r="O449" i="71"/>
  <c r="N449" i="71"/>
  <c r="CI446" i="71"/>
  <c r="CG446" i="71"/>
  <c r="CE446" i="71"/>
  <c r="CC446" i="71"/>
  <c r="X446" i="71"/>
  <c r="CI445" i="71"/>
  <c r="CG445" i="71"/>
  <c r="CE445" i="71"/>
  <c r="CC445" i="71"/>
  <c r="X445" i="71"/>
  <c r="CI444" i="71"/>
  <c r="CG444" i="71"/>
  <c r="CE444" i="71"/>
  <c r="CC444" i="71"/>
  <c r="X444" i="71"/>
  <c r="CI443" i="71"/>
  <c r="CG443" i="71"/>
  <c r="CE443" i="71"/>
  <c r="CC443" i="71"/>
  <c r="X443" i="71"/>
  <c r="CI441" i="71"/>
  <c r="CG441" i="71"/>
  <c r="CE441" i="71"/>
  <c r="CC441" i="71"/>
  <c r="X441" i="71"/>
  <c r="CI440" i="71"/>
  <c r="CG440" i="71"/>
  <c r="CE440" i="71"/>
  <c r="CC440" i="71"/>
  <c r="X440" i="71"/>
  <c r="CI439" i="71"/>
  <c r="CG439" i="71"/>
  <c r="CE439" i="71"/>
  <c r="CC439" i="71"/>
  <c r="X439" i="71"/>
  <c r="CI438" i="71"/>
  <c r="CG438" i="71"/>
  <c r="CD438" i="71" s="1"/>
  <c r="CE438" i="71"/>
  <c r="CC438" i="71"/>
  <c r="X438" i="71"/>
  <c r="CI437" i="71"/>
  <c r="CG437" i="71"/>
  <c r="CE437" i="71"/>
  <c r="CC437" i="71"/>
  <c r="CI436" i="71"/>
  <c r="CG436" i="71"/>
  <c r="CE436" i="71"/>
  <c r="CC436" i="71"/>
  <c r="X436" i="71"/>
  <c r="CI435" i="71"/>
  <c r="CG435" i="71"/>
  <c r="CE435" i="71"/>
  <c r="CC435" i="71"/>
  <c r="X435" i="71"/>
  <c r="CI434" i="71"/>
  <c r="CG434" i="71"/>
  <c r="CE434" i="71"/>
  <c r="CC434" i="71"/>
  <c r="X434" i="71"/>
  <c r="CI433" i="71"/>
  <c r="CG433" i="71"/>
  <c r="CE433" i="71"/>
  <c r="CC433" i="71"/>
  <c r="X433" i="71"/>
  <c r="CI432" i="71"/>
  <c r="CG432" i="71"/>
  <c r="CE432" i="71"/>
  <c r="CC432" i="71"/>
  <c r="X432" i="71"/>
  <c r="CI431" i="71"/>
  <c r="CG431" i="71"/>
  <c r="CE431" i="71"/>
  <c r="CC431" i="71"/>
  <c r="X431" i="71"/>
  <c r="CI430" i="71"/>
  <c r="CG430" i="71"/>
  <c r="CE430" i="71"/>
  <c r="CC430" i="71"/>
  <c r="X430" i="71"/>
  <c r="CI429" i="71"/>
  <c r="CG429" i="71"/>
  <c r="CE429" i="71"/>
  <c r="CC429" i="71"/>
  <c r="X429" i="71"/>
  <c r="CI428" i="71"/>
  <c r="CG428" i="71"/>
  <c r="CE428" i="71"/>
  <c r="CC428" i="71"/>
  <c r="X428" i="71"/>
  <c r="CI427" i="71"/>
  <c r="CG427" i="71"/>
  <c r="CE427" i="71"/>
  <c r="CC427" i="71"/>
  <c r="X427" i="71"/>
  <c r="CI426" i="71"/>
  <c r="CG426" i="71"/>
  <c r="CE426" i="71"/>
  <c r="CC426" i="71"/>
  <c r="X426" i="71"/>
  <c r="CI425" i="71"/>
  <c r="CG425" i="71"/>
  <c r="CE425" i="71"/>
  <c r="CC425" i="71"/>
  <c r="X425" i="71"/>
  <c r="CI424" i="71"/>
  <c r="CG424" i="71"/>
  <c r="CE424" i="71"/>
  <c r="CC424" i="71"/>
  <c r="X424" i="71"/>
  <c r="CI423" i="71"/>
  <c r="CG423" i="71"/>
  <c r="CE423" i="71"/>
  <c r="CC423" i="71"/>
  <c r="X423" i="71"/>
  <c r="CI422" i="71"/>
  <c r="CG422" i="71"/>
  <c r="CE422" i="71"/>
  <c r="CF422" i="71" s="1"/>
  <c r="CC422" i="71"/>
  <c r="X422" i="71"/>
  <c r="CI421" i="71"/>
  <c r="CG421" i="71"/>
  <c r="CE421" i="71"/>
  <c r="CC421" i="71"/>
  <c r="X421" i="71"/>
  <c r="CI420" i="71"/>
  <c r="CG420" i="71"/>
  <c r="CE420" i="71"/>
  <c r="CC420" i="71"/>
  <c r="X420" i="71"/>
  <c r="CI419" i="71"/>
  <c r="CG419" i="71"/>
  <c r="CE419" i="71"/>
  <c r="CC419" i="71"/>
  <c r="X419" i="71"/>
  <c r="CI418" i="71"/>
  <c r="CG418" i="71"/>
  <c r="CE418" i="71"/>
  <c r="CC418" i="71"/>
  <c r="X418" i="71"/>
  <c r="CI417" i="71"/>
  <c r="CG417" i="71"/>
  <c r="CE417" i="71"/>
  <c r="CC417" i="71"/>
  <c r="X417" i="71"/>
  <c r="CI416" i="71"/>
  <c r="CG416" i="71"/>
  <c r="CE416" i="71"/>
  <c r="CC416" i="71"/>
  <c r="X416" i="71"/>
  <c r="CI415" i="71"/>
  <c r="CG415" i="71"/>
  <c r="CE415" i="71"/>
  <c r="CC415" i="71"/>
  <c r="X415" i="71"/>
  <c r="CI414" i="71"/>
  <c r="CG414" i="71"/>
  <c r="CE414" i="71"/>
  <c r="CC414" i="71"/>
  <c r="X414" i="71"/>
  <c r="CI413" i="71"/>
  <c r="CG413" i="71"/>
  <c r="CE413" i="71"/>
  <c r="CC413" i="71"/>
  <c r="X413" i="71"/>
  <c r="CI412" i="71"/>
  <c r="CG412" i="71"/>
  <c r="CE412" i="71"/>
  <c r="CC412" i="71"/>
  <c r="X412" i="71"/>
  <c r="CI411" i="71"/>
  <c r="CG411" i="71"/>
  <c r="CE411" i="71"/>
  <c r="CC411" i="71"/>
  <c r="X411" i="71"/>
  <c r="CI410" i="71"/>
  <c r="CG410" i="71"/>
  <c r="CE410" i="71"/>
  <c r="CC410" i="71"/>
  <c r="X410" i="71"/>
  <c r="CI409" i="71"/>
  <c r="CG409" i="71"/>
  <c r="CE409" i="71"/>
  <c r="CC409" i="71"/>
  <c r="X409" i="71"/>
  <c r="CI408" i="71"/>
  <c r="CG408" i="71"/>
  <c r="CE408" i="71"/>
  <c r="CC408" i="71"/>
  <c r="X408" i="71"/>
  <c r="CI407" i="71"/>
  <c r="CG407" i="71"/>
  <c r="CE407" i="71"/>
  <c r="CC407" i="71"/>
  <c r="X407" i="71"/>
  <c r="CI406" i="71"/>
  <c r="CG406" i="71"/>
  <c r="CE406" i="71"/>
  <c r="CC406" i="71"/>
  <c r="X406" i="71"/>
  <c r="CI405" i="71"/>
  <c r="CG405" i="71"/>
  <c r="CE405" i="71"/>
  <c r="CC405" i="71"/>
  <c r="X405" i="71"/>
  <c r="CI404" i="71"/>
  <c r="CG404" i="71"/>
  <c r="CE404" i="71"/>
  <c r="CC404" i="71"/>
  <c r="X404" i="71"/>
  <c r="CI403" i="71"/>
  <c r="CG403" i="71"/>
  <c r="CE403" i="71"/>
  <c r="CC403" i="71"/>
  <c r="X403" i="71"/>
  <c r="CI402" i="71"/>
  <c r="CG402" i="71"/>
  <c r="CE402" i="71"/>
  <c r="CC402" i="71"/>
  <c r="X402" i="71"/>
  <c r="CI401" i="71"/>
  <c r="CG401" i="71"/>
  <c r="CE401" i="71"/>
  <c r="CC401" i="71"/>
  <c r="X401" i="71"/>
  <c r="CI400" i="71"/>
  <c r="CG400" i="71"/>
  <c r="CE400" i="71"/>
  <c r="CC400" i="71"/>
  <c r="X400" i="71"/>
  <c r="CI399" i="71"/>
  <c r="CG399" i="71"/>
  <c r="CE399" i="71"/>
  <c r="CC399" i="71"/>
  <c r="X399" i="71"/>
  <c r="CI398" i="71"/>
  <c r="CG398" i="71"/>
  <c r="CE398" i="71"/>
  <c r="CC398" i="71"/>
  <c r="X398" i="71"/>
  <c r="CI397" i="71"/>
  <c r="CG397" i="71"/>
  <c r="CE397" i="71"/>
  <c r="CC397" i="71"/>
  <c r="X397" i="71"/>
  <c r="CI396" i="71"/>
  <c r="CG396" i="71"/>
  <c r="CE396" i="71"/>
  <c r="CC396" i="71"/>
  <c r="X396" i="71"/>
  <c r="CI395" i="71"/>
  <c r="CG395" i="71"/>
  <c r="CE395" i="71"/>
  <c r="CC395" i="71"/>
  <c r="X395" i="71"/>
  <c r="CI393" i="71"/>
  <c r="CG393" i="71"/>
  <c r="CE393" i="71"/>
  <c r="CC393" i="71"/>
  <c r="X393" i="71"/>
  <c r="CI392" i="71"/>
  <c r="CG392" i="71"/>
  <c r="CE392" i="71"/>
  <c r="CC392" i="71"/>
  <c r="X392" i="71"/>
  <c r="CI391" i="71"/>
  <c r="CG391" i="71"/>
  <c r="CE391" i="71"/>
  <c r="CC391" i="71"/>
  <c r="X391" i="71"/>
  <c r="CI390" i="71"/>
  <c r="CG390" i="71"/>
  <c r="CE390" i="71"/>
  <c r="CC390" i="71"/>
  <c r="X390" i="71"/>
  <c r="CI389" i="71"/>
  <c r="CG389" i="71"/>
  <c r="CE389" i="71"/>
  <c r="CC389" i="71"/>
  <c r="X389" i="71"/>
  <c r="CI388" i="71"/>
  <c r="CG388" i="71"/>
  <c r="CE388" i="71"/>
  <c r="CC388" i="71"/>
  <c r="X388" i="71"/>
  <c r="CI387" i="71"/>
  <c r="CG387" i="71"/>
  <c r="CE387" i="71"/>
  <c r="CC387" i="71"/>
  <c r="X387" i="71"/>
  <c r="CI386" i="71"/>
  <c r="CG386" i="71"/>
  <c r="CE386" i="71"/>
  <c r="CC386" i="71"/>
  <c r="X386" i="71"/>
  <c r="CI385" i="71"/>
  <c r="CG385" i="71"/>
  <c r="CE385" i="71"/>
  <c r="CC385" i="71"/>
  <c r="X385" i="71"/>
  <c r="CI384" i="71"/>
  <c r="CG384" i="71"/>
  <c r="CE384" i="71"/>
  <c r="CC384" i="71"/>
  <c r="X384" i="71"/>
  <c r="CI383" i="71"/>
  <c r="CG383" i="71"/>
  <c r="CE383" i="71"/>
  <c r="CC383" i="71"/>
  <c r="X383" i="71"/>
  <c r="CI382" i="71"/>
  <c r="CG382" i="71"/>
  <c r="CE382" i="71"/>
  <c r="CC382" i="71"/>
  <c r="X382" i="71"/>
  <c r="CI381" i="71"/>
  <c r="CG381" i="71"/>
  <c r="CE381" i="71"/>
  <c r="CC381" i="71"/>
  <c r="X381" i="71"/>
  <c r="CI380" i="71"/>
  <c r="CG380" i="71"/>
  <c r="CE380" i="71"/>
  <c r="CC380" i="71"/>
  <c r="X380" i="71"/>
  <c r="CI379" i="71"/>
  <c r="CG379" i="71"/>
  <c r="CE379" i="71"/>
  <c r="CC379" i="71"/>
  <c r="X379" i="71"/>
  <c r="CI378" i="71"/>
  <c r="CG378" i="71"/>
  <c r="CE378" i="71"/>
  <c r="CC378" i="71"/>
  <c r="X378" i="71"/>
  <c r="CI377" i="71"/>
  <c r="CG377" i="71"/>
  <c r="CE377" i="71"/>
  <c r="CC377" i="71"/>
  <c r="X377" i="71"/>
  <c r="CI376" i="71"/>
  <c r="CG376" i="71"/>
  <c r="CE376" i="71"/>
  <c r="CC376" i="71"/>
  <c r="X376" i="71"/>
  <c r="CI375" i="71"/>
  <c r="CG375" i="71"/>
  <c r="CE375" i="71"/>
  <c r="CC375" i="71"/>
  <c r="X375" i="71"/>
  <c r="CI374" i="71"/>
  <c r="CG374" i="71"/>
  <c r="CE374" i="71"/>
  <c r="CC374" i="71"/>
  <c r="X374" i="71"/>
  <c r="CI373" i="71"/>
  <c r="CG373" i="71"/>
  <c r="CE373" i="71"/>
  <c r="CC373" i="71"/>
  <c r="X373" i="71"/>
  <c r="CI372" i="71"/>
  <c r="CG372" i="71"/>
  <c r="CE372" i="71"/>
  <c r="CC372" i="71"/>
  <c r="X372" i="71"/>
  <c r="CI371" i="71"/>
  <c r="CG371" i="71"/>
  <c r="CE371" i="71"/>
  <c r="CC371" i="71"/>
  <c r="X371" i="71"/>
  <c r="CI370" i="71"/>
  <c r="CG370" i="71"/>
  <c r="CE370" i="71"/>
  <c r="CC370" i="71"/>
  <c r="X370" i="71"/>
  <c r="CI369" i="71"/>
  <c r="CG369" i="71"/>
  <c r="CE369" i="71"/>
  <c r="CC369" i="71"/>
  <c r="X369" i="71"/>
  <c r="CI368" i="71"/>
  <c r="CG368" i="71"/>
  <c r="CE368" i="71"/>
  <c r="CC368" i="71"/>
  <c r="X368" i="71"/>
  <c r="CI367" i="71"/>
  <c r="CG367" i="71"/>
  <c r="CE367" i="71"/>
  <c r="CC367" i="71"/>
  <c r="X367" i="71"/>
  <c r="CI366" i="71"/>
  <c r="CG366" i="71"/>
  <c r="CE366" i="71"/>
  <c r="CC366" i="71"/>
  <c r="X366" i="71"/>
  <c r="CI365" i="71"/>
  <c r="CG365" i="71"/>
  <c r="CE365" i="71"/>
  <c r="CC365" i="71"/>
  <c r="X365" i="71"/>
  <c r="CI364" i="71"/>
  <c r="CG364" i="71"/>
  <c r="CE364" i="71"/>
  <c r="CC364" i="71"/>
  <c r="X364" i="71"/>
  <c r="CI363" i="71"/>
  <c r="CG363" i="71"/>
  <c r="CE363" i="71"/>
  <c r="CC363" i="71"/>
  <c r="X363" i="71"/>
  <c r="CI362" i="71"/>
  <c r="CG362" i="71"/>
  <c r="CE362" i="71"/>
  <c r="CC362" i="71"/>
  <c r="X362" i="71"/>
  <c r="CI361" i="71"/>
  <c r="CG361" i="71"/>
  <c r="CE361" i="71"/>
  <c r="CC361" i="71"/>
  <c r="X361" i="71"/>
  <c r="CI360" i="71"/>
  <c r="CG360" i="71"/>
  <c r="CE360" i="71"/>
  <c r="CC360" i="71"/>
  <c r="X360" i="71"/>
  <c r="CI359" i="71"/>
  <c r="CG359" i="71"/>
  <c r="CE359" i="71"/>
  <c r="CC359" i="71"/>
  <c r="X359" i="71"/>
  <c r="CI358" i="71"/>
  <c r="CG358" i="71"/>
  <c r="CE358" i="71"/>
  <c r="CC358" i="71"/>
  <c r="X358" i="71"/>
  <c r="CI357" i="71"/>
  <c r="CG357" i="71"/>
  <c r="CE357" i="71"/>
  <c r="CC357" i="71"/>
  <c r="X357" i="71"/>
  <c r="CI356" i="71"/>
  <c r="CG356" i="71"/>
  <c r="CE356" i="71"/>
  <c r="CC356" i="71"/>
  <c r="X356" i="71"/>
  <c r="CI355" i="71"/>
  <c r="CG355" i="71"/>
  <c r="CE355" i="71"/>
  <c r="CF355" i="71" s="1"/>
  <c r="CC355" i="71"/>
  <c r="X355" i="71"/>
  <c r="CI354" i="71"/>
  <c r="CG354" i="71"/>
  <c r="CE354" i="71"/>
  <c r="CC354" i="71"/>
  <c r="X354" i="71"/>
  <c r="CI353" i="71"/>
  <c r="CG353" i="71"/>
  <c r="CE353" i="71"/>
  <c r="CC353" i="71"/>
  <c r="X353" i="71"/>
  <c r="CI352" i="71"/>
  <c r="CG352" i="71"/>
  <c r="CE352" i="71"/>
  <c r="CC352" i="71"/>
  <c r="X352" i="71"/>
  <c r="CI351" i="71"/>
  <c r="CG351" i="71"/>
  <c r="CE351" i="71"/>
  <c r="CC351" i="71"/>
  <c r="X351" i="71"/>
  <c r="CI350" i="71"/>
  <c r="CG350" i="71"/>
  <c r="CE350" i="71"/>
  <c r="CC350" i="71"/>
  <c r="X350" i="71"/>
  <c r="CI349" i="71"/>
  <c r="CG349" i="71"/>
  <c r="CE349" i="71"/>
  <c r="CC349" i="71"/>
  <c r="X349" i="71"/>
  <c r="CI348" i="71"/>
  <c r="CG348" i="71"/>
  <c r="CE348" i="71"/>
  <c r="CC348" i="71"/>
  <c r="X348" i="71"/>
  <c r="CI347" i="71"/>
  <c r="CG347" i="71"/>
  <c r="CF347" i="71"/>
  <c r="CE347" i="71"/>
  <c r="CC347" i="71"/>
  <c r="X347" i="71"/>
  <c r="CI346" i="71"/>
  <c r="CJ346" i="71" s="1"/>
  <c r="CG346" i="71"/>
  <c r="CE346" i="71"/>
  <c r="CC346" i="71"/>
  <c r="X346" i="71"/>
  <c r="CI345" i="71"/>
  <c r="CG345" i="71"/>
  <c r="CE345" i="71"/>
  <c r="CC345" i="71"/>
  <c r="X345" i="71"/>
  <c r="CI344" i="71"/>
  <c r="CG344" i="71"/>
  <c r="CE344" i="71"/>
  <c r="CC344" i="71"/>
  <c r="X344" i="71"/>
  <c r="CI343" i="71"/>
  <c r="CG343" i="71"/>
  <c r="CE343" i="71"/>
  <c r="CC343" i="71"/>
  <c r="X343" i="71"/>
  <c r="CI342" i="71"/>
  <c r="CG342" i="71"/>
  <c r="CE342" i="71"/>
  <c r="CC342" i="71"/>
  <c r="X342" i="71"/>
  <c r="CI341" i="71"/>
  <c r="CG341" i="71"/>
  <c r="CE341" i="71"/>
  <c r="CC341" i="71"/>
  <c r="X341" i="71"/>
  <c r="CI340" i="71"/>
  <c r="CG340" i="71"/>
  <c r="CE340" i="71"/>
  <c r="CC340" i="71"/>
  <c r="X340" i="71"/>
  <c r="CI339" i="71"/>
  <c r="CG339" i="71"/>
  <c r="CE339" i="71"/>
  <c r="CC339" i="71"/>
  <c r="X339" i="71"/>
  <c r="CI338" i="71"/>
  <c r="CG338" i="71"/>
  <c r="CE338" i="71"/>
  <c r="CC338" i="71"/>
  <c r="X338" i="71"/>
  <c r="CI337" i="71"/>
  <c r="CG337" i="71"/>
  <c r="CE337" i="71"/>
  <c r="CC337" i="71"/>
  <c r="X337" i="71"/>
  <c r="CI336" i="71"/>
  <c r="CG336" i="71"/>
  <c r="CE336" i="71"/>
  <c r="CC336" i="71"/>
  <c r="X336" i="71"/>
  <c r="CI335" i="71"/>
  <c r="CG335" i="71"/>
  <c r="CE335" i="71"/>
  <c r="CC335" i="71"/>
  <c r="X335" i="71"/>
  <c r="CI333" i="71"/>
  <c r="CG333" i="71"/>
  <c r="CE333" i="71"/>
  <c r="CC333" i="71"/>
  <c r="X333" i="71"/>
  <c r="CI332" i="71"/>
  <c r="CG332" i="71"/>
  <c r="CE332" i="71"/>
  <c r="CC332" i="71"/>
  <c r="X332" i="71"/>
  <c r="CI331" i="71"/>
  <c r="CG331" i="71"/>
  <c r="CE331" i="71"/>
  <c r="CC331" i="71"/>
  <c r="X331" i="71"/>
  <c r="CI330" i="71"/>
  <c r="CG330" i="71"/>
  <c r="CE330" i="71"/>
  <c r="CC330" i="71"/>
  <c r="X330" i="71"/>
  <c r="CI327" i="71"/>
  <c r="CG327" i="71"/>
  <c r="CE327" i="71"/>
  <c r="CC327" i="71"/>
  <c r="X327" i="71"/>
  <c r="CI326" i="71"/>
  <c r="CG326" i="71"/>
  <c r="CE326" i="71"/>
  <c r="CC326" i="71"/>
  <c r="X326" i="71"/>
  <c r="CI325" i="71"/>
  <c r="CG325" i="71"/>
  <c r="CE325" i="71"/>
  <c r="CC325" i="71"/>
  <c r="X325" i="71"/>
  <c r="CI323" i="71"/>
  <c r="CG323" i="71"/>
  <c r="CE323" i="71"/>
  <c r="CC323" i="71"/>
  <c r="X323" i="71"/>
  <c r="CI322" i="71"/>
  <c r="CG322" i="71"/>
  <c r="CE322" i="71"/>
  <c r="CC322" i="71"/>
  <c r="X322" i="71"/>
  <c r="CI321" i="71"/>
  <c r="CG321" i="71"/>
  <c r="CE321" i="71"/>
  <c r="CC321" i="71"/>
  <c r="X321" i="71"/>
  <c r="CI320" i="71"/>
  <c r="CG320" i="71"/>
  <c r="CE320" i="71"/>
  <c r="CC320" i="71"/>
  <c r="X320" i="71"/>
  <c r="CI319" i="71"/>
  <c r="CG319" i="71"/>
  <c r="CE319" i="71"/>
  <c r="CC319" i="71"/>
  <c r="X319" i="71"/>
  <c r="CI318" i="71"/>
  <c r="CG318" i="71"/>
  <c r="CE318" i="71"/>
  <c r="CC318" i="71"/>
  <c r="X318" i="71"/>
  <c r="CI317" i="71"/>
  <c r="CG317" i="71"/>
  <c r="CE317" i="71"/>
  <c r="CC317" i="71"/>
  <c r="X317" i="71"/>
  <c r="CI316" i="71"/>
  <c r="CG316" i="71"/>
  <c r="CE316" i="71"/>
  <c r="CC316" i="71"/>
  <c r="X316" i="71"/>
  <c r="CI315" i="71"/>
  <c r="CG315" i="71"/>
  <c r="CE315" i="71"/>
  <c r="CF315" i="71" s="1"/>
  <c r="CC315" i="71"/>
  <c r="X315" i="71"/>
  <c r="CI312" i="71"/>
  <c r="CG312" i="71"/>
  <c r="CE312" i="71"/>
  <c r="CC312" i="71"/>
  <c r="X312" i="71"/>
  <c r="CI311" i="71"/>
  <c r="CG311" i="71"/>
  <c r="CE311" i="71"/>
  <c r="CC311" i="71"/>
  <c r="X311" i="71"/>
  <c r="CI309" i="71"/>
  <c r="CG309" i="71"/>
  <c r="CE309" i="71"/>
  <c r="CC309" i="71"/>
  <c r="X309" i="71"/>
  <c r="CI308" i="71"/>
  <c r="CG308" i="71"/>
  <c r="CF308" i="71"/>
  <c r="CE308" i="71"/>
  <c r="CC308" i="71"/>
  <c r="X308" i="71"/>
  <c r="CI307" i="71"/>
  <c r="CG307" i="71"/>
  <c r="CE307" i="71"/>
  <c r="CC307" i="71"/>
  <c r="X307" i="71"/>
  <c r="CI306" i="71"/>
  <c r="CG306" i="71"/>
  <c r="CE306" i="71"/>
  <c r="CC306" i="71"/>
  <c r="X306" i="71"/>
  <c r="CI305" i="71"/>
  <c r="CG305" i="71"/>
  <c r="CE305" i="71"/>
  <c r="CC305" i="71"/>
  <c r="X305" i="71"/>
  <c r="CI304" i="71"/>
  <c r="CG304" i="71"/>
  <c r="CE304" i="71"/>
  <c r="CC304" i="71"/>
  <c r="X304" i="71"/>
  <c r="CI303" i="71"/>
  <c r="CG303" i="71"/>
  <c r="CE303" i="71"/>
  <c r="CC303" i="71"/>
  <c r="X303" i="71"/>
  <c r="CI302" i="71"/>
  <c r="CG302" i="71"/>
  <c r="CE302" i="71"/>
  <c r="CC302" i="71"/>
  <c r="X302" i="71"/>
  <c r="CI301" i="71"/>
  <c r="CG301" i="71"/>
  <c r="CE301" i="71"/>
  <c r="CC301" i="71"/>
  <c r="X301" i="71"/>
  <c r="CI300" i="71"/>
  <c r="CG300" i="71"/>
  <c r="CE300" i="71"/>
  <c r="CC300" i="71"/>
  <c r="X300" i="71"/>
  <c r="CI298" i="71"/>
  <c r="CG298" i="71"/>
  <c r="CE298" i="71"/>
  <c r="CC298" i="71"/>
  <c r="X298" i="71"/>
  <c r="CI297" i="71"/>
  <c r="CG297" i="71"/>
  <c r="CE297" i="71"/>
  <c r="CC297" i="71"/>
  <c r="X297" i="71"/>
  <c r="CI295" i="71"/>
  <c r="CG295" i="71"/>
  <c r="CE295" i="71"/>
  <c r="CC295" i="71"/>
  <c r="X295" i="71"/>
  <c r="CI294" i="71"/>
  <c r="CG294" i="71"/>
  <c r="CE294" i="71"/>
  <c r="CF294" i="71" s="1"/>
  <c r="CC294" i="71"/>
  <c r="X294" i="71"/>
  <c r="CI290" i="71"/>
  <c r="CG290" i="71"/>
  <c r="CE290" i="71"/>
  <c r="CC290" i="71"/>
  <c r="X290" i="71"/>
  <c r="CI289" i="71"/>
  <c r="CG289" i="71"/>
  <c r="CE289" i="71"/>
  <c r="CC289" i="71"/>
  <c r="X289" i="71"/>
  <c r="CI288" i="71"/>
  <c r="CG288" i="71"/>
  <c r="CE288" i="71"/>
  <c r="CC288" i="71"/>
  <c r="X288" i="71"/>
  <c r="CI287" i="71"/>
  <c r="CG287" i="71"/>
  <c r="CE287" i="71"/>
  <c r="CC287" i="71"/>
  <c r="X287" i="71"/>
  <c r="CI286" i="71"/>
  <c r="CG286" i="71"/>
  <c r="CE286" i="71"/>
  <c r="CC286" i="71"/>
  <c r="CK286" i="71" s="1"/>
  <c r="X286" i="71"/>
  <c r="CI285" i="71"/>
  <c r="CG285" i="71"/>
  <c r="CE285" i="71"/>
  <c r="CC285" i="71"/>
  <c r="X285" i="71"/>
  <c r="CI284" i="71"/>
  <c r="CG284" i="71"/>
  <c r="CE284" i="71"/>
  <c r="CC284" i="71"/>
  <c r="X284" i="71"/>
  <c r="CI283" i="71"/>
  <c r="CG283" i="71"/>
  <c r="CE283" i="71"/>
  <c r="CC283" i="71"/>
  <c r="X283" i="71"/>
  <c r="CI282" i="71"/>
  <c r="CG282" i="71"/>
  <c r="CE282" i="71"/>
  <c r="CC282" i="71"/>
  <c r="X282" i="71"/>
  <c r="CI280" i="71"/>
  <c r="CG280" i="71"/>
  <c r="CE280" i="71"/>
  <c r="CC280" i="71"/>
  <c r="X280" i="71"/>
  <c r="CI279" i="71"/>
  <c r="CG279" i="71"/>
  <c r="CE279" i="71"/>
  <c r="CC279" i="71"/>
  <c r="X279" i="71"/>
  <c r="CI278" i="71"/>
  <c r="CG278" i="71"/>
  <c r="CE278" i="71"/>
  <c r="CC278" i="71"/>
  <c r="X278" i="71"/>
  <c r="CI277" i="71"/>
  <c r="CG277" i="71"/>
  <c r="CE277" i="71"/>
  <c r="CC277" i="71"/>
  <c r="X277" i="71"/>
  <c r="CI276" i="71"/>
  <c r="CG276" i="71"/>
  <c r="CE276" i="71"/>
  <c r="CC276" i="71"/>
  <c r="X276" i="71"/>
  <c r="CI275" i="71"/>
  <c r="CG275" i="71"/>
  <c r="CE275" i="71"/>
  <c r="CC275" i="71"/>
  <c r="X275" i="71"/>
  <c r="CI274" i="71"/>
  <c r="CG274" i="71"/>
  <c r="CE274" i="71"/>
  <c r="CC274" i="71"/>
  <c r="X274" i="71"/>
  <c r="CI273" i="71"/>
  <c r="CG273" i="71"/>
  <c r="CE273" i="71"/>
  <c r="CC273" i="71"/>
  <c r="X273" i="71"/>
  <c r="CI272" i="71"/>
  <c r="CG272" i="71"/>
  <c r="CE272" i="71"/>
  <c r="CC272" i="71"/>
  <c r="X272" i="71"/>
  <c r="CI271" i="71"/>
  <c r="CG271" i="71"/>
  <c r="CE271" i="71"/>
  <c r="CC271" i="71"/>
  <c r="X271" i="71"/>
  <c r="CI270" i="71"/>
  <c r="CG270" i="71"/>
  <c r="CE270" i="71"/>
  <c r="CC270" i="71"/>
  <c r="X270" i="71"/>
  <c r="CI269" i="71"/>
  <c r="CG269" i="71"/>
  <c r="CE269" i="71"/>
  <c r="CC269" i="71"/>
  <c r="X269" i="71"/>
  <c r="CI268" i="71"/>
  <c r="CG268" i="71"/>
  <c r="CE268" i="71"/>
  <c r="CC268" i="71"/>
  <c r="X268" i="71"/>
  <c r="CI267" i="71"/>
  <c r="CG267" i="71"/>
  <c r="CE267" i="71"/>
  <c r="CC267" i="71"/>
  <c r="X267" i="71"/>
  <c r="CI266" i="71"/>
  <c r="CG266" i="71"/>
  <c r="CE266" i="71"/>
  <c r="CC266" i="71"/>
  <c r="X266" i="71"/>
  <c r="CI265" i="71"/>
  <c r="CG265" i="71"/>
  <c r="CE265" i="71"/>
  <c r="CC265" i="71"/>
  <c r="X265" i="71"/>
  <c r="CI264" i="71"/>
  <c r="CG264" i="71"/>
  <c r="CE264" i="71"/>
  <c r="CC264" i="71"/>
  <c r="X264" i="71"/>
  <c r="CI263" i="71"/>
  <c r="CG263" i="71"/>
  <c r="CE263" i="71"/>
  <c r="CC263" i="71"/>
  <c r="X263" i="71"/>
  <c r="CI262" i="71"/>
  <c r="CG262" i="71"/>
  <c r="CE262" i="71"/>
  <c r="CC262" i="71"/>
  <c r="X262" i="71"/>
  <c r="CI261" i="71"/>
  <c r="CG261" i="71"/>
  <c r="CE261" i="71"/>
  <c r="CC261" i="71"/>
  <c r="X261" i="71"/>
  <c r="CI260" i="71"/>
  <c r="CG260" i="71"/>
  <c r="CE260" i="71"/>
  <c r="CC260" i="71"/>
  <c r="X260" i="71"/>
  <c r="CI258" i="71"/>
  <c r="CG258" i="71"/>
  <c r="CE258" i="71"/>
  <c r="CC258" i="71"/>
  <c r="X258" i="71"/>
  <c r="CI257" i="71"/>
  <c r="CG257" i="71"/>
  <c r="CE257" i="71"/>
  <c r="CC257" i="71"/>
  <c r="X257" i="71"/>
  <c r="CI256" i="71"/>
  <c r="CG256" i="71"/>
  <c r="CE256" i="71"/>
  <c r="CC256" i="71"/>
  <c r="X256" i="71"/>
  <c r="CI255" i="71"/>
  <c r="CG255" i="71"/>
  <c r="CE255" i="71"/>
  <c r="CC255" i="71"/>
  <c r="X255" i="71"/>
  <c r="CI254" i="71"/>
  <c r="CG254" i="71"/>
  <c r="CE254" i="71"/>
  <c r="CC254" i="71"/>
  <c r="X254" i="71"/>
  <c r="CI253" i="71"/>
  <c r="CG253" i="71"/>
  <c r="CE253" i="71"/>
  <c r="CC253" i="71"/>
  <c r="X253" i="71"/>
  <c r="CI252" i="71"/>
  <c r="CG252" i="71"/>
  <c r="CE252" i="71"/>
  <c r="CC252" i="71"/>
  <c r="X252" i="71"/>
  <c r="CI251" i="71"/>
  <c r="CG251" i="71"/>
  <c r="CE251" i="71"/>
  <c r="CC251" i="71"/>
  <c r="X251" i="71"/>
  <c r="X250" i="71"/>
  <c r="CI249" i="71"/>
  <c r="CG249" i="71"/>
  <c r="CE249" i="71"/>
  <c r="CC249" i="71"/>
  <c r="X249" i="71"/>
  <c r="CI248" i="71"/>
  <c r="CG248" i="71"/>
  <c r="CE248" i="71"/>
  <c r="CC248" i="71"/>
  <c r="CD248" i="71" s="1"/>
  <c r="X248" i="71"/>
  <c r="CI247" i="71"/>
  <c r="CG247" i="71"/>
  <c r="CE247" i="71"/>
  <c r="CC247" i="71"/>
  <c r="X247" i="71"/>
  <c r="CI246" i="71"/>
  <c r="CG246" i="71"/>
  <c r="CE246" i="71"/>
  <c r="CC246" i="71"/>
  <c r="X246" i="71"/>
  <c r="CI245" i="71"/>
  <c r="CG245" i="71"/>
  <c r="CE245" i="71"/>
  <c r="CC245" i="71"/>
  <c r="X245" i="71"/>
  <c r="CI244" i="71"/>
  <c r="CG244" i="71"/>
  <c r="CE244" i="71"/>
  <c r="CD244" i="71"/>
  <c r="CC244" i="71"/>
  <c r="X244" i="71"/>
  <c r="CI243" i="71"/>
  <c r="CG243" i="71"/>
  <c r="CE243" i="71"/>
  <c r="CC243" i="71"/>
  <c r="X243" i="71"/>
  <c r="CI241" i="71"/>
  <c r="CG241" i="71"/>
  <c r="CE241" i="71"/>
  <c r="CC241" i="71"/>
  <c r="X241" i="71"/>
  <c r="CI240" i="71"/>
  <c r="CG240" i="71"/>
  <c r="CE240" i="71"/>
  <c r="CC240" i="71"/>
  <c r="X240" i="71"/>
  <c r="CI239" i="71"/>
  <c r="CG239" i="71"/>
  <c r="CE239" i="71"/>
  <c r="CC239" i="71"/>
  <c r="X239" i="71"/>
  <c r="CI238" i="71"/>
  <c r="CG238" i="71"/>
  <c r="CE238" i="71"/>
  <c r="CC238" i="71"/>
  <c r="X238" i="71"/>
  <c r="CI237" i="71"/>
  <c r="CG237" i="71"/>
  <c r="CE237" i="71"/>
  <c r="CC237" i="71"/>
  <c r="X237" i="71"/>
  <c r="CI236" i="71"/>
  <c r="CG236" i="71"/>
  <c r="CE236" i="71"/>
  <c r="CC236" i="71"/>
  <c r="X236" i="71"/>
  <c r="CI235" i="71"/>
  <c r="CG235" i="71"/>
  <c r="CE235" i="71"/>
  <c r="CC235" i="71"/>
  <c r="X235" i="71"/>
  <c r="CI234" i="71"/>
  <c r="CG234" i="71"/>
  <c r="CE234" i="71"/>
  <c r="CC234" i="71"/>
  <c r="X234" i="71"/>
  <c r="CI233" i="71"/>
  <c r="CG233" i="71"/>
  <c r="CE233" i="71"/>
  <c r="CC233" i="71"/>
  <c r="X233" i="71"/>
  <c r="CI232" i="71"/>
  <c r="CG232" i="71"/>
  <c r="CE232" i="71"/>
  <c r="CC232" i="71"/>
  <c r="X232" i="71"/>
  <c r="CI231" i="71"/>
  <c r="CG231" i="71"/>
  <c r="CE231" i="71"/>
  <c r="CC231" i="71"/>
  <c r="X231" i="71"/>
  <c r="CI230" i="71"/>
  <c r="CG230" i="71"/>
  <c r="CE230" i="71"/>
  <c r="CC230" i="71"/>
  <c r="X230" i="71"/>
  <c r="CI229" i="71"/>
  <c r="CG229" i="71"/>
  <c r="CE229" i="71"/>
  <c r="CC229" i="71"/>
  <c r="X229" i="71"/>
  <c r="CI228" i="71"/>
  <c r="CG228" i="71"/>
  <c r="CE228" i="71"/>
  <c r="CC228" i="71"/>
  <c r="X228" i="71"/>
  <c r="CI227" i="71"/>
  <c r="CG227" i="71"/>
  <c r="CE227" i="71"/>
  <c r="CC227" i="71"/>
  <c r="X227" i="71"/>
  <c r="CI226" i="71"/>
  <c r="CG226" i="71"/>
  <c r="CE226" i="71"/>
  <c r="CC226" i="71"/>
  <c r="X226" i="71"/>
  <c r="CI225" i="71"/>
  <c r="CG225" i="71"/>
  <c r="CE225" i="71"/>
  <c r="CC225" i="71"/>
  <c r="X225" i="71"/>
  <c r="CI224" i="71"/>
  <c r="CG224" i="71"/>
  <c r="CE224" i="71"/>
  <c r="CC224" i="71"/>
  <c r="X224" i="71"/>
  <c r="CI223" i="71"/>
  <c r="CG223" i="71"/>
  <c r="CE223" i="71"/>
  <c r="CC223" i="71"/>
  <c r="X223" i="71"/>
  <c r="CI222" i="71"/>
  <c r="CG222" i="71"/>
  <c r="CE222" i="71"/>
  <c r="CC222" i="71"/>
  <c r="X222" i="71"/>
  <c r="CI221" i="71"/>
  <c r="CG221" i="71"/>
  <c r="CE221" i="71"/>
  <c r="CC221" i="71"/>
  <c r="X221" i="71"/>
  <c r="CI220" i="71"/>
  <c r="CG220" i="71"/>
  <c r="CE220" i="71"/>
  <c r="CC220" i="71"/>
  <c r="X220" i="71"/>
  <c r="CI219" i="71"/>
  <c r="CG219" i="71"/>
  <c r="CE219" i="71"/>
  <c r="CC219" i="71"/>
  <c r="X219" i="71"/>
  <c r="CI218" i="71"/>
  <c r="CG218" i="71"/>
  <c r="CE218" i="71"/>
  <c r="CC218" i="71"/>
  <c r="X218" i="71"/>
  <c r="CI217" i="71"/>
  <c r="CG217" i="71"/>
  <c r="CE217" i="71"/>
  <c r="CC217" i="71"/>
  <c r="X217" i="71"/>
  <c r="CI216" i="71"/>
  <c r="CG216" i="71"/>
  <c r="CE216" i="71"/>
  <c r="CC216" i="71"/>
  <c r="X216" i="71"/>
  <c r="CI215" i="71"/>
  <c r="CG215" i="71"/>
  <c r="CE215" i="71"/>
  <c r="CC215" i="71"/>
  <c r="X215" i="71"/>
  <c r="CI214" i="71"/>
  <c r="CG214" i="71"/>
  <c r="CE214" i="71"/>
  <c r="CC214" i="71"/>
  <c r="X214" i="71"/>
  <c r="CI213" i="71"/>
  <c r="CG213" i="71"/>
  <c r="CE213" i="71"/>
  <c r="CC213" i="71"/>
  <c r="CJ213" i="71" s="1"/>
  <c r="X213" i="71"/>
  <c r="CI212" i="71"/>
  <c r="CG212" i="71"/>
  <c r="CE212" i="71"/>
  <c r="CC212" i="71"/>
  <c r="X212" i="71"/>
  <c r="CI211" i="71"/>
  <c r="CG211" i="71"/>
  <c r="CE211" i="71"/>
  <c r="CC211" i="71"/>
  <c r="X211" i="71"/>
  <c r="CI210" i="71"/>
  <c r="CG210" i="71"/>
  <c r="CE210" i="71"/>
  <c r="CC210" i="71"/>
  <c r="X210" i="71"/>
  <c r="CI209" i="71"/>
  <c r="CG209" i="71"/>
  <c r="CE209" i="71"/>
  <c r="CC209" i="71"/>
  <c r="X209" i="71"/>
  <c r="CI208" i="71"/>
  <c r="CG208" i="71"/>
  <c r="CE208" i="71"/>
  <c r="CC208" i="71"/>
  <c r="X208" i="71"/>
  <c r="CI207" i="71"/>
  <c r="CG207" i="71"/>
  <c r="CE207" i="71"/>
  <c r="CC207" i="71"/>
  <c r="X207" i="71"/>
  <c r="CI206" i="71"/>
  <c r="CG206" i="71"/>
  <c r="CE206" i="71"/>
  <c r="CC206" i="71"/>
  <c r="X206" i="71"/>
  <c r="CI205" i="71"/>
  <c r="CG205" i="71"/>
  <c r="CE205" i="71"/>
  <c r="CC205" i="71"/>
  <c r="X205" i="71"/>
  <c r="CI204" i="71"/>
  <c r="CG204" i="71"/>
  <c r="CE204" i="71"/>
  <c r="CC204" i="71"/>
  <c r="X204" i="71"/>
  <c r="CI203" i="71"/>
  <c r="CG203" i="71"/>
  <c r="CE203" i="71"/>
  <c r="CC203" i="71"/>
  <c r="X203" i="71"/>
  <c r="CI202" i="71"/>
  <c r="CG202" i="71"/>
  <c r="CE202" i="71"/>
  <c r="CC202" i="71"/>
  <c r="X202" i="71"/>
  <c r="CI201" i="71"/>
  <c r="CG201" i="71"/>
  <c r="CE201" i="71"/>
  <c r="CC201" i="71"/>
  <c r="X201" i="71"/>
  <c r="CI200" i="71"/>
  <c r="CG200" i="71"/>
  <c r="CE200" i="71"/>
  <c r="CC200" i="71"/>
  <c r="X200" i="71"/>
  <c r="CI199" i="71"/>
  <c r="CG199" i="71"/>
  <c r="CE199" i="71"/>
  <c r="CC199" i="71"/>
  <c r="X199" i="71"/>
  <c r="CI198" i="71"/>
  <c r="CG198" i="71"/>
  <c r="CE198" i="71"/>
  <c r="CC198" i="71"/>
  <c r="X198" i="71"/>
  <c r="CI197" i="71"/>
  <c r="CG197" i="71"/>
  <c r="CE197" i="71"/>
  <c r="CC197" i="71"/>
  <c r="X197" i="71"/>
  <c r="CI196" i="71"/>
  <c r="CG196" i="71"/>
  <c r="CE196" i="71"/>
  <c r="CC196" i="71"/>
  <c r="X196" i="71"/>
  <c r="CI195" i="71"/>
  <c r="CG195" i="71"/>
  <c r="CE195" i="71"/>
  <c r="CC195" i="71"/>
  <c r="X195" i="71"/>
  <c r="CI194" i="71"/>
  <c r="CG194" i="71"/>
  <c r="CE194" i="71"/>
  <c r="CC194" i="71"/>
  <c r="X194" i="71"/>
  <c r="CI193" i="71"/>
  <c r="CG193" i="71"/>
  <c r="CE193" i="71"/>
  <c r="CC193" i="71"/>
  <c r="X193" i="71"/>
  <c r="CI192" i="71"/>
  <c r="CG192" i="71"/>
  <c r="CE192" i="71"/>
  <c r="CC192" i="71"/>
  <c r="X192" i="71"/>
  <c r="CI189" i="71"/>
  <c r="CG189" i="71"/>
  <c r="CE189" i="71"/>
  <c r="CC189" i="71"/>
  <c r="X189" i="71"/>
  <c r="CI188" i="71"/>
  <c r="CG188" i="71"/>
  <c r="CE188" i="71"/>
  <c r="CC188" i="71"/>
  <c r="X188" i="71"/>
  <c r="CI187" i="71"/>
  <c r="CG187" i="71"/>
  <c r="CE187" i="71"/>
  <c r="CC187" i="71"/>
  <c r="X187" i="71"/>
  <c r="X186" i="71"/>
  <c r="CI185" i="71"/>
  <c r="CG185" i="71"/>
  <c r="CE185" i="71"/>
  <c r="CC185" i="71"/>
  <c r="X185" i="71"/>
  <c r="CI183" i="71"/>
  <c r="CG183" i="71"/>
  <c r="CE183" i="71"/>
  <c r="CC183" i="71"/>
  <c r="CI182" i="71"/>
  <c r="CG182" i="71"/>
  <c r="CE182" i="71"/>
  <c r="CC182" i="71"/>
  <c r="X182" i="71"/>
  <c r="CI180" i="71"/>
  <c r="CG180" i="71"/>
  <c r="CE180" i="71"/>
  <c r="CC180" i="71"/>
  <c r="X180" i="71"/>
  <c r="CI178" i="71"/>
  <c r="CG178" i="71"/>
  <c r="CE178" i="71"/>
  <c r="CC178" i="71"/>
  <c r="X178" i="71"/>
  <c r="CI177" i="71"/>
  <c r="CG177" i="71"/>
  <c r="CE177" i="71"/>
  <c r="CC177" i="71"/>
  <c r="X177" i="71"/>
  <c r="CI176" i="71"/>
  <c r="CG176" i="71"/>
  <c r="CE176" i="71"/>
  <c r="CC176" i="71"/>
  <c r="X176" i="71"/>
  <c r="CI175" i="71"/>
  <c r="CG175" i="71"/>
  <c r="CE175" i="71"/>
  <c r="CC175" i="71"/>
  <c r="X175" i="71"/>
  <c r="CI174" i="71"/>
  <c r="CG174" i="71"/>
  <c r="CE174" i="71"/>
  <c r="CC174" i="71"/>
  <c r="X174" i="71"/>
  <c r="CI173" i="71"/>
  <c r="CG173" i="71"/>
  <c r="CE173" i="71"/>
  <c r="CC173" i="71"/>
  <c r="X173" i="71"/>
  <c r="CI170" i="71"/>
  <c r="CG170" i="71"/>
  <c r="CE170" i="71"/>
  <c r="CC170" i="71"/>
  <c r="X170" i="71"/>
  <c r="CI169" i="71"/>
  <c r="CG169" i="71"/>
  <c r="CE169" i="71"/>
  <c r="CC169" i="71"/>
  <c r="X169" i="71"/>
  <c r="CI168" i="71"/>
  <c r="CG168" i="71"/>
  <c r="CE168" i="71"/>
  <c r="CC168" i="71"/>
  <c r="X168" i="71"/>
  <c r="CI166" i="71"/>
  <c r="CG166" i="71"/>
  <c r="CE166" i="71"/>
  <c r="CC166" i="71"/>
  <c r="X166" i="71"/>
  <c r="CI165" i="71"/>
  <c r="CG165" i="71"/>
  <c r="CE165" i="71"/>
  <c r="CC165" i="71"/>
  <c r="X165" i="71"/>
  <c r="CI164" i="71"/>
  <c r="CG164" i="71"/>
  <c r="CE164" i="71"/>
  <c r="CC164" i="71"/>
  <c r="X164" i="71"/>
  <c r="CI163" i="71"/>
  <c r="CG163" i="71"/>
  <c r="CE163" i="71"/>
  <c r="CC163" i="71"/>
  <c r="X163" i="71"/>
  <c r="CI161" i="71"/>
  <c r="CG161" i="71"/>
  <c r="CE161" i="71"/>
  <c r="CC161" i="71"/>
  <c r="X161" i="71"/>
  <c r="CI160" i="71"/>
  <c r="CG160" i="71"/>
  <c r="CE160" i="71"/>
  <c r="CC160" i="71"/>
  <c r="X160" i="71"/>
  <c r="CI159" i="71"/>
  <c r="CG159" i="71"/>
  <c r="CE159" i="71"/>
  <c r="CC159" i="71"/>
  <c r="X159" i="71"/>
  <c r="CI157" i="71"/>
  <c r="CG157" i="71"/>
  <c r="CE157" i="71"/>
  <c r="CC157" i="71"/>
  <c r="X157" i="71"/>
  <c r="CI156" i="71"/>
  <c r="CG156" i="71"/>
  <c r="CE156" i="71"/>
  <c r="CC156" i="71"/>
  <c r="X156" i="71"/>
  <c r="CI153" i="71"/>
  <c r="CG153" i="71"/>
  <c r="CE153" i="71"/>
  <c r="CC153" i="71"/>
  <c r="X153" i="71"/>
  <c r="CI151" i="71"/>
  <c r="CG151" i="71"/>
  <c r="CE151" i="71"/>
  <c r="CC151" i="71"/>
  <c r="CD151" i="71" s="1"/>
  <c r="X151" i="71"/>
  <c r="CI150" i="71"/>
  <c r="CG150" i="71"/>
  <c r="CE150" i="71"/>
  <c r="CC150" i="71"/>
  <c r="X150" i="71"/>
  <c r="CI149" i="71"/>
  <c r="CG149" i="71"/>
  <c r="CE149" i="71"/>
  <c r="CC149" i="71"/>
  <c r="X149" i="71"/>
  <c r="CI148" i="71"/>
  <c r="CG148" i="71"/>
  <c r="CE148" i="71"/>
  <c r="CC148" i="71"/>
  <c r="X148" i="71"/>
  <c r="CI147" i="71"/>
  <c r="CG147" i="71"/>
  <c r="CE147" i="71"/>
  <c r="CC147" i="71"/>
  <c r="X147" i="71"/>
  <c r="CI146" i="71"/>
  <c r="CG146" i="71"/>
  <c r="CE146" i="71"/>
  <c r="CC146" i="71"/>
  <c r="X146" i="71"/>
  <c r="CI142" i="71"/>
  <c r="CG142" i="71"/>
  <c r="CE142" i="71"/>
  <c r="CC142" i="71"/>
  <c r="X142" i="71"/>
  <c r="CI140" i="71"/>
  <c r="CG140" i="71"/>
  <c r="CE140" i="71"/>
  <c r="CC140" i="71"/>
  <c r="X140" i="71"/>
  <c r="CI138" i="71"/>
  <c r="CG138" i="71"/>
  <c r="CE138" i="71"/>
  <c r="CC138" i="71"/>
  <c r="CD138" i="71" s="1"/>
  <c r="X138" i="71"/>
  <c r="CI137" i="71"/>
  <c r="CG137" i="71"/>
  <c r="CE137" i="71"/>
  <c r="CC137" i="71"/>
  <c r="X137" i="71"/>
  <c r="CI135" i="71"/>
  <c r="CG135" i="71"/>
  <c r="CE135" i="71"/>
  <c r="CC135" i="71"/>
  <c r="X135" i="71"/>
  <c r="CI133" i="71"/>
  <c r="CG133" i="71"/>
  <c r="CE133" i="71"/>
  <c r="CC133" i="71"/>
  <c r="X133" i="71"/>
  <c r="CI132" i="71"/>
  <c r="CG132" i="71"/>
  <c r="CE132" i="71"/>
  <c r="CC132" i="71"/>
  <c r="X132" i="71"/>
  <c r="CI129" i="71"/>
  <c r="CG129" i="71"/>
  <c r="CE129" i="71"/>
  <c r="CC129" i="71"/>
  <c r="X129" i="71"/>
  <c r="CI128" i="71"/>
  <c r="CG128" i="71"/>
  <c r="CE128" i="71"/>
  <c r="CC128" i="71"/>
  <c r="X128" i="71"/>
  <c r="CI127" i="71"/>
  <c r="CG127" i="71"/>
  <c r="CE127" i="71"/>
  <c r="CC127" i="71"/>
  <c r="X127" i="71"/>
  <c r="CI126" i="71"/>
  <c r="CG126" i="71"/>
  <c r="CE126" i="71"/>
  <c r="CC126" i="71"/>
  <c r="X126" i="71"/>
  <c r="CI125" i="71"/>
  <c r="CG125" i="71"/>
  <c r="CE125" i="71"/>
  <c r="CC125" i="71"/>
  <c r="X125" i="71"/>
  <c r="CI124" i="71"/>
  <c r="CG124" i="71"/>
  <c r="CE124" i="71"/>
  <c r="CC124" i="71"/>
  <c r="X124" i="71"/>
  <c r="CI123" i="71"/>
  <c r="CG123" i="71"/>
  <c r="CE123" i="71"/>
  <c r="CC123" i="71"/>
  <c r="X123" i="71"/>
  <c r="CI121" i="71"/>
  <c r="CG121" i="71"/>
  <c r="CE121" i="71"/>
  <c r="CC121" i="71"/>
  <c r="X121" i="71"/>
  <c r="CI120" i="71"/>
  <c r="CG120" i="71"/>
  <c r="CE120" i="71"/>
  <c r="CC120" i="71"/>
  <c r="X120" i="71"/>
  <c r="CI118" i="71"/>
  <c r="CG118" i="71"/>
  <c r="CE118" i="71"/>
  <c r="CC118" i="71"/>
  <c r="X118" i="71"/>
  <c r="CI115" i="71"/>
  <c r="CG115" i="71"/>
  <c r="CE115" i="71"/>
  <c r="CC115" i="71"/>
  <c r="X115" i="71"/>
  <c r="CI114" i="71"/>
  <c r="CG114" i="71"/>
  <c r="CE114" i="71"/>
  <c r="CC114" i="71"/>
  <c r="X114" i="71"/>
  <c r="CI110" i="71"/>
  <c r="CG110" i="71"/>
  <c r="CE110" i="71"/>
  <c r="CC110" i="71"/>
  <c r="X110" i="71"/>
  <c r="CI109" i="71"/>
  <c r="CG109" i="71"/>
  <c r="CE109" i="71"/>
  <c r="CC109" i="71"/>
  <c r="X109" i="71"/>
  <c r="CI108" i="71"/>
  <c r="CG108" i="71"/>
  <c r="CE108" i="71"/>
  <c r="CC108" i="71"/>
  <c r="X108" i="71"/>
  <c r="CI107" i="71"/>
  <c r="CG107" i="71"/>
  <c r="CE107" i="71"/>
  <c r="CC107" i="71"/>
  <c r="X107" i="71"/>
  <c r="CI106" i="71"/>
  <c r="CG106" i="71"/>
  <c r="CE106" i="71"/>
  <c r="CC106" i="71"/>
  <c r="X106" i="71"/>
  <c r="CI105" i="71"/>
  <c r="CG105" i="71"/>
  <c r="CE105" i="71"/>
  <c r="CC105" i="71"/>
  <c r="X105" i="71"/>
  <c r="CI103" i="71"/>
  <c r="CG103" i="71"/>
  <c r="CE103" i="71"/>
  <c r="CC103" i="71"/>
  <c r="X103" i="71"/>
  <c r="CI102" i="71"/>
  <c r="CG102" i="71"/>
  <c r="CE102" i="71"/>
  <c r="CC102" i="71"/>
  <c r="X102" i="71"/>
  <c r="CI101" i="71"/>
  <c r="CG101" i="71"/>
  <c r="CE101" i="71"/>
  <c r="CC101" i="71"/>
  <c r="X101" i="71"/>
  <c r="CI100" i="71"/>
  <c r="CG100" i="71"/>
  <c r="CE100" i="71"/>
  <c r="CC100" i="71"/>
  <c r="X100" i="71"/>
  <c r="CI99" i="71"/>
  <c r="CG99" i="71"/>
  <c r="CE99" i="71"/>
  <c r="CC99" i="71"/>
  <c r="X99" i="71"/>
  <c r="CI98" i="71"/>
  <c r="CG98" i="71"/>
  <c r="CE98" i="71"/>
  <c r="CC98" i="71"/>
  <c r="X98" i="71"/>
  <c r="CI97" i="71"/>
  <c r="CG97" i="71"/>
  <c r="CE97" i="71"/>
  <c r="CC97" i="71"/>
  <c r="X97" i="71"/>
  <c r="CI96" i="71"/>
  <c r="CG96" i="71"/>
  <c r="CH96" i="71" s="1"/>
  <c r="CE96" i="71"/>
  <c r="CC96" i="71"/>
  <c r="X96" i="71"/>
  <c r="CI95" i="71"/>
  <c r="CG95" i="71"/>
  <c r="CE95" i="71"/>
  <c r="CC95" i="71"/>
  <c r="X95" i="71"/>
  <c r="CI94" i="71"/>
  <c r="CG94" i="71"/>
  <c r="CE94" i="71"/>
  <c r="CC94" i="71"/>
  <c r="X94" i="71"/>
  <c r="CI93" i="71"/>
  <c r="CG93" i="71"/>
  <c r="CE93" i="71"/>
  <c r="CC93" i="71"/>
  <c r="X93" i="71"/>
  <c r="CI92" i="71"/>
  <c r="CG92" i="71"/>
  <c r="CE92" i="71"/>
  <c r="CC92" i="71"/>
  <c r="X92" i="71"/>
  <c r="CI91" i="71"/>
  <c r="CG91" i="71"/>
  <c r="CE91" i="71"/>
  <c r="CC91" i="71"/>
  <c r="X91" i="71"/>
  <c r="CI89" i="71"/>
  <c r="CG89" i="71"/>
  <c r="CE89" i="71"/>
  <c r="CC89" i="71"/>
  <c r="CJ89" i="71" s="1"/>
  <c r="X89" i="71"/>
  <c r="CI88" i="71"/>
  <c r="CG88" i="71"/>
  <c r="CE88" i="71"/>
  <c r="CC88" i="71"/>
  <c r="X88" i="71"/>
  <c r="CI87" i="71"/>
  <c r="CG87" i="71"/>
  <c r="CE87" i="71"/>
  <c r="CH87" i="71" s="1"/>
  <c r="CC87" i="71"/>
  <c r="X87" i="71"/>
  <c r="CI86" i="71"/>
  <c r="CG86" i="71"/>
  <c r="CE86" i="71"/>
  <c r="CC86" i="71"/>
  <c r="X86" i="71"/>
  <c r="CI85" i="71"/>
  <c r="CG85" i="71"/>
  <c r="CE85" i="71"/>
  <c r="CC85" i="71"/>
  <c r="X85" i="71"/>
  <c r="CI84" i="71"/>
  <c r="CG84" i="71"/>
  <c r="CH84" i="71" s="1"/>
  <c r="CE84" i="71"/>
  <c r="CC84" i="71"/>
  <c r="X84" i="71"/>
  <c r="CI83" i="71"/>
  <c r="CG83" i="71"/>
  <c r="CE83" i="71"/>
  <c r="CC83" i="71"/>
  <c r="X83" i="71"/>
  <c r="CI81" i="71"/>
  <c r="CG81" i="71"/>
  <c r="CE81" i="71"/>
  <c r="CC81" i="71"/>
  <c r="X81" i="71"/>
  <c r="CI80" i="71"/>
  <c r="CG80" i="71"/>
  <c r="CE80" i="71"/>
  <c r="CC80" i="71"/>
  <c r="X80" i="71"/>
  <c r="CI79" i="71"/>
  <c r="CG79" i="71"/>
  <c r="CE79" i="71"/>
  <c r="CC79" i="71"/>
  <c r="X79" i="71"/>
  <c r="CI78" i="71"/>
  <c r="CG78" i="71"/>
  <c r="CE78" i="71"/>
  <c r="CC78" i="71"/>
  <c r="X78" i="71"/>
  <c r="CI77" i="71"/>
  <c r="CG77" i="71"/>
  <c r="CE77" i="71"/>
  <c r="CC77" i="71"/>
  <c r="X77" i="71"/>
  <c r="CI76" i="71"/>
  <c r="CG76" i="71"/>
  <c r="CE76" i="71"/>
  <c r="CC76" i="71"/>
  <c r="X76" i="71"/>
  <c r="CI75" i="71"/>
  <c r="CG75" i="71"/>
  <c r="CE75" i="71"/>
  <c r="CC75" i="71"/>
  <c r="X75" i="71"/>
  <c r="CI74" i="71"/>
  <c r="CG74" i="71"/>
  <c r="CE74" i="71"/>
  <c r="CC74" i="71"/>
  <c r="X74" i="71"/>
  <c r="CI71" i="71"/>
  <c r="CG71" i="71"/>
  <c r="CE71" i="71"/>
  <c r="CC71" i="71"/>
  <c r="X71" i="71"/>
  <c r="CI70" i="71"/>
  <c r="CG70" i="71"/>
  <c r="CE70" i="71"/>
  <c r="CC70" i="71"/>
  <c r="X70" i="71"/>
  <c r="CI69" i="71"/>
  <c r="CG69" i="71"/>
  <c r="CE69" i="71"/>
  <c r="CC69" i="71"/>
  <c r="X69" i="71"/>
  <c r="CI68" i="71"/>
  <c r="CG68" i="71"/>
  <c r="CE68" i="71"/>
  <c r="CF68" i="71" s="1"/>
  <c r="CC68" i="71"/>
  <c r="X68" i="71"/>
  <c r="CI67" i="71"/>
  <c r="CG67" i="71"/>
  <c r="CE67" i="71"/>
  <c r="CC67" i="71"/>
  <c r="X67" i="71"/>
  <c r="CI66" i="71"/>
  <c r="CG66" i="71"/>
  <c r="CE66" i="71"/>
  <c r="CC66" i="71"/>
  <c r="X66" i="71"/>
  <c r="CI65" i="71"/>
  <c r="CG65" i="71"/>
  <c r="CE65" i="71"/>
  <c r="CC65" i="71"/>
  <c r="X65" i="71"/>
  <c r="CI64" i="71"/>
  <c r="CG64" i="71"/>
  <c r="CE64" i="71"/>
  <c r="CF64" i="71" s="1"/>
  <c r="CC64" i="71"/>
  <c r="X64" i="71"/>
  <c r="CI63" i="71"/>
  <c r="CG63" i="71"/>
  <c r="CE63" i="71"/>
  <c r="CC63" i="71"/>
  <c r="X63" i="71"/>
  <c r="CI61" i="71"/>
  <c r="CJ61" i="71" s="1"/>
  <c r="CG61" i="71"/>
  <c r="CE61" i="71"/>
  <c r="CC61" i="71"/>
  <c r="X61" i="71"/>
  <c r="CI60" i="71"/>
  <c r="CG60" i="71"/>
  <c r="CE60" i="71"/>
  <c r="CC60" i="71"/>
  <c r="X60" i="71"/>
  <c r="CI59" i="71"/>
  <c r="CG59" i="71"/>
  <c r="CE59" i="71"/>
  <c r="CF59" i="71" s="1"/>
  <c r="CC59" i="71"/>
  <c r="X59" i="71"/>
  <c r="CI58" i="71"/>
  <c r="CG58" i="71"/>
  <c r="CE58" i="71"/>
  <c r="CC58" i="71"/>
  <c r="X58" i="71"/>
  <c r="CI57" i="71"/>
  <c r="CJ57" i="71" s="1"/>
  <c r="CG57" i="71"/>
  <c r="CE57" i="71"/>
  <c r="CC57" i="71"/>
  <c r="X57" i="71"/>
  <c r="X56" i="71"/>
  <c r="CI54" i="71"/>
  <c r="CG54" i="71"/>
  <c r="CE54" i="71"/>
  <c r="CF54" i="71" s="1"/>
  <c r="CC54" i="71"/>
  <c r="X54" i="71"/>
  <c r="CI53" i="71"/>
  <c r="CG53" i="71"/>
  <c r="CH53" i="71" s="1"/>
  <c r="CE53" i="71"/>
  <c r="CC53" i="71"/>
  <c r="X53" i="71"/>
  <c r="CI52" i="71"/>
  <c r="CG52" i="71"/>
  <c r="CE52" i="71"/>
  <c r="CC52" i="71"/>
  <c r="X52" i="71"/>
  <c r="CI51" i="71"/>
  <c r="CG51" i="71"/>
  <c r="CE51" i="71"/>
  <c r="CC51" i="71"/>
  <c r="X51" i="71"/>
  <c r="CI50" i="71"/>
  <c r="CG50" i="71"/>
  <c r="CE50" i="71"/>
  <c r="CC50" i="71"/>
  <c r="X50" i="71"/>
  <c r="CI49" i="71"/>
  <c r="CG49" i="71"/>
  <c r="CE49" i="71"/>
  <c r="CC49" i="71"/>
  <c r="X49" i="71"/>
  <c r="CI48" i="71"/>
  <c r="CG48" i="71"/>
  <c r="CE48" i="71"/>
  <c r="CC48" i="71"/>
  <c r="X48" i="71"/>
  <c r="CI47" i="71"/>
  <c r="CG47" i="71"/>
  <c r="CE47" i="71"/>
  <c r="CC47" i="71"/>
  <c r="CD47" i="71" s="1"/>
  <c r="X47" i="71"/>
  <c r="CI46" i="71"/>
  <c r="CG46" i="71"/>
  <c r="CE46" i="71"/>
  <c r="CC46" i="71"/>
  <c r="X46" i="71"/>
  <c r="CI45" i="71"/>
  <c r="CG45" i="71"/>
  <c r="CE45" i="71"/>
  <c r="CC45" i="71"/>
  <c r="X45" i="71"/>
  <c r="CI43" i="71"/>
  <c r="CG43" i="71"/>
  <c r="CE43" i="71"/>
  <c r="CC43" i="71"/>
  <c r="X43" i="71"/>
  <c r="CI42" i="71"/>
  <c r="CG42" i="71"/>
  <c r="CE42" i="71"/>
  <c r="CC42" i="71"/>
  <c r="X42" i="71"/>
  <c r="CI41" i="71"/>
  <c r="CG41" i="71"/>
  <c r="CE41" i="71"/>
  <c r="CC41" i="71"/>
  <c r="X41" i="71"/>
  <c r="CI40" i="71"/>
  <c r="CG40" i="71"/>
  <c r="CE40" i="71"/>
  <c r="CC40" i="71"/>
  <c r="X40" i="71"/>
  <c r="CI39" i="71"/>
  <c r="CG39" i="71"/>
  <c r="CE39" i="71"/>
  <c r="CC39" i="71"/>
  <c r="X39" i="71"/>
  <c r="CI38" i="71"/>
  <c r="CG38" i="71"/>
  <c r="CE38" i="71"/>
  <c r="CC38" i="71"/>
  <c r="X38" i="71"/>
  <c r="CI37" i="71"/>
  <c r="CG37" i="71"/>
  <c r="CE37" i="71"/>
  <c r="CC37" i="71"/>
  <c r="X37" i="71"/>
  <c r="CI35" i="71"/>
  <c r="CG35" i="71"/>
  <c r="CE35" i="71"/>
  <c r="CC35" i="71"/>
  <c r="X35" i="71"/>
  <c r="CI34" i="71"/>
  <c r="CG34" i="71"/>
  <c r="CE34" i="71"/>
  <c r="CC34" i="71"/>
  <c r="X34" i="71"/>
  <c r="CI33" i="71"/>
  <c r="CG33" i="71"/>
  <c r="CE33" i="71"/>
  <c r="CC33" i="71"/>
  <c r="X33" i="71"/>
  <c r="CI32" i="71"/>
  <c r="CG32" i="71"/>
  <c r="CE32" i="71"/>
  <c r="CF32" i="71" s="1"/>
  <c r="CC32" i="71"/>
  <c r="X32" i="71"/>
  <c r="CI31" i="71"/>
  <c r="CG31" i="71"/>
  <c r="CE31" i="71"/>
  <c r="CC31" i="71"/>
  <c r="X31" i="71"/>
  <c r="CI29" i="71"/>
  <c r="CJ29" i="71" s="1"/>
  <c r="CG29" i="71"/>
  <c r="CE29" i="71"/>
  <c r="CC29" i="71"/>
  <c r="X29" i="71"/>
  <c r="CI28" i="71"/>
  <c r="CG28" i="71"/>
  <c r="CE28" i="71"/>
  <c r="CC28" i="71"/>
  <c r="X28" i="71"/>
  <c r="CI27" i="71"/>
  <c r="CG27" i="71"/>
  <c r="CE27" i="71"/>
  <c r="CF27" i="71" s="1"/>
  <c r="CC27" i="71"/>
  <c r="X27" i="71"/>
  <c r="CI26" i="71"/>
  <c r="CG26" i="71"/>
  <c r="CE26" i="71"/>
  <c r="CC26" i="71"/>
  <c r="X26" i="71"/>
  <c r="CI25" i="71"/>
  <c r="CJ25" i="71" s="1"/>
  <c r="CG25" i="71"/>
  <c r="CE25" i="71"/>
  <c r="CC25" i="71"/>
  <c r="X25" i="71"/>
  <c r="CI24" i="71"/>
  <c r="CG24" i="71"/>
  <c r="CE24" i="71"/>
  <c r="CC24" i="71"/>
  <c r="CD24" i="71" s="1"/>
  <c r="X24" i="71"/>
  <c r="CI23" i="71"/>
  <c r="CG23" i="71"/>
  <c r="CE23" i="71"/>
  <c r="CC23" i="71"/>
  <c r="X23" i="71"/>
  <c r="CI22" i="71"/>
  <c r="CG22" i="71"/>
  <c r="CE22" i="71"/>
  <c r="CC22" i="71"/>
  <c r="X22" i="71"/>
  <c r="CI19" i="71"/>
  <c r="CJ19" i="71" s="1"/>
  <c r="CG19" i="71"/>
  <c r="CE19" i="71"/>
  <c r="CC19" i="71"/>
  <c r="X19" i="71"/>
  <c r="CI18" i="71"/>
  <c r="CG18" i="71"/>
  <c r="CE18" i="71"/>
  <c r="CC18" i="71"/>
  <c r="CD18" i="71" s="1"/>
  <c r="X18" i="71"/>
  <c r="CI17" i="71"/>
  <c r="CG17" i="71"/>
  <c r="CE17" i="71"/>
  <c r="CC17" i="71"/>
  <c r="X17" i="71"/>
  <c r="CI16" i="71"/>
  <c r="CG16" i="71"/>
  <c r="CE16" i="71"/>
  <c r="CC16" i="71"/>
  <c r="X16" i="71"/>
  <c r="CI15" i="71"/>
  <c r="CJ15" i="71" s="1"/>
  <c r="CG15" i="71"/>
  <c r="CE15" i="71"/>
  <c r="CC15" i="71"/>
  <c r="X15" i="71"/>
  <c r="CI14" i="71"/>
  <c r="CG14" i="71"/>
  <c r="CE14" i="71"/>
  <c r="CC14" i="71"/>
  <c r="CD14" i="71" s="1"/>
  <c r="X14" i="71"/>
  <c r="CI13" i="71"/>
  <c r="CG13" i="71"/>
  <c r="CE13" i="71"/>
  <c r="CC13" i="71"/>
  <c r="X13" i="71"/>
  <c r="CI12" i="71"/>
  <c r="CG12" i="71"/>
  <c r="CE12" i="71"/>
  <c r="CC12" i="71"/>
  <c r="X12" i="71"/>
  <c r="CI11" i="71"/>
  <c r="CJ11" i="71" s="1"/>
  <c r="CG11" i="71"/>
  <c r="CE11" i="71"/>
  <c r="CC11" i="71"/>
  <c r="X11" i="71"/>
  <c r="CI10" i="71"/>
  <c r="CG10" i="71"/>
  <c r="CE10" i="71"/>
  <c r="CC10" i="71"/>
  <c r="CD10" i="71" s="1"/>
  <c r="X10" i="71"/>
  <c r="CK571" i="47"/>
  <c r="CJ571" i="47"/>
  <c r="CI571" i="47"/>
  <c r="CH571" i="47"/>
  <c r="CG571" i="47"/>
  <c r="CF571" i="47"/>
  <c r="CE571" i="47"/>
  <c r="CD571" i="47"/>
  <c r="CC571" i="47"/>
  <c r="CB571" i="47"/>
  <c r="CA571" i="47"/>
  <c r="BZ571" i="47"/>
  <c r="BY571" i="47"/>
  <c r="BX571" i="47"/>
  <c r="BW571" i="47"/>
  <c r="BV571" i="47"/>
  <c r="BU571" i="47"/>
  <c r="BT571" i="47"/>
  <c r="BS571" i="47"/>
  <c r="BR571" i="47"/>
  <c r="BQ571" i="47"/>
  <c r="BP571" i="47"/>
  <c r="BO571" i="47"/>
  <c r="BN571" i="47"/>
  <c r="BM571" i="47"/>
  <c r="BL571" i="47"/>
  <c r="BK571" i="47"/>
  <c r="BJ571" i="47"/>
  <c r="BI571" i="47"/>
  <c r="BH571" i="47"/>
  <c r="CK570" i="47"/>
  <c r="CJ570" i="47"/>
  <c r="CI570" i="47"/>
  <c r="CH570" i="47"/>
  <c r="CG570" i="47"/>
  <c r="CF570" i="47"/>
  <c r="CE570" i="47"/>
  <c r="CD570" i="47"/>
  <c r="CC570" i="47"/>
  <c r="CB570" i="47"/>
  <c r="CA570" i="47"/>
  <c r="BZ570" i="47"/>
  <c r="BY570" i="47"/>
  <c r="BX570" i="47"/>
  <c r="BW570" i="47"/>
  <c r="BV570" i="47"/>
  <c r="BU570" i="47"/>
  <c r="BT570" i="47"/>
  <c r="BS570" i="47"/>
  <c r="BR570" i="47"/>
  <c r="BQ570" i="47"/>
  <c r="BP570" i="47"/>
  <c r="BO570" i="47"/>
  <c r="BN570" i="47"/>
  <c r="BM570" i="47"/>
  <c r="BL570" i="47"/>
  <c r="BK570" i="47"/>
  <c r="BJ570" i="47"/>
  <c r="BI570" i="47"/>
  <c r="BH570" i="47"/>
  <c r="CK569" i="47"/>
  <c r="CJ569" i="47"/>
  <c r="CI569" i="47"/>
  <c r="CH569" i="47"/>
  <c r="CG569" i="47"/>
  <c r="CF569" i="47"/>
  <c r="CE569" i="47"/>
  <c r="CD569" i="47"/>
  <c r="CC569" i="47"/>
  <c r="CB569" i="47"/>
  <c r="CA569" i="47"/>
  <c r="BZ569" i="47"/>
  <c r="BY569" i="47"/>
  <c r="BX569" i="47"/>
  <c r="BW569" i="47"/>
  <c r="BV569" i="47"/>
  <c r="BU569" i="47"/>
  <c r="BT569" i="47"/>
  <c r="BS569" i="47"/>
  <c r="BR569" i="47"/>
  <c r="BQ569" i="47"/>
  <c r="BP569" i="47"/>
  <c r="BO569" i="47"/>
  <c r="BN569" i="47"/>
  <c r="BM569" i="47"/>
  <c r="BL569" i="47"/>
  <c r="BK569" i="47"/>
  <c r="BJ569" i="47"/>
  <c r="BI569" i="47"/>
  <c r="BH569" i="47"/>
  <c r="CK568" i="47"/>
  <c r="CK573" i="47" s="1"/>
  <c r="CJ568" i="47"/>
  <c r="CJ573" i="47" s="1"/>
  <c r="CI568" i="47"/>
  <c r="CH568" i="47"/>
  <c r="CG568" i="47"/>
  <c r="CG573" i="47" s="1"/>
  <c r="CF568" i="47"/>
  <c r="CF573" i="47" s="1"/>
  <c r="CE568" i="47"/>
  <c r="CD568" i="47"/>
  <c r="CC568" i="47"/>
  <c r="CC573" i="47" s="1"/>
  <c r="CB568" i="47"/>
  <c r="CB573" i="47" s="1"/>
  <c r="CA568" i="47"/>
  <c r="BZ568" i="47"/>
  <c r="BY568" i="47"/>
  <c r="BY573" i="47" s="1"/>
  <c r="BX568" i="47"/>
  <c r="BX573" i="47" s="1"/>
  <c r="BW568" i="47"/>
  <c r="BV568" i="47"/>
  <c r="BU568" i="47"/>
  <c r="BU573" i="47" s="1"/>
  <c r="BT568" i="47"/>
  <c r="BT573" i="47" s="1"/>
  <c r="BS568" i="47"/>
  <c r="BR568" i="47"/>
  <c r="BQ568" i="47"/>
  <c r="BQ573" i="47" s="1"/>
  <c r="BP568" i="47"/>
  <c r="BP573" i="47" s="1"/>
  <c r="BO568" i="47"/>
  <c r="BN568" i="47"/>
  <c r="BM568" i="47"/>
  <c r="BM573" i="47" s="1"/>
  <c r="BL568" i="47"/>
  <c r="BL573" i="47" s="1"/>
  <c r="BK568" i="47"/>
  <c r="BJ568" i="47"/>
  <c r="BI568" i="47"/>
  <c r="BI573" i="47" s="1"/>
  <c r="BH568" i="47"/>
  <c r="BH573" i="47" s="1"/>
  <c r="CK564" i="47"/>
  <c r="CJ564" i="47"/>
  <c r="CI564" i="47"/>
  <c r="CH564" i="47"/>
  <c r="CG564" i="47"/>
  <c r="CF564" i="47"/>
  <c r="CE564" i="47"/>
  <c r="CD564" i="47"/>
  <c r="CC564" i="47"/>
  <c r="CB564" i="47"/>
  <c r="CA564" i="47"/>
  <c r="BZ564" i="47"/>
  <c r="BY564" i="47"/>
  <c r="BX564" i="47"/>
  <c r="BW564" i="47"/>
  <c r="BV564" i="47"/>
  <c r="BU564" i="47"/>
  <c r="BT564" i="47"/>
  <c r="BS564" i="47"/>
  <c r="BR564" i="47"/>
  <c r="BQ564" i="47"/>
  <c r="BP564" i="47"/>
  <c r="BO564" i="47"/>
  <c r="BN564" i="47"/>
  <c r="BM564" i="47"/>
  <c r="BL564" i="47"/>
  <c r="BK564" i="47"/>
  <c r="BJ564" i="47"/>
  <c r="BI564" i="47"/>
  <c r="BH564" i="47"/>
  <c r="CK563" i="47"/>
  <c r="CJ563" i="47"/>
  <c r="CI563" i="47"/>
  <c r="CH563" i="47"/>
  <c r="CG563" i="47"/>
  <c r="CF563" i="47"/>
  <c r="CE563" i="47"/>
  <c r="CD563" i="47"/>
  <c r="CC563" i="47"/>
  <c r="CB563" i="47"/>
  <c r="CA563" i="47"/>
  <c r="BZ563" i="47"/>
  <c r="BY563" i="47"/>
  <c r="BX563" i="47"/>
  <c r="BW563" i="47"/>
  <c r="BV563" i="47"/>
  <c r="BU563" i="47"/>
  <c r="BT563" i="47"/>
  <c r="BS563" i="47"/>
  <c r="BR563" i="47"/>
  <c r="BQ563" i="47"/>
  <c r="BP563" i="47"/>
  <c r="BO563" i="47"/>
  <c r="BN563" i="47"/>
  <c r="BM563" i="47"/>
  <c r="BL563" i="47"/>
  <c r="BK563" i="47"/>
  <c r="BJ563" i="47"/>
  <c r="BI563" i="47"/>
  <c r="BH563" i="47"/>
  <c r="CK562" i="47"/>
  <c r="CJ562" i="47"/>
  <c r="CI562" i="47"/>
  <c r="CH562" i="47"/>
  <c r="CG562" i="47"/>
  <c r="CF562" i="47"/>
  <c r="CE562" i="47"/>
  <c r="CD562" i="47"/>
  <c r="CC562" i="47"/>
  <c r="CB562" i="47"/>
  <c r="CA562" i="47"/>
  <c r="BZ562" i="47"/>
  <c r="BY562" i="47"/>
  <c r="BX562" i="47"/>
  <c r="BW562" i="47"/>
  <c r="BV562" i="47"/>
  <c r="BU562" i="47"/>
  <c r="BT562" i="47"/>
  <c r="BS562" i="47"/>
  <c r="BR562" i="47"/>
  <c r="BQ562" i="47"/>
  <c r="BP562" i="47"/>
  <c r="BO562" i="47"/>
  <c r="BN562" i="47"/>
  <c r="BM562" i="47"/>
  <c r="BL562" i="47"/>
  <c r="BK562" i="47"/>
  <c r="BJ562" i="47"/>
  <c r="BI562" i="47"/>
  <c r="BH562" i="47"/>
  <c r="CK561" i="47"/>
  <c r="CJ561" i="47"/>
  <c r="CJ566" i="47" s="1"/>
  <c r="CI561" i="47"/>
  <c r="CH561" i="47"/>
  <c r="CG561" i="47"/>
  <c r="CF561" i="47"/>
  <c r="CF566" i="47" s="1"/>
  <c r="CE561" i="47"/>
  <c r="CD561" i="47"/>
  <c r="CC561" i="47"/>
  <c r="CB561" i="47"/>
  <c r="CB566" i="47" s="1"/>
  <c r="CA561" i="47"/>
  <c r="BZ561" i="47"/>
  <c r="BY561" i="47"/>
  <c r="BY566" i="47" s="1"/>
  <c r="BX561" i="47"/>
  <c r="BX566" i="47" s="1"/>
  <c r="BW561" i="47"/>
  <c r="BV561" i="47"/>
  <c r="BU561" i="47"/>
  <c r="BU566" i="47" s="1"/>
  <c r="BT561" i="47"/>
  <c r="BT566" i="47" s="1"/>
  <c r="BS561" i="47"/>
  <c r="BR561" i="47"/>
  <c r="BQ561" i="47"/>
  <c r="BQ566" i="47" s="1"/>
  <c r="BP561" i="47"/>
  <c r="BP566" i="47" s="1"/>
  <c r="BO561" i="47"/>
  <c r="BN561" i="47"/>
  <c r="BM561" i="47"/>
  <c r="BM566" i="47" s="1"/>
  <c r="BL561" i="47"/>
  <c r="BL566" i="47" s="1"/>
  <c r="BK561" i="47"/>
  <c r="BJ561" i="47"/>
  <c r="BI561" i="47"/>
  <c r="BI566" i="47" s="1"/>
  <c r="BH561" i="47"/>
  <c r="BH566" i="47" s="1"/>
  <c r="CK557" i="47"/>
  <c r="CJ557" i="47"/>
  <c r="CI557" i="47"/>
  <c r="CH557" i="47"/>
  <c r="CG557" i="47"/>
  <c r="CF557" i="47"/>
  <c r="CE557" i="47"/>
  <c r="CD557" i="47"/>
  <c r="CC557" i="47"/>
  <c r="CB557" i="47"/>
  <c r="CA557" i="47"/>
  <c r="BZ557" i="47"/>
  <c r="BY557" i="47"/>
  <c r="BX557" i="47"/>
  <c r="BW557" i="47"/>
  <c r="BV557" i="47"/>
  <c r="BU557" i="47"/>
  <c r="BT557" i="47"/>
  <c r="BS557" i="47"/>
  <c r="BR557" i="47"/>
  <c r="BQ557" i="47"/>
  <c r="BP557" i="47"/>
  <c r="BO557" i="47"/>
  <c r="BN557" i="47"/>
  <c r="BM557" i="47"/>
  <c r="BL557" i="47"/>
  <c r="BK557" i="47"/>
  <c r="BJ557" i="47"/>
  <c r="BI557" i="47"/>
  <c r="BH557" i="47"/>
  <c r="CK556" i="47"/>
  <c r="CJ556" i="47"/>
  <c r="CI556" i="47"/>
  <c r="CH556" i="47"/>
  <c r="CG556" i="47"/>
  <c r="CF556" i="47"/>
  <c r="CE556" i="47"/>
  <c r="CD556" i="47"/>
  <c r="CC556" i="47"/>
  <c r="CB556" i="47"/>
  <c r="CA556" i="47"/>
  <c r="BZ556" i="47"/>
  <c r="BY556" i="47"/>
  <c r="BX556" i="47"/>
  <c r="BW556" i="47"/>
  <c r="BV556" i="47"/>
  <c r="BU556" i="47"/>
  <c r="BT556" i="47"/>
  <c r="BS556" i="47"/>
  <c r="BR556" i="47"/>
  <c r="BQ556" i="47"/>
  <c r="BP556" i="47"/>
  <c r="BO556" i="47"/>
  <c r="BN556" i="47"/>
  <c r="BM556" i="47"/>
  <c r="BL556" i="47"/>
  <c r="BK556" i="47"/>
  <c r="BJ556" i="47"/>
  <c r="BI556" i="47"/>
  <c r="BH556" i="47"/>
  <c r="CK555" i="47"/>
  <c r="CJ555" i="47"/>
  <c r="CI555" i="47"/>
  <c r="CI559" i="47" s="1"/>
  <c r="CH555" i="47"/>
  <c r="CG555" i="47"/>
  <c r="CF555" i="47"/>
  <c r="CE555" i="47"/>
  <c r="CE559" i="47" s="1"/>
  <c r="CD555" i="47"/>
  <c r="CC555" i="47"/>
  <c r="CB555" i="47"/>
  <c r="CA555" i="47"/>
  <c r="CA559" i="47" s="1"/>
  <c r="BZ555" i="47"/>
  <c r="BY555" i="47"/>
  <c r="BX555" i="47"/>
  <c r="BW555" i="47"/>
  <c r="BW559" i="47" s="1"/>
  <c r="BV555" i="47"/>
  <c r="BU555" i="47"/>
  <c r="BT555" i="47"/>
  <c r="BS555" i="47"/>
  <c r="BS559" i="47" s="1"/>
  <c r="BR555" i="47"/>
  <c r="BQ555" i="47"/>
  <c r="BP555" i="47"/>
  <c r="BO555" i="47"/>
  <c r="BO559" i="47" s="1"/>
  <c r="BN555" i="47"/>
  <c r="BM555" i="47"/>
  <c r="BL555" i="47"/>
  <c r="BK555" i="47"/>
  <c r="BK559" i="47" s="1"/>
  <c r="BJ555" i="47"/>
  <c r="BI555" i="47"/>
  <c r="BH555" i="47"/>
  <c r="CK554" i="47"/>
  <c r="CK559" i="47" s="1"/>
  <c r="CJ554" i="47"/>
  <c r="CJ559" i="47" s="1"/>
  <c r="CI554" i="47"/>
  <c r="CH554" i="47"/>
  <c r="CG554" i="47"/>
  <c r="CG559" i="47" s="1"/>
  <c r="CF554" i="47"/>
  <c r="CF559" i="47" s="1"/>
  <c r="CE554" i="47"/>
  <c r="CD554" i="47"/>
  <c r="CC554" i="47"/>
  <c r="CC559" i="47" s="1"/>
  <c r="CB554" i="47"/>
  <c r="CB559" i="47" s="1"/>
  <c r="CA554" i="47"/>
  <c r="BZ554" i="47"/>
  <c r="BY554" i="47"/>
  <c r="BY559" i="47" s="1"/>
  <c r="BX554" i="47"/>
  <c r="BX559" i="47" s="1"/>
  <c r="BW554" i="47"/>
  <c r="BV554" i="47"/>
  <c r="BU554" i="47"/>
  <c r="BU559" i="47" s="1"/>
  <c r="BT554" i="47"/>
  <c r="BT559" i="47" s="1"/>
  <c r="BS554" i="47"/>
  <c r="BR554" i="47"/>
  <c r="BQ554" i="47"/>
  <c r="BQ559" i="47" s="1"/>
  <c r="BP554" i="47"/>
  <c r="BP559" i="47" s="1"/>
  <c r="BO554" i="47"/>
  <c r="BN554" i="47"/>
  <c r="BM554" i="47"/>
  <c r="BM559" i="47" s="1"/>
  <c r="BL554" i="47"/>
  <c r="BL559" i="47" s="1"/>
  <c r="BK554" i="47"/>
  <c r="BJ554" i="47"/>
  <c r="BI554" i="47"/>
  <c r="BI559" i="47" s="1"/>
  <c r="BH554" i="47"/>
  <c r="BH559" i="47" s="1"/>
  <c r="CK550" i="47"/>
  <c r="CJ550" i="47"/>
  <c r="CI550" i="47"/>
  <c r="CH550" i="47"/>
  <c r="CG550" i="47"/>
  <c r="CF550" i="47"/>
  <c r="CE550" i="47"/>
  <c r="CD550" i="47"/>
  <c r="CC550" i="47"/>
  <c r="CB550" i="47"/>
  <c r="CA550" i="47"/>
  <c r="BZ550" i="47"/>
  <c r="BY550" i="47"/>
  <c r="BX550" i="47"/>
  <c r="BW550" i="47"/>
  <c r="BV550" i="47"/>
  <c r="BU550" i="47"/>
  <c r="BT550" i="47"/>
  <c r="BS550" i="47"/>
  <c r="BR550" i="47"/>
  <c r="BQ550" i="47"/>
  <c r="BP550" i="47"/>
  <c r="BO550" i="47"/>
  <c r="BN550" i="47"/>
  <c r="BM550" i="47"/>
  <c r="BL550" i="47"/>
  <c r="BK550" i="47"/>
  <c r="BJ550" i="47"/>
  <c r="BI550" i="47"/>
  <c r="BH550" i="47"/>
  <c r="CK549" i="47"/>
  <c r="CJ549" i="47"/>
  <c r="CI549" i="47"/>
  <c r="CH549" i="47"/>
  <c r="CG549" i="47"/>
  <c r="CF549" i="47"/>
  <c r="CE549" i="47"/>
  <c r="CD549" i="47"/>
  <c r="CC549" i="47"/>
  <c r="CB549" i="47"/>
  <c r="CA549" i="47"/>
  <c r="BZ549" i="47"/>
  <c r="BY549" i="47"/>
  <c r="BX549" i="47"/>
  <c r="BW549" i="47"/>
  <c r="BV549" i="47"/>
  <c r="BU549" i="47"/>
  <c r="BT549" i="47"/>
  <c r="BS549" i="47"/>
  <c r="BR549" i="47"/>
  <c r="BQ549" i="47"/>
  <c r="BP549" i="47"/>
  <c r="BO549" i="47"/>
  <c r="BN549" i="47"/>
  <c r="BM549" i="47"/>
  <c r="BL549" i="47"/>
  <c r="BK549" i="47"/>
  <c r="BJ549" i="47"/>
  <c r="BI549" i="47"/>
  <c r="BH549" i="47"/>
  <c r="CK548" i="47"/>
  <c r="CJ548" i="47"/>
  <c r="CI548" i="47"/>
  <c r="CI552" i="47" s="1"/>
  <c r="CH548" i="47"/>
  <c r="CG548" i="47"/>
  <c r="CF548" i="47"/>
  <c r="CE548" i="47"/>
  <c r="CE552" i="47" s="1"/>
  <c r="CD548" i="47"/>
  <c r="CC548" i="47"/>
  <c r="CB548" i="47"/>
  <c r="CA548" i="47"/>
  <c r="CA552" i="47" s="1"/>
  <c r="BZ548" i="47"/>
  <c r="BY548" i="47"/>
  <c r="BX548" i="47"/>
  <c r="BW548" i="47"/>
  <c r="BW552" i="47" s="1"/>
  <c r="BV548" i="47"/>
  <c r="BU548" i="47"/>
  <c r="BT548" i="47"/>
  <c r="BS548" i="47"/>
  <c r="BS552" i="47" s="1"/>
  <c r="BR548" i="47"/>
  <c r="BQ548" i="47"/>
  <c r="BP548" i="47"/>
  <c r="BO548" i="47"/>
  <c r="BO552" i="47" s="1"/>
  <c r="BN548" i="47"/>
  <c r="BM548" i="47"/>
  <c r="BL548" i="47"/>
  <c r="BK548" i="47"/>
  <c r="BK552" i="47" s="1"/>
  <c r="BJ548" i="47"/>
  <c r="BI548" i="47"/>
  <c r="BH548" i="47"/>
  <c r="CK547" i="47"/>
  <c r="CK552" i="47" s="1"/>
  <c r="CJ547" i="47"/>
  <c r="CJ552" i="47" s="1"/>
  <c r="CI547" i="47"/>
  <c r="CH547" i="47"/>
  <c r="CG547" i="47"/>
  <c r="CG552" i="47" s="1"/>
  <c r="CF547" i="47"/>
  <c r="CF552" i="47" s="1"/>
  <c r="CE547" i="47"/>
  <c r="CD547" i="47"/>
  <c r="CC547" i="47"/>
  <c r="CC552" i="47" s="1"/>
  <c r="CB547" i="47"/>
  <c r="CB552" i="47" s="1"/>
  <c r="CA547" i="47"/>
  <c r="BZ547" i="47"/>
  <c r="BY547" i="47"/>
  <c r="BY552" i="47" s="1"/>
  <c r="BX547" i="47"/>
  <c r="BX552" i="47" s="1"/>
  <c r="BW547" i="47"/>
  <c r="BV547" i="47"/>
  <c r="BU547" i="47"/>
  <c r="BU552" i="47" s="1"/>
  <c r="BT547" i="47"/>
  <c r="BT552" i="47" s="1"/>
  <c r="BS547" i="47"/>
  <c r="BR547" i="47"/>
  <c r="BQ547" i="47"/>
  <c r="BQ552" i="47" s="1"/>
  <c r="BP547" i="47"/>
  <c r="BP552" i="47" s="1"/>
  <c r="BO547" i="47"/>
  <c r="BN547" i="47"/>
  <c r="BM547" i="47"/>
  <c r="BM552" i="47" s="1"/>
  <c r="BL547" i="47"/>
  <c r="BL552" i="47" s="1"/>
  <c r="BK547" i="47"/>
  <c r="BJ547" i="47"/>
  <c r="BI547" i="47"/>
  <c r="BI552" i="47" s="1"/>
  <c r="BH547" i="47"/>
  <c r="BH552" i="47" s="1"/>
  <c r="CK543" i="47"/>
  <c r="CK578" i="47" s="1"/>
  <c r="CJ543" i="47"/>
  <c r="CJ578" i="47" s="1"/>
  <c r="CI543" i="47"/>
  <c r="CI578" i="47" s="1"/>
  <c r="CH543" i="47"/>
  <c r="CH578" i="47" s="1"/>
  <c r="CG543" i="47"/>
  <c r="CG578" i="47" s="1"/>
  <c r="CF543" i="47"/>
  <c r="CF578" i="47" s="1"/>
  <c r="CE543" i="47"/>
  <c r="CE578" i="47" s="1"/>
  <c r="CD543" i="47"/>
  <c r="CD578" i="47" s="1"/>
  <c r="CC543" i="47"/>
  <c r="CC578" i="47" s="1"/>
  <c r="CB543" i="47"/>
  <c r="CB578" i="47" s="1"/>
  <c r="CA543" i="47"/>
  <c r="CA578" i="47" s="1"/>
  <c r="BZ543" i="47"/>
  <c r="BZ578" i="47" s="1"/>
  <c r="BY543" i="47"/>
  <c r="BY578" i="47" s="1"/>
  <c r="BX543" i="47"/>
  <c r="BX578" i="47" s="1"/>
  <c r="BW543" i="47"/>
  <c r="BW578" i="47" s="1"/>
  <c r="BV543" i="47"/>
  <c r="BV578" i="47" s="1"/>
  <c r="BU543" i="47"/>
  <c r="BU578" i="47" s="1"/>
  <c r="BT543" i="47"/>
  <c r="BT578" i="47" s="1"/>
  <c r="BS543" i="47"/>
  <c r="BS578" i="47" s="1"/>
  <c r="BR543" i="47"/>
  <c r="BR578" i="47" s="1"/>
  <c r="BQ543" i="47"/>
  <c r="BQ578" i="47" s="1"/>
  <c r="BP543" i="47"/>
  <c r="BP578" i="47" s="1"/>
  <c r="BO543" i="47"/>
  <c r="BO578" i="47" s="1"/>
  <c r="BN543" i="47"/>
  <c r="BN578" i="47" s="1"/>
  <c r="BM543" i="47"/>
  <c r="BM578" i="47" s="1"/>
  <c r="BL543" i="47"/>
  <c r="BL578" i="47" s="1"/>
  <c r="BK543" i="47"/>
  <c r="BK578" i="47" s="1"/>
  <c r="BJ543" i="47"/>
  <c r="BJ578" i="47" s="1"/>
  <c r="BI543" i="47"/>
  <c r="BI578" i="47" s="1"/>
  <c r="BH543" i="47"/>
  <c r="BH578" i="47" s="1"/>
  <c r="CK542" i="47"/>
  <c r="CK577" i="47" s="1"/>
  <c r="CJ542" i="47"/>
  <c r="CJ577" i="47" s="1"/>
  <c r="CI542" i="47"/>
  <c r="CI577" i="47" s="1"/>
  <c r="CH542" i="47"/>
  <c r="CH577" i="47" s="1"/>
  <c r="CG542" i="47"/>
  <c r="CG577" i="47" s="1"/>
  <c r="CF542" i="47"/>
  <c r="CF577" i="47" s="1"/>
  <c r="CE542" i="47"/>
  <c r="CE577" i="47" s="1"/>
  <c r="CD542" i="47"/>
  <c r="CD577" i="47" s="1"/>
  <c r="CC542" i="47"/>
  <c r="CC577" i="47" s="1"/>
  <c r="CB542" i="47"/>
  <c r="CB577" i="47" s="1"/>
  <c r="CA542" i="47"/>
  <c r="CA577" i="47" s="1"/>
  <c r="BZ542" i="47"/>
  <c r="BZ577" i="47" s="1"/>
  <c r="BY542" i="47"/>
  <c r="BY577" i="47" s="1"/>
  <c r="BX542" i="47"/>
  <c r="BX577" i="47" s="1"/>
  <c r="BW542" i="47"/>
  <c r="BW577" i="47" s="1"/>
  <c r="BV542" i="47"/>
  <c r="BV577" i="47" s="1"/>
  <c r="BU542" i="47"/>
  <c r="BU577" i="47" s="1"/>
  <c r="BT542" i="47"/>
  <c r="BT577" i="47" s="1"/>
  <c r="BS542" i="47"/>
  <c r="BS577" i="47" s="1"/>
  <c r="BR542" i="47"/>
  <c r="BR577" i="47" s="1"/>
  <c r="BQ542" i="47"/>
  <c r="BQ577" i="47" s="1"/>
  <c r="BP542" i="47"/>
  <c r="BP577" i="47" s="1"/>
  <c r="BO542" i="47"/>
  <c r="BO577" i="47" s="1"/>
  <c r="BN542" i="47"/>
  <c r="BN577" i="47" s="1"/>
  <c r="BM542" i="47"/>
  <c r="BM577" i="47" s="1"/>
  <c r="BL542" i="47"/>
  <c r="BL577" i="47" s="1"/>
  <c r="BK542" i="47"/>
  <c r="BK577" i="47" s="1"/>
  <c r="BJ542" i="47"/>
  <c r="BJ577" i="47" s="1"/>
  <c r="BI542" i="47"/>
  <c r="BI577" i="47" s="1"/>
  <c r="BH542" i="47"/>
  <c r="BH577" i="47" s="1"/>
  <c r="CK541" i="47"/>
  <c r="CK576" i="47" s="1"/>
  <c r="CJ541" i="47"/>
  <c r="CJ576" i="47" s="1"/>
  <c r="CI541" i="47"/>
  <c r="CI576" i="47" s="1"/>
  <c r="CH541" i="47"/>
  <c r="CH576" i="47" s="1"/>
  <c r="CG541" i="47"/>
  <c r="CG576" i="47" s="1"/>
  <c r="CF541" i="47"/>
  <c r="CF576" i="47" s="1"/>
  <c r="CE541" i="47"/>
  <c r="CE576" i="47" s="1"/>
  <c r="CD541" i="47"/>
  <c r="CD576" i="47" s="1"/>
  <c r="CC541" i="47"/>
  <c r="CC576" i="47" s="1"/>
  <c r="CB541" i="47"/>
  <c r="CB576" i="47" s="1"/>
  <c r="CA541" i="47"/>
  <c r="CA576" i="47" s="1"/>
  <c r="BZ541" i="47"/>
  <c r="BZ576" i="47" s="1"/>
  <c r="BY541" i="47"/>
  <c r="BY576" i="47" s="1"/>
  <c r="BX541" i="47"/>
  <c r="BX576" i="47" s="1"/>
  <c r="BW541" i="47"/>
  <c r="BW576" i="47" s="1"/>
  <c r="BV541" i="47"/>
  <c r="BV576" i="47" s="1"/>
  <c r="BU541" i="47"/>
  <c r="BU576" i="47" s="1"/>
  <c r="BT541" i="47"/>
  <c r="BT576" i="47" s="1"/>
  <c r="BS541" i="47"/>
  <c r="BS576" i="47" s="1"/>
  <c r="BR541" i="47"/>
  <c r="BR576" i="47" s="1"/>
  <c r="BQ541" i="47"/>
  <c r="BQ576" i="47" s="1"/>
  <c r="BP541" i="47"/>
  <c r="BP576" i="47" s="1"/>
  <c r="BO541" i="47"/>
  <c r="BO576" i="47" s="1"/>
  <c r="BN541" i="47"/>
  <c r="BN576" i="47" s="1"/>
  <c r="BM541" i="47"/>
  <c r="BM576" i="47" s="1"/>
  <c r="BL541" i="47"/>
  <c r="BL576" i="47" s="1"/>
  <c r="BK541" i="47"/>
  <c r="BK576" i="47" s="1"/>
  <c r="BJ541" i="47"/>
  <c r="BJ576" i="47" s="1"/>
  <c r="BI541" i="47"/>
  <c r="BI576" i="47" s="1"/>
  <c r="BH541" i="47"/>
  <c r="BH576" i="47" s="1"/>
  <c r="CK540" i="47"/>
  <c r="CK575" i="47" s="1"/>
  <c r="CK580" i="47" s="1"/>
  <c r="CJ540" i="47"/>
  <c r="CJ575" i="47" s="1"/>
  <c r="CJ580" i="47" s="1"/>
  <c r="CI540" i="47"/>
  <c r="CI575" i="47" s="1"/>
  <c r="CH540" i="47"/>
  <c r="CH575" i="47" s="1"/>
  <c r="CG540" i="47"/>
  <c r="CG575" i="47" s="1"/>
  <c r="CG580" i="47" s="1"/>
  <c r="CF540" i="47"/>
  <c r="CF575" i="47" s="1"/>
  <c r="CF580" i="47" s="1"/>
  <c r="CE540" i="47"/>
  <c r="CE575" i="47" s="1"/>
  <c r="CD540" i="47"/>
  <c r="CD575" i="47" s="1"/>
  <c r="CC540" i="47"/>
  <c r="CC575" i="47" s="1"/>
  <c r="CC580" i="47" s="1"/>
  <c r="CB540" i="47"/>
  <c r="CB575" i="47" s="1"/>
  <c r="CB580" i="47" s="1"/>
  <c r="CA540" i="47"/>
  <c r="CA575" i="47" s="1"/>
  <c r="BZ540" i="47"/>
  <c r="BZ575" i="47" s="1"/>
  <c r="BY540" i="47"/>
  <c r="BY575" i="47" s="1"/>
  <c r="BY580" i="47" s="1"/>
  <c r="BX540" i="47"/>
  <c r="BX575" i="47" s="1"/>
  <c r="BX580" i="47" s="1"/>
  <c r="BW540" i="47"/>
  <c r="BW575" i="47" s="1"/>
  <c r="BV540" i="47"/>
  <c r="BV575" i="47" s="1"/>
  <c r="BU540" i="47"/>
  <c r="BU575" i="47" s="1"/>
  <c r="BU580" i="47" s="1"/>
  <c r="BT540" i="47"/>
  <c r="BT575" i="47" s="1"/>
  <c r="BT580" i="47" s="1"/>
  <c r="BS540" i="47"/>
  <c r="BS575" i="47" s="1"/>
  <c r="BR540" i="47"/>
  <c r="BR575" i="47" s="1"/>
  <c r="BQ540" i="47"/>
  <c r="BQ575" i="47" s="1"/>
  <c r="BQ580" i="47" s="1"/>
  <c r="BP540" i="47"/>
  <c r="BP575" i="47" s="1"/>
  <c r="BP580" i="47" s="1"/>
  <c r="BO540" i="47"/>
  <c r="BO575" i="47" s="1"/>
  <c r="BN540" i="47"/>
  <c r="BN575" i="47" s="1"/>
  <c r="BM540" i="47"/>
  <c r="BM575" i="47" s="1"/>
  <c r="BM580" i="47" s="1"/>
  <c r="BL540" i="47"/>
  <c r="BL575" i="47" s="1"/>
  <c r="BL580" i="47" s="1"/>
  <c r="BK540" i="47"/>
  <c r="BK575" i="47" s="1"/>
  <c r="BJ540" i="47"/>
  <c r="BJ575" i="47" s="1"/>
  <c r="BI540" i="47"/>
  <c r="BI575" i="47" s="1"/>
  <c r="BI580" i="47" s="1"/>
  <c r="BH540" i="47"/>
  <c r="BH575" i="47" s="1"/>
  <c r="BH580" i="47" s="1"/>
  <c r="CK536" i="47"/>
  <c r="CJ536" i="47"/>
  <c r="CI536" i="47"/>
  <c r="CH536" i="47"/>
  <c r="CG536" i="47"/>
  <c r="CF536" i="47"/>
  <c r="CE536" i="47"/>
  <c r="CD536" i="47"/>
  <c r="CC536" i="47"/>
  <c r="CB536" i="47"/>
  <c r="CA536" i="47"/>
  <c r="BZ536" i="47"/>
  <c r="BY536" i="47"/>
  <c r="BX536" i="47"/>
  <c r="BW536" i="47"/>
  <c r="BV536" i="47"/>
  <c r="BU536" i="47"/>
  <c r="BT536" i="47"/>
  <c r="BS536" i="47"/>
  <c r="BR536" i="47"/>
  <c r="BQ536" i="47"/>
  <c r="BP536" i="47"/>
  <c r="BO536" i="47"/>
  <c r="BN536" i="47"/>
  <c r="BM536" i="47"/>
  <c r="BL536" i="47"/>
  <c r="BK536" i="47"/>
  <c r="BJ536" i="47"/>
  <c r="BI536" i="47"/>
  <c r="BH536" i="47"/>
  <c r="CK535" i="47"/>
  <c r="CJ535" i="47"/>
  <c r="CI535" i="47"/>
  <c r="CH535" i="47"/>
  <c r="CG535" i="47"/>
  <c r="CF535" i="47"/>
  <c r="CE535" i="47"/>
  <c r="CD535" i="47"/>
  <c r="CC535" i="47"/>
  <c r="CB535" i="47"/>
  <c r="CA535" i="47"/>
  <c r="BZ535" i="47"/>
  <c r="BY535" i="47"/>
  <c r="BX535" i="47"/>
  <c r="BW535" i="47"/>
  <c r="BV535" i="47"/>
  <c r="BU535" i="47"/>
  <c r="BT535" i="47"/>
  <c r="BS535" i="47"/>
  <c r="BR535" i="47"/>
  <c r="BQ535" i="47"/>
  <c r="BP535" i="47"/>
  <c r="BO535" i="47"/>
  <c r="BN535" i="47"/>
  <c r="BM535" i="47"/>
  <c r="BL535" i="47"/>
  <c r="BK535" i="47"/>
  <c r="BJ535" i="47"/>
  <c r="BI535" i="47"/>
  <c r="BH535" i="47"/>
  <c r="CK534" i="47"/>
  <c r="CJ534" i="47"/>
  <c r="CI534" i="47"/>
  <c r="CI538" i="47" s="1"/>
  <c r="CH534" i="47"/>
  <c r="CG534" i="47"/>
  <c r="CF534" i="47"/>
  <c r="CE534" i="47"/>
  <c r="CE538" i="47" s="1"/>
  <c r="CD534" i="47"/>
  <c r="CC534" i="47"/>
  <c r="CB534" i="47"/>
  <c r="CA534" i="47"/>
  <c r="CA538" i="47" s="1"/>
  <c r="BZ534" i="47"/>
  <c r="BY534" i="47"/>
  <c r="BX534" i="47"/>
  <c r="BW534" i="47"/>
  <c r="BW538" i="47" s="1"/>
  <c r="BV534" i="47"/>
  <c r="BU534" i="47"/>
  <c r="BT534" i="47"/>
  <c r="BS534" i="47"/>
  <c r="BS538" i="47" s="1"/>
  <c r="BR534" i="47"/>
  <c r="BQ534" i="47"/>
  <c r="BP534" i="47"/>
  <c r="BO534" i="47"/>
  <c r="BO538" i="47" s="1"/>
  <c r="BN534" i="47"/>
  <c r="BM534" i="47"/>
  <c r="BL534" i="47"/>
  <c r="BK534" i="47"/>
  <c r="BK538" i="47" s="1"/>
  <c r="BJ534" i="47"/>
  <c r="BI534" i="47"/>
  <c r="BH534" i="47"/>
  <c r="CK533" i="47"/>
  <c r="CK538" i="47" s="1"/>
  <c r="CJ533" i="47"/>
  <c r="CJ538" i="47" s="1"/>
  <c r="CI533" i="47"/>
  <c r="CH533" i="47"/>
  <c r="CG533" i="47"/>
  <c r="CG538" i="47" s="1"/>
  <c r="CF533" i="47"/>
  <c r="CF538" i="47" s="1"/>
  <c r="CE533" i="47"/>
  <c r="CD533" i="47"/>
  <c r="CC533" i="47"/>
  <c r="CC538" i="47" s="1"/>
  <c r="CB533" i="47"/>
  <c r="CB538" i="47" s="1"/>
  <c r="CA533" i="47"/>
  <c r="BZ533" i="47"/>
  <c r="BY533" i="47"/>
  <c r="BY538" i="47" s="1"/>
  <c r="BX533" i="47"/>
  <c r="BX538" i="47" s="1"/>
  <c r="BW533" i="47"/>
  <c r="BV533" i="47"/>
  <c r="BU533" i="47"/>
  <c r="BU538" i="47" s="1"/>
  <c r="BT533" i="47"/>
  <c r="BT538" i="47" s="1"/>
  <c r="BS533" i="47"/>
  <c r="BR533" i="47"/>
  <c r="BQ533" i="47"/>
  <c r="BQ538" i="47" s="1"/>
  <c r="BP533" i="47"/>
  <c r="BP538" i="47" s="1"/>
  <c r="BO533" i="47"/>
  <c r="BN533" i="47"/>
  <c r="BM533" i="47"/>
  <c r="BM538" i="47" s="1"/>
  <c r="BL533" i="47"/>
  <c r="BL538" i="47" s="1"/>
  <c r="BK533" i="47"/>
  <c r="BJ533" i="47"/>
  <c r="BI533" i="47"/>
  <c r="BI538" i="47" s="1"/>
  <c r="BH533" i="47"/>
  <c r="BH538" i="47" s="1"/>
  <c r="CK529" i="47"/>
  <c r="CJ529" i="47"/>
  <c r="CI529" i="47"/>
  <c r="CH529" i="47"/>
  <c r="CG529" i="47"/>
  <c r="CF529" i="47"/>
  <c r="CE529" i="47"/>
  <c r="CD529" i="47"/>
  <c r="CC529" i="47"/>
  <c r="CB529" i="47"/>
  <c r="CA529" i="47"/>
  <c r="BZ529" i="47"/>
  <c r="BY529" i="47"/>
  <c r="BX529" i="47"/>
  <c r="BW529" i="47"/>
  <c r="BV529" i="47"/>
  <c r="BU529" i="47"/>
  <c r="BT529" i="47"/>
  <c r="BS529" i="47"/>
  <c r="BR529" i="47"/>
  <c r="BQ529" i="47"/>
  <c r="BP529" i="47"/>
  <c r="BO529" i="47"/>
  <c r="BN529" i="47"/>
  <c r="BM529" i="47"/>
  <c r="BL529" i="47"/>
  <c r="BK529" i="47"/>
  <c r="BJ529" i="47"/>
  <c r="BI529" i="47"/>
  <c r="BH529" i="47"/>
  <c r="CK528" i="47"/>
  <c r="CJ528" i="47"/>
  <c r="CI528" i="47"/>
  <c r="CH528" i="47"/>
  <c r="CG528" i="47"/>
  <c r="CF528" i="47"/>
  <c r="CE528" i="47"/>
  <c r="CD528" i="47"/>
  <c r="CC528" i="47"/>
  <c r="CB528" i="47"/>
  <c r="CA528" i="47"/>
  <c r="BZ528" i="47"/>
  <c r="BY528" i="47"/>
  <c r="BX528" i="47"/>
  <c r="BW528" i="47"/>
  <c r="BV528" i="47"/>
  <c r="BU528" i="47"/>
  <c r="BT528" i="47"/>
  <c r="BS528" i="47"/>
  <c r="BR528" i="47"/>
  <c r="BQ528" i="47"/>
  <c r="BP528" i="47"/>
  <c r="BO528" i="47"/>
  <c r="BN528" i="47"/>
  <c r="BM528" i="47"/>
  <c r="BL528" i="47"/>
  <c r="BK528" i="47"/>
  <c r="BJ528" i="47"/>
  <c r="BI528" i="47"/>
  <c r="BH528" i="47"/>
  <c r="CK527" i="47"/>
  <c r="CJ527" i="47"/>
  <c r="CI527" i="47"/>
  <c r="CI531" i="47" s="1"/>
  <c r="CH527" i="47"/>
  <c r="CH531" i="47" s="1"/>
  <c r="CG527" i="47"/>
  <c r="CF527" i="47"/>
  <c r="CE527" i="47"/>
  <c r="CE531" i="47" s="1"/>
  <c r="CD527" i="47"/>
  <c r="CD531" i="47" s="1"/>
  <c r="CC527" i="47"/>
  <c r="CB527" i="47"/>
  <c r="CA527" i="47"/>
  <c r="CA531" i="47" s="1"/>
  <c r="BZ527" i="47"/>
  <c r="BZ531" i="47" s="1"/>
  <c r="BY527" i="47"/>
  <c r="BX527" i="47"/>
  <c r="BW527" i="47"/>
  <c r="BW531" i="47" s="1"/>
  <c r="BV527" i="47"/>
  <c r="BV531" i="47" s="1"/>
  <c r="BU527" i="47"/>
  <c r="BT527" i="47"/>
  <c r="BS527" i="47"/>
  <c r="BS531" i="47" s="1"/>
  <c r="BR527" i="47"/>
  <c r="BR531" i="47" s="1"/>
  <c r="BQ527" i="47"/>
  <c r="BP527" i="47"/>
  <c r="BO527" i="47"/>
  <c r="BO531" i="47" s="1"/>
  <c r="BN527" i="47"/>
  <c r="BN531" i="47" s="1"/>
  <c r="BM527" i="47"/>
  <c r="BL527" i="47"/>
  <c r="BK527" i="47"/>
  <c r="BK531" i="47" s="1"/>
  <c r="BJ527" i="47"/>
  <c r="BJ531" i="47" s="1"/>
  <c r="BI527" i="47"/>
  <c r="BH527" i="47"/>
  <c r="CK526" i="47"/>
  <c r="CK531" i="47" s="1"/>
  <c r="CJ526" i="47"/>
  <c r="CJ531" i="47" s="1"/>
  <c r="CI526" i="47"/>
  <c r="CH526" i="47"/>
  <c r="CG526" i="47"/>
  <c r="CG531" i="47" s="1"/>
  <c r="CF526" i="47"/>
  <c r="CF531" i="47" s="1"/>
  <c r="CE526" i="47"/>
  <c r="CD526" i="47"/>
  <c r="CC526" i="47"/>
  <c r="CC531" i="47" s="1"/>
  <c r="CB526" i="47"/>
  <c r="CB531" i="47" s="1"/>
  <c r="CA526" i="47"/>
  <c r="BZ526" i="47"/>
  <c r="BY526" i="47"/>
  <c r="BY531" i="47" s="1"/>
  <c r="BX526" i="47"/>
  <c r="BX531" i="47" s="1"/>
  <c r="BW526" i="47"/>
  <c r="BV526" i="47"/>
  <c r="BU526" i="47"/>
  <c r="BU531" i="47" s="1"/>
  <c r="BT526" i="47"/>
  <c r="BT531" i="47" s="1"/>
  <c r="BS526" i="47"/>
  <c r="BR526" i="47"/>
  <c r="BQ526" i="47"/>
  <c r="BQ531" i="47" s="1"/>
  <c r="BP526" i="47"/>
  <c r="BP531" i="47" s="1"/>
  <c r="BO526" i="47"/>
  <c r="BN526" i="47"/>
  <c r="BM526" i="47"/>
  <c r="BM531" i="47" s="1"/>
  <c r="BL526" i="47"/>
  <c r="BL531" i="47" s="1"/>
  <c r="BK526" i="47"/>
  <c r="BJ526" i="47"/>
  <c r="BI526" i="47"/>
  <c r="BI531" i="47" s="1"/>
  <c r="BH526" i="47"/>
  <c r="BH531" i="47" s="1"/>
  <c r="CK522" i="47"/>
  <c r="CJ522" i="47"/>
  <c r="CI522" i="47"/>
  <c r="CH522" i="47"/>
  <c r="CG522" i="47"/>
  <c r="CF522" i="47"/>
  <c r="CE522" i="47"/>
  <c r="CD522" i="47"/>
  <c r="CC522" i="47"/>
  <c r="CB522" i="47"/>
  <c r="CA522" i="47"/>
  <c r="BZ522" i="47"/>
  <c r="BY522" i="47"/>
  <c r="BX522" i="47"/>
  <c r="BW522" i="47"/>
  <c r="BV522" i="47"/>
  <c r="BU522" i="47"/>
  <c r="BT522" i="47"/>
  <c r="BS522" i="47"/>
  <c r="BR522" i="47"/>
  <c r="BQ522" i="47"/>
  <c r="BP522" i="47"/>
  <c r="BO522" i="47"/>
  <c r="BN522" i="47"/>
  <c r="BM522" i="47"/>
  <c r="BL522" i="47"/>
  <c r="BK522" i="47"/>
  <c r="BJ522" i="47"/>
  <c r="BI522" i="47"/>
  <c r="BH522" i="47"/>
  <c r="CK521" i="47"/>
  <c r="CJ521" i="47"/>
  <c r="CI521" i="47"/>
  <c r="CH521" i="47"/>
  <c r="CG521" i="47"/>
  <c r="CF521" i="47"/>
  <c r="CE521" i="47"/>
  <c r="CD521" i="47"/>
  <c r="CC521" i="47"/>
  <c r="CB521" i="47"/>
  <c r="CA521" i="47"/>
  <c r="BZ521" i="47"/>
  <c r="BY521" i="47"/>
  <c r="BX521" i="47"/>
  <c r="BW521" i="47"/>
  <c r="BV521" i="47"/>
  <c r="BU521" i="47"/>
  <c r="BT521" i="47"/>
  <c r="BS521" i="47"/>
  <c r="BR521" i="47"/>
  <c r="BQ521" i="47"/>
  <c r="BP521" i="47"/>
  <c r="BO521" i="47"/>
  <c r="BN521" i="47"/>
  <c r="BM521" i="47"/>
  <c r="BL521" i="47"/>
  <c r="BK521" i="47"/>
  <c r="BJ521" i="47"/>
  <c r="BI521" i="47"/>
  <c r="BH521" i="47"/>
  <c r="CK520" i="47"/>
  <c r="CJ520" i="47"/>
  <c r="CI520" i="47"/>
  <c r="CI524" i="47" s="1"/>
  <c r="CH520" i="47"/>
  <c r="CH524" i="47" s="1"/>
  <c r="CG520" i="47"/>
  <c r="CF520" i="47"/>
  <c r="CE520" i="47"/>
  <c r="CE524" i="47" s="1"/>
  <c r="CD520" i="47"/>
  <c r="CD524" i="47" s="1"/>
  <c r="CC520" i="47"/>
  <c r="CB520" i="47"/>
  <c r="CA520" i="47"/>
  <c r="CA524" i="47" s="1"/>
  <c r="BZ520" i="47"/>
  <c r="BZ524" i="47" s="1"/>
  <c r="BY520" i="47"/>
  <c r="BX520" i="47"/>
  <c r="BW520" i="47"/>
  <c r="BW524" i="47" s="1"/>
  <c r="BV520" i="47"/>
  <c r="BV524" i="47" s="1"/>
  <c r="BU520" i="47"/>
  <c r="BT520" i="47"/>
  <c r="BS520" i="47"/>
  <c r="BS524" i="47" s="1"/>
  <c r="BR520" i="47"/>
  <c r="BR524" i="47" s="1"/>
  <c r="BQ520" i="47"/>
  <c r="BP520" i="47"/>
  <c r="BO520" i="47"/>
  <c r="BO524" i="47" s="1"/>
  <c r="BN520" i="47"/>
  <c r="BN524" i="47" s="1"/>
  <c r="BM520" i="47"/>
  <c r="BL520" i="47"/>
  <c r="BK520" i="47"/>
  <c r="BK524" i="47" s="1"/>
  <c r="BJ520" i="47"/>
  <c r="BJ524" i="47" s="1"/>
  <c r="BI520" i="47"/>
  <c r="BH520" i="47"/>
  <c r="CK519" i="47"/>
  <c r="CK524" i="47" s="1"/>
  <c r="CJ519" i="47"/>
  <c r="CJ524" i="47" s="1"/>
  <c r="CI519" i="47"/>
  <c r="CH519" i="47"/>
  <c r="CG519" i="47"/>
  <c r="CG524" i="47" s="1"/>
  <c r="CF519" i="47"/>
  <c r="CF524" i="47" s="1"/>
  <c r="CE519" i="47"/>
  <c r="CD519" i="47"/>
  <c r="CC519" i="47"/>
  <c r="CC524" i="47" s="1"/>
  <c r="CB519" i="47"/>
  <c r="CB524" i="47" s="1"/>
  <c r="CA519" i="47"/>
  <c r="BZ519" i="47"/>
  <c r="BY519" i="47"/>
  <c r="BY524" i="47" s="1"/>
  <c r="BX519" i="47"/>
  <c r="BX524" i="47" s="1"/>
  <c r="BW519" i="47"/>
  <c r="BV519" i="47"/>
  <c r="BU519" i="47"/>
  <c r="BU524" i="47" s="1"/>
  <c r="BT519" i="47"/>
  <c r="BT524" i="47" s="1"/>
  <c r="BS519" i="47"/>
  <c r="BR519" i="47"/>
  <c r="BQ519" i="47"/>
  <c r="BQ524" i="47" s="1"/>
  <c r="BP519" i="47"/>
  <c r="BP524" i="47" s="1"/>
  <c r="BO519" i="47"/>
  <c r="BN519" i="47"/>
  <c r="BM519" i="47"/>
  <c r="BM524" i="47" s="1"/>
  <c r="BL519" i="47"/>
  <c r="BL524" i="47" s="1"/>
  <c r="BK519" i="47"/>
  <c r="BJ519" i="47"/>
  <c r="BI519" i="47"/>
  <c r="BI524" i="47" s="1"/>
  <c r="BH519" i="47"/>
  <c r="BH524" i="47" s="1"/>
  <c r="CK515" i="47"/>
  <c r="CJ515" i="47"/>
  <c r="CI515" i="47"/>
  <c r="CH515" i="47"/>
  <c r="CG515" i="47"/>
  <c r="CF515" i="47"/>
  <c r="CE515" i="47"/>
  <c r="CD515" i="47"/>
  <c r="CC515" i="47"/>
  <c r="CB515" i="47"/>
  <c r="CA515" i="47"/>
  <c r="BZ515" i="47"/>
  <c r="BY515" i="47"/>
  <c r="BX515" i="47"/>
  <c r="BW515" i="47"/>
  <c r="BV515" i="47"/>
  <c r="BU515" i="47"/>
  <c r="BT515" i="47"/>
  <c r="BS515" i="47"/>
  <c r="BR515" i="47"/>
  <c r="BQ515" i="47"/>
  <c r="BP515" i="47"/>
  <c r="BO515" i="47"/>
  <c r="BN515" i="47"/>
  <c r="BM515" i="47"/>
  <c r="BL515" i="47"/>
  <c r="BK515" i="47"/>
  <c r="BJ515" i="47"/>
  <c r="BI515" i="47"/>
  <c r="BH515" i="47"/>
  <c r="CK514" i="47"/>
  <c r="CJ514" i="47"/>
  <c r="CI514" i="47"/>
  <c r="CH514" i="47"/>
  <c r="CG514" i="47"/>
  <c r="CF514" i="47"/>
  <c r="CE514" i="47"/>
  <c r="CD514" i="47"/>
  <c r="CC514" i="47"/>
  <c r="CB514" i="47"/>
  <c r="CA514" i="47"/>
  <c r="BZ514" i="47"/>
  <c r="BY514" i="47"/>
  <c r="BX514" i="47"/>
  <c r="BW514" i="47"/>
  <c r="BV514" i="47"/>
  <c r="BU514" i="47"/>
  <c r="BT514" i="47"/>
  <c r="BS514" i="47"/>
  <c r="BR514" i="47"/>
  <c r="BQ514" i="47"/>
  <c r="BP514" i="47"/>
  <c r="BO514" i="47"/>
  <c r="BN514" i="47"/>
  <c r="BM514" i="47"/>
  <c r="BL514" i="47"/>
  <c r="BK514" i="47"/>
  <c r="BJ514" i="47"/>
  <c r="BI514" i="47"/>
  <c r="BH514" i="47"/>
  <c r="CK513" i="47"/>
  <c r="CJ513" i="47"/>
  <c r="CI513" i="47"/>
  <c r="CI517" i="47" s="1"/>
  <c r="CH513" i="47"/>
  <c r="CH517" i="47" s="1"/>
  <c r="CG513" i="47"/>
  <c r="CF513" i="47"/>
  <c r="CE513" i="47"/>
  <c r="CE517" i="47" s="1"/>
  <c r="CD513" i="47"/>
  <c r="CD517" i="47" s="1"/>
  <c r="CC513" i="47"/>
  <c r="CB513" i="47"/>
  <c r="CA513" i="47"/>
  <c r="CA517" i="47" s="1"/>
  <c r="BZ513" i="47"/>
  <c r="BZ517" i="47" s="1"/>
  <c r="BY513" i="47"/>
  <c r="BX513" i="47"/>
  <c r="BW513" i="47"/>
  <c r="BW517" i="47" s="1"/>
  <c r="BV513" i="47"/>
  <c r="BV517" i="47" s="1"/>
  <c r="BU513" i="47"/>
  <c r="BT513" i="47"/>
  <c r="BS513" i="47"/>
  <c r="BS517" i="47" s="1"/>
  <c r="BR513" i="47"/>
  <c r="BR517" i="47" s="1"/>
  <c r="BQ513" i="47"/>
  <c r="BP513" i="47"/>
  <c r="BO513" i="47"/>
  <c r="BO517" i="47" s="1"/>
  <c r="BN513" i="47"/>
  <c r="BN517" i="47" s="1"/>
  <c r="BM513" i="47"/>
  <c r="BL513" i="47"/>
  <c r="BK513" i="47"/>
  <c r="BK517" i="47" s="1"/>
  <c r="BJ513" i="47"/>
  <c r="BJ517" i="47" s="1"/>
  <c r="BI513" i="47"/>
  <c r="BH513" i="47"/>
  <c r="CK512" i="47"/>
  <c r="CK517" i="47" s="1"/>
  <c r="CJ512" i="47"/>
  <c r="CJ517" i="47" s="1"/>
  <c r="CI512" i="47"/>
  <c r="CH512" i="47"/>
  <c r="CG512" i="47"/>
  <c r="CG517" i="47" s="1"/>
  <c r="CF512" i="47"/>
  <c r="CF517" i="47" s="1"/>
  <c r="CE512" i="47"/>
  <c r="CD512" i="47"/>
  <c r="CC512" i="47"/>
  <c r="CC517" i="47" s="1"/>
  <c r="CB512" i="47"/>
  <c r="CB517" i="47" s="1"/>
  <c r="CA512" i="47"/>
  <c r="BZ512" i="47"/>
  <c r="BY512" i="47"/>
  <c r="BY517" i="47" s="1"/>
  <c r="BX512" i="47"/>
  <c r="BX517" i="47" s="1"/>
  <c r="BW512" i="47"/>
  <c r="BV512" i="47"/>
  <c r="BU512" i="47"/>
  <c r="BU517" i="47" s="1"/>
  <c r="BT512" i="47"/>
  <c r="BT517" i="47" s="1"/>
  <c r="BS512" i="47"/>
  <c r="BR512" i="47"/>
  <c r="BQ512" i="47"/>
  <c r="BQ517" i="47" s="1"/>
  <c r="BP512" i="47"/>
  <c r="BP517" i="47" s="1"/>
  <c r="BO512" i="47"/>
  <c r="BN512" i="47"/>
  <c r="BM512" i="47"/>
  <c r="BM517" i="47" s="1"/>
  <c r="BL512" i="47"/>
  <c r="BL517" i="47" s="1"/>
  <c r="BK512" i="47"/>
  <c r="BJ512" i="47"/>
  <c r="BI512" i="47"/>
  <c r="BI517" i="47" s="1"/>
  <c r="BH512" i="47"/>
  <c r="BH517" i="47" s="1"/>
  <c r="CK508" i="47"/>
  <c r="CJ508" i="47"/>
  <c r="CI508" i="47"/>
  <c r="CH508" i="47"/>
  <c r="CG508" i="47"/>
  <c r="CF508" i="47"/>
  <c r="CE508" i="47"/>
  <c r="CD508" i="47"/>
  <c r="CC508" i="47"/>
  <c r="CB508" i="47"/>
  <c r="CA508" i="47"/>
  <c r="BZ508" i="47"/>
  <c r="BY508" i="47"/>
  <c r="BX508" i="47"/>
  <c r="BW508" i="47"/>
  <c r="BV508" i="47"/>
  <c r="BU508" i="47"/>
  <c r="BT508" i="47"/>
  <c r="BS508" i="47"/>
  <c r="BR508" i="47"/>
  <c r="BQ508" i="47"/>
  <c r="BP508" i="47"/>
  <c r="BO508" i="47"/>
  <c r="BN508" i="47"/>
  <c r="BM508" i="47"/>
  <c r="BL508" i="47"/>
  <c r="BK508" i="47"/>
  <c r="BJ508" i="47"/>
  <c r="BI508" i="47"/>
  <c r="BH508" i="47"/>
  <c r="CK507" i="47"/>
  <c r="CJ507" i="47"/>
  <c r="CI507" i="47"/>
  <c r="CH507" i="47"/>
  <c r="CG507" i="47"/>
  <c r="CF507" i="47"/>
  <c r="CE507" i="47"/>
  <c r="CD507" i="47"/>
  <c r="CC507" i="47"/>
  <c r="CB507" i="47"/>
  <c r="CA507" i="47"/>
  <c r="BZ507" i="47"/>
  <c r="BY507" i="47"/>
  <c r="BX507" i="47"/>
  <c r="BW507" i="47"/>
  <c r="BV507" i="47"/>
  <c r="BU507" i="47"/>
  <c r="BT507" i="47"/>
  <c r="BS507" i="47"/>
  <c r="BR507" i="47"/>
  <c r="BQ507" i="47"/>
  <c r="BP507" i="47"/>
  <c r="BO507" i="47"/>
  <c r="BN507" i="47"/>
  <c r="BM507" i="47"/>
  <c r="BL507" i="47"/>
  <c r="BK507" i="47"/>
  <c r="BJ507" i="47"/>
  <c r="BI507" i="47"/>
  <c r="BH507" i="47"/>
  <c r="CK506" i="47"/>
  <c r="CJ506" i="47"/>
  <c r="CI506" i="47"/>
  <c r="CI510" i="47" s="1"/>
  <c r="CH506" i="47"/>
  <c r="CH510" i="47" s="1"/>
  <c r="CG506" i="47"/>
  <c r="CF506" i="47"/>
  <c r="CE506" i="47"/>
  <c r="CE510" i="47" s="1"/>
  <c r="CD506" i="47"/>
  <c r="CD510" i="47" s="1"/>
  <c r="CC506" i="47"/>
  <c r="CB506" i="47"/>
  <c r="CA506" i="47"/>
  <c r="CA510" i="47" s="1"/>
  <c r="BZ506" i="47"/>
  <c r="BZ510" i="47" s="1"/>
  <c r="BY506" i="47"/>
  <c r="BX506" i="47"/>
  <c r="BW506" i="47"/>
  <c r="BW510" i="47" s="1"/>
  <c r="BV506" i="47"/>
  <c r="BV510" i="47" s="1"/>
  <c r="BU506" i="47"/>
  <c r="BT506" i="47"/>
  <c r="BS506" i="47"/>
  <c r="BS510" i="47" s="1"/>
  <c r="BR506" i="47"/>
  <c r="BR510" i="47" s="1"/>
  <c r="BQ506" i="47"/>
  <c r="BP506" i="47"/>
  <c r="BO506" i="47"/>
  <c r="BO510" i="47" s="1"/>
  <c r="BN506" i="47"/>
  <c r="BN510" i="47" s="1"/>
  <c r="BM506" i="47"/>
  <c r="BL506" i="47"/>
  <c r="BK506" i="47"/>
  <c r="BK510" i="47" s="1"/>
  <c r="BJ506" i="47"/>
  <c r="BJ510" i="47" s="1"/>
  <c r="BI506" i="47"/>
  <c r="BH506" i="47"/>
  <c r="CK505" i="47"/>
  <c r="CK510" i="47" s="1"/>
  <c r="CJ505" i="47"/>
  <c r="CJ510" i="47" s="1"/>
  <c r="CI505" i="47"/>
  <c r="CH505" i="47"/>
  <c r="CG505" i="47"/>
  <c r="CG510" i="47" s="1"/>
  <c r="CF505" i="47"/>
  <c r="CF510" i="47" s="1"/>
  <c r="CE505" i="47"/>
  <c r="CD505" i="47"/>
  <c r="CC505" i="47"/>
  <c r="CC510" i="47" s="1"/>
  <c r="CB505" i="47"/>
  <c r="CB510" i="47" s="1"/>
  <c r="CA505" i="47"/>
  <c r="BZ505" i="47"/>
  <c r="BY505" i="47"/>
  <c r="BY510" i="47" s="1"/>
  <c r="BX505" i="47"/>
  <c r="BX510" i="47" s="1"/>
  <c r="BW505" i="47"/>
  <c r="BV505" i="47"/>
  <c r="BU505" i="47"/>
  <c r="BU510" i="47" s="1"/>
  <c r="BT505" i="47"/>
  <c r="BT510" i="47" s="1"/>
  <c r="BS505" i="47"/>
  <c r="BR505" i="47"/>
  <c r="BQ505" i="47"/>
  <c r="BQ510" i="47" s="1"/>
  <c r="BP505" i="47"/>
  <c r="BP510" i="47" s="1"/>
  <c r="BO505" i="47"/>
  <c r="BN505" i="47"/>
  <c r="BM505" i="47"/>
  <c r="BM510" i="47" s="1"/>
  <c r="BL505" i="47"/>
  <c r="BL510" i="47" s="1"/>
  <c r="BK505" i="47"/>
  <c r="BJ505" i="47"/>
  <c r="BI505" i="47"/>
  <c r="BI510" i="47" s="1"/>
  <c r="BH505" i="47"/>
  <c r="BH510" i="47" s="1"/>
  <c r="CK501" i="47"/>
  <c r="CJ501" i="47"/>
  <c r="CI501" i="47"/>
  <c r="CH501" i="47"/>
  <c r="CG501" i="47"/>
  <c r="CF501" i="47"/>
  <c r="CE501" i="47"/>
  <c r="CD501" i="47"/>
  <c r="CC501" i="47"/>
  <c r="CB501" i="47"/>
  <c r="CA501" i="47"/>
  <c r="BZ501" i="47"/>
  <c r="BY501" i="47"/>
  <c r="BX501" i="47"/>
  <c r="BW501" i="47"/>
  <c r="BV501" i="47"/>
  <c r="BU501" i="47"/>
  <c r="BT501" i="47"/>
  <c r="BS501" i="47"/>
  <c r="BR501" i="47"/>
  <c r="BQ501" i="47"/>
  <c r="BP501" i="47"/>
  <c r="BO501" i="47"/>
  <c r="BN501" i="47"/>
  <c r="BM501" i="47"/>
  <c r="BL501" i="47"/>
  <c r="BK501" i="47"/>
  <c r="BJ501" i="47"/>
  <c r="BI501" i="47"/>
  <c r="BH501" i="47"/>
  <c r="CK500" i="47"/>
  <c r="CJ500" i="47"/>
  <c r="CI500" i="47"/>
  <c r="CH500" i="47"/>
  <c r="CG500" i="47"/>
  <c r="CF500" i="47"/>
  <c r="CE500" i="47"/>
  <c r="CD500" i="47"/>
  <c r="CC500" i="47"/>
  <c r="CB500" i="47"/>
  <c r="CA500" i="47"/>
  <c r="BZ500" i="47"/>
  <c r="BY500" i="47"/>
  <c r="BX500" i="47"/>
  <c r="BW500" i="47"/>
  <c r="BV500" i="47"/>
  <c r="BU500" i="47"/>
  <c r="BT500" i="47"/>
  <c r="BS500" i="47"/>
  <c r="BR500" i="47"/>
  <c r="BQ500" i="47"/>
  <c r="BP500" i="47"/>
  <c r="BO500" i="47"/>
  <c r="BN500" i="47"/>
  <c r="BM500" i="47"/>
  <c r="BL500" i="47"/>
  <c r="BK500" i="47"/>
  <c r="BJ500" i="47"/>
  <c r="BI500" i="47"/>
  <c r="BH500" i="47"/>
  <c r="CK499" i="47"/>
  <c r="CJ499" i="47"/>
  <c r="CI499" i="47"/>
  <c r="CI503" i="47" s="1"/>
  <c r="CH499" i="47"/>
  <c r="CH503" i="47" s="1"/>
  <c r="CG499" i="47"/>
  <c r="CF499" i="47"/>
  <c r="CE499" i="47"/>
  <c r="CE503" i="47" s="1"/>
  <c r="CD499" i="47"/>
  <c r="CD503" i="47" s="1"/>
  <c r="CC499" i="47"/>
  <c r="CB499" i="47"/>
  <c r="CA499" i="47"/>
  <c r="CA503" i="47" s="1"/>
  <c r="BZ499" i="47"/>
  <c r="BZ503" i="47" s="1"/>
  <c r="BY499" i="47"/>
  <c r="BX499" i="47"/>
  <c r="BW499" i="47"/>
  <c r="BW503" i="47" s="1"/>
  <c r="BV499" i="47"/>
  <c r="BV503" i="47" s="1"/>
  <c r="BU499" i="47"/>
  <c r="BT499" i="47"/>
  <c r="BS499" i="47"/>
  <c r="BS503" i="47" s="1"/>
  <c r="BR499" i="47"/>
  <c r="BR503" i="47" s="1"/>
  <c r="BQ499" i="47"/>
  <c r="BP499" i="47"/>
  <c r="BO499" i="47"/>
  <c r="BO503" i="47" s="1"/>
  <c r="BN499" i="47"/>
  <c r="BN503" i="47" s="1"/>
  <c r="BM499" i="47"/>
  <c r="BL499" i="47"/>
  <c r="BK499" i="47"/>
  <c r="BK503" i="47" s="1"/>
  <c r="BJ499" i="47"/>
  <c r="BJ503" i="47" s="1"/>
  <c r="BI499" i="47"/>
  <c r="BH499" i="47"/>
  <c r="CK498" i="47"/>
  <c r="CK503" i="47" s="1"/>
  <c r="CJ498" i="47"/>
  <c r="CJ503" i="47" s="1"/>
  <c r="CI498" i="47"/>
  <c r="CH498" i="47"/>
  <c r="CG498" i="47"/>
  <c r="CG503" i="47" s="1"/>
  <c r="CF498" i="47"/>
  <c r="CF503" i="47" s="1"/>
  <c r="CE498" i="47"/>
  <c r="CD498" i="47"/>
  <c r="CC498" i="47"/>
  <c r="CC503" i="47" s="1"/>
  <c r="CB498" i="47"/>
  <c r="CB503" i="47" s="1"/>
  <c r="CA498" i="47"/>
  <c r="BZ498" i="47"/>
  <c r="BY498" i="47"/>
  <c r="BY503" i="47" s="1"/>
  <c r="BX498" i="47"/>
  <c r="BX503" i="47" s="1"/>
  <c r="BW498" i="47"/>
  <c r="BV498" i="47"/>
  <c r="BU498" i="47"/>
  <c r="BU503" i="47" s="1"/>
  <c r="BT498" i="47"/>
  <c r="BT503" i="47" s="1"/>
  <c r="BS498" i="47"/>
  <c r="BR498" i="47"/>
  <c r="BQ498" i="47"/>
  <c r="BQ503" i="47" s="1"/>
  <c r="BP498" i="47"/>
  <c r="BP503" i="47" s="1"/>
  <c r="BO498" i="47"/>
  <c r="BN498" i="47"/>
  <c r="BM498" i="47"/>
  <c r="BM503" i="47" s="1"/>
  <c r="BL498" i="47"/>
  <c r="BL503" i="47" s="1"/>
  <c r="BK498" i="47"/>
  <c r="BJ498" i="47"/>
  <c r="BI498" i="47"/>
  <c r="BI503" i="47" s="1"/>
  <c r="BH498" i="47"/>
  <c r="BH503" i="47" s="1"/>
  <c r="CK494" i="47"/>
  <c r="CJ494" i="47"/>
  <c r="CI494" i="47"/>
  <c r="CH494" i="47"/>
  <c r="CG494" i="47"/>
  <c r="CF494" i="47"/>
  <c r="CE494" i="47"/>
  <c r="CD494" i="47"/>
  <c r="CC494" i="47"/>
  <c r="CB494" i="47"/>
  <c r="CA494" i="47"/>
  <c r="BZ494" i="47"/>
  <c r="BY494" i="47"/>
  <c r="BX494" i="47"/>
  <c r="BW494" i="47"/>
  <c r="BV494" i="47"/>
  <c r="BU494" i="47"/>
  <c r="BT494" i="47"/>
  <c r="BS494" i="47"/>
  <c r="BR494" i="47"/>
  <c r="BQ494" i="47"/>
  <c r="BP494" i="47"/>
  <c r="BO494" i="47"/>
  <c r="BN494" i="47"/>
  <c r="BM494" i="47"/>
  <c r="BL494" i="47"/>
  <c r="BK494" i="47"/>
  <c r="BJ494" i="47"/>
  <c r="BI494" i="47"/>
  <c r="BH494" i="47"/>
  <c r="CK493" i="47"/>
  <c r="CJ493" i="47"/>
  <c r="CI493" i="47"/>
  <c r="CH493" i="47"/>
  <c r="CG493" i="47"/>
  <c r="CF493" i="47"/>
  <c r="CE493" i="47"/>
  <c r="CD493" i="47"/>
  <c r="CC493" i="47"/>
  <c r="CB493" i="47"/>
  <c r="CA493" i="47"/>
  <c r="BZ493" i="47"/>
  <c r="BY493" i="47"/>
  <c r="BX493" i="47"/>
  <c r="BW493" i="47"/>
  <c r="BV493" i="47"/>
  <c r="BU493" i="47"/>
  <c r="BT493" i="47"/>
  <c r="BS493" i="47"/>
  <c r="BR493" i="47"/>
  <c r="BQ493" i="47"/>
  <c r="BP493" i="47"/>
  <c r="BO493" i="47"/>
  <c r="BN493" i="47"/>
  <c r="BM493" i="47"/>
  <c r="BL493" i="47"/>
  <c r="BK493" i="47"/>
  <c r="BJ493" i="47"/>
  <c r="BI493" i="47"/>
  <c r="BH493" i="47"/>
  <c r="CK492" i="47"/>
  <c r="CJ492" i="47"/>
  <c r="CI492" i="47"/>
  <c r="CI496" i="47" s="1"/>
  <c r="CH492" i="47"/>
  <c r="CH496" i="47" s="1"/>
  <c r="CG492" i="47"/>
  <c r="CF492" i="47"/>
  <c r="CE492" i="47"/>
  <c r="CE496" i="47" s="1"/>
  <c r="CD492" i="47"/>
  <c r="CD496" i="47" s="1"/>
  <c r="CC492" i="47"/>
  <c r="CB492" i="47"/>
  <c r="CA492" i="47"/>
  <c r="CA496" i="47" s="1"/>
  <c r="BZ492" i="47"/>
  <c r="BZ496" i="47" s="1"/>
  <c r="BY492" i="47"/>
  <c r="BX492" i="47"/>
  <c r="BW492" i="47"/>
  <c r="BW496" i="47" s="1"/>
  <c r="BV492" i="47"/>
  <c r="BV496" i="47" s="1"/>
  <c r="BU492" i="47"/>
  <c r="BT492" i="47"/>
  <c r="BS492" i="47"/>
  <c r="BS496" i="47" s="1"/>
  <c r="BR492" i="47"/>
  <c r="BQ492" i="47"/>
  <c r="BP492" i="47"/>
  <c r="BO492" i="47"/>
  <c r="BO496" i="47" s="1"/>
  <c r="BN492" i="47"/>
  <c r="BM492" i="47"/>
  <c r="BL492" i="47"/>
  <c r="BK492" i="47"/>
  <c r="BK496" i="47" s="1"/>
  <c r="BJ492" i="47"/>
  <c r="BI492" i="47"/>
  <c r="BH492" i="47"/>
  <c r="CK491" i="47"/>
  <c r="CK496" i="47" s="1"/>
  <c r="CJ491" i="47"/>
  <c r="CJ496" i="47" s="1"/>
  <c r="CI491" i="47"/>
  <c r="CH491" i="47"/>
  <c r="CG491" i="47"/>
  <c r="CG496" i="47" s="1"/>
  <c r="CF491" i="47"/>
  <c r="CF496" i="47" s="1"/>
  <c r="CE491" i="47"/>
  <c r="CD491" i="47"/>
  <c r="CC491" i="47"/>
  <c r="CC496" i="47" s="1"/>
  <c r="CB491" i="47"/>
  <c r="CB496" i="47" s="1"/>
  <c r="CA491" i="47"/>
  <c r="BZ491" i="47"/>
  <c r="BY491" i="47"/>
  <c r="BY496" i="47" s="1"/>
  <c r="BX491" i="47"/>
  <c r="BX496" i="47" s="1"/>
  <c r="BW491" i="47"/>
  <c r="BV491" i="47"/>
  <c r="BU491" i="47"/>
  <c r="BU496" i="47" s="1"/>
  <c r="BT491" i="47"/>
  <c r="BT496" i="47" s="1"/>
  <c r="BS491" i="47"/>
  <c r="BR491" i="47"/>
  <c r="BQ491" i="47"/>
  <c r="BQ496" i="47" s="1"/>
  <c r="BP491" i="47"/>
  <c r="BP496" i="47" s="1"/>
  <c r="BO491" i="47"/>
  <c r="BN491" i="47"/>
  <c r="BM491" i="47"/>
  <c r="BM496" i="47" s="1"/>
  <c r="BL491" i="47"/>
  <c r="BK491" i="47"/>
  <c r="BJ491" i="47"/>
  <c r="BI491" i="47"/>
  <c r="BH491" i="47"/>
  <c r="CK487" i="47"/>
  <c r="CJ487" i="47"/>
  <c r="CI487" i="47"/>
  <c r="CH487" i="47"/>
  <c r="CG487" i="47"/>
  <c r="CF487" i="47"/>
  <c r="CE487" i="47"/>
  <c r="CD487" i="47"/>
  <c r="CC487" i="47"/>
  <c r="CB487" i="47"/>
  <c r="CA487" i="47"/>
  <c r="BZ487" i="47"/>
  <c r="BY487" i="47"/>
  <c r="BX487" i="47"/>
  <c r="BW487" i="47"/>
  <c r="BV487" i="47"/>
  <c r="BU487" i="47"/>
  <c r="BT487" i="47"/>
  <c r="BS487" i="47"/>
  <c r="BR487" i="47"/>
  <c r="BQ487" i="47"/>
  <c r="BP487" i="47"/>
  <c r="BO487" i="47"/>
  <c r="BN487" i="47"/>
  <c r="BM487" i="47"/>
  <c r="BL487" i="47"/>
  <c r="BK487" i="47"/>
  <c r="BJ487" i="47"/>
  <c r="BI487" i="47"/>
  <c r="BH487" i="47"/>
  <c r="CK486" i="47"/>
  <c r="CJ486" i="47"/>
  <c r="CI486" i="47"/>
  <c r="CH486" i="47"/>
  <c r="CG486" i="47"/>
  <c r="CF486" i="47"/>
  <c r="CE486" i="47"/>
  <c r="CD486" i="47"/>
  <c r="CC486" i="47"/>
  <c r="CB486" i="47"/>
  <c r="CA486" i="47"/>
  <c r="BZ486" i="47"/>
  <c r="BY486" i="47"/>
  <c r="BX486" i="47"/>
  <c r="BW486" i="47"/>
  <c r="BV486" i="47"/>
  <c r="BU486" i="47"/>
  <c r="BT486" i="47"/>
  <c r="BS486" i="47"/>
  <c r="BR486" i="47"/>
  <c r="BQ486" i="47"/>
  <c r="BP486" i="47"/>
  <c r="BO486" i="47"/>
  <c r="BN486" i="47"/>
  <c r="BM486" i="47"/>
  <c r="BL486" i="47"/>
  <c r="BK486" i="47"/>
  <c r="BJ486" i="47"/>
  <c r="BI486" i="47"/>
  <c r="BH486" i="47"/>
  <c r="CK485" i="47"/>
  <c r="CJ485" i="47"/>
  <c r="CI485" i="47"/>
  <c r="CI489" i="47" s="1"/>
  <c r="CH485" i="47"/>
  <c r="CG485" i="47"/>
  <c r="CF485" i="47"/>
  <c r="CE485" i="47"/>
  <c r="CE489" i="47" s="1"/>
  <c r="CD485" i="47"/>
  <c r="CC485" i="47"/>
  <c r="CB485" i="47"/>
  <c r="CA485" i="47"/>
  <c r="CA489" i="47" s="1"/>
  <c r="BZ485" i="47"/>
  <c r="BY485" i="47"/>
  <c r="BX485" i="47"/>
  <c r="BW485" i="47"/>
  <c r="BW489" i="47" s="1"/>
  <c r="BV485" i="47"/>
  <c r="BU485" i="47"/>
  <c r="BT485" i="47"/>
  <c r="BS485" i="47"/>
  <c r="BS489" i="47" s="1"/>
  <c r="BR485" i="47"/>
  <c r="BQ485" i="47"/>
  <c r="BP485" i="47"/>
  <c r="BO485" i="47"/>
  <c r="BO489" i="47" s="1"/>
  <c r="BN485" i="47"/>
  <c r="BM485" i="47"/>
  <c r="BL485" i="47"/>
  <c r="BK485" i="47"/>
  <c r="BK489" i="47" s="1"/>
  <c r="BJ485" i="47"/>
  <c r="BI485" i="47"/>
  <c r="BH485" i="47"/>
  <c r="CK484" i="47"/>
  <c r="CK489" i="47" s="1"/>
  <c r="CJ484" i="47"/>
  <c r="CI484" i="47"/>
  <c r="CH484" i="47"/>
  <c r="CG484" i="47"/>
  <c r="CG489" i="47" s="1"/>
  <c r="CF484" i="47"/>
  <c r="CE484" i="47"/>
  <c r="CD484" i="47"/>
  <c r="CC484" i="47"/>
  <c r="CC489" i="47" s="1"/>
  <c r="CB484" i="47"/>
  <c r="CA484" i="47"/>
  <c r="BZ484" i="47"/>
  <c r="BY484" i="47"/>
  <c r="BY489" i="47" s="1"/>
  <c r="BX484" i="47"/>
  <c r="BW484" i="47"/>
  <c r="BV484" i="47"/>
  <c r="BU484" i="47"/>
  <c r="BU489" i="47" s="1"/>
  <c r="BT484" i="47"/>
  <c r="BS484" i="47"/>
  <c r="BR484" i="47"/>
  <c r="BQ484" i="47"/>
  <c r="BQ489" i="47" s="1"/>
  <c r="BP484" i="47"/>
  <c r="BO484" i="47"/>
  <c r="BN484" i="47"/>
  <c r="BM484" i="47"/>
  <c r="BM489" i="47" s="1"/>
  <c r="BL484" i="47"/>
  <c r="BK484" i="47"/>
  <c r="BJ484" i="47"/>
  <c r="BI484" i="47"/>
  <c r="BI489" i="47" s="1"/>
  <c r="BH484" i="47"/>
  <c r="CK480" i="47"/>
  <c r="CJ480" i="47"/>
  <c r="CI480" i="47"/>
  <c r="CH480" i="47"/>
  <c r="CG480" i="47"/>
  <c r="CF480" i="47"/>
  <c r="CE480" i="47"/>
  <c r="CD480" i="47"/>
  <c r="CC480" i="47"/>
  <c r="CB480" i="47"/>
  <c r="CA480" i="47"/>
  <c r="BZ480" i="47"/>
  <c r="BY480" i="47"/>
  <c r="BX480" i="47"/>
  <c r="BW480" i="47"/>
  <c r="BV480" i="47"/>
  <c r="BU480" i="47"/>
  <c r="BT480" i="47"/>
  <c r="BS480" i="47"/>
  <c r="BR480" i="47"/>
  <c r="BQ480" i="47"/>
  <c r="BP480" i="47"/>
  <c r="BO480" i="47"/>
  <c r="BN480" i="47"/>
  <c r="BM480" i="47"/>
  <c r="BL480" i="47"/>
  <c r="BK480" i="47"/>
  <c r="BJ480" i="47"/>
  <c r="BI480" i="47"/>
  <c r="BH480" i="47"/>
  <c r="CK479" i="47"/>
  <c r="CJ479" i="47"/>
  <c r="CI479" i="47"/>
  <c r="CH479" i="47"/>
  <c r="CG479" i="47"/>
  <c r="CF479" i="47"/>
  <c r="CE479" i="47"/>
  <c r="CD479" i="47"/>
  <c r="CC479" i="47"/>
  <c r="CB479" i="47"/>
  <c r="CA479" i="47"/>
  <c r="BZ479" i="47"/>
  <c r="BY479" i="47"/>
  <c r="BX479" i="47"/>
  <c r="BW479" i="47"/>
  <c r="BV479" i="47"/>
  <c r="BU479" i="47"/>
  <c r="BT479" i="47"/>
  <c r="BS479" i="47"/>
  <c r="BR479" i="47"/>
  <c r="BQ479" i="47"/>
  <c r="BP479" i="47"/>
  <c r="BO479" i="47"/>
  <c r="BN479" i="47"/>
  <c r="BM479" i="47"/>
  <c r="BL479" i="47"/>
  <c r="BK479" i="47"/>
  <c r="BJ479" i="47"/>
  <c r="BI479" i="47"/>
  <c r="BH479" i="47"/>
  <c r="CK478" i="47"/>
  <c r="CJ478" i="47"/>
  <c r="CJ481" i="47" s="1"/>
  <c r="CJ483" i="47" s="1"/>
  <c r="CI478" i="47"/>
  <c r="CH478" i="47"/>
  <c r="CG478" i="47"/>
  <c r="CF478" i="47"/>
  <c r="CE478" i="47"/>
  <c r="CD478" i="47"/>
  <c r="CC478" i="47"/>
  <c r="CB478" i="47"/>
  <c r="CA478" i="47"/>
  <c r="BZ478" i="47"/>
  <c r="BY478" i="47"/>
  <c r="BX478" i="47"/>
  <c r="BW478" i="47"/>
  <c r="BV478" i="47"/>
  <c r="BU478" i="47"/>
  <c r="BT478" i="47"/>
  <c r="BS478" i="47"/>
  <c r="BR478" i="47"/>
  <c r="BQ478" i="47"/>
  <c r="BP478" i="47"/>
  <c r="BO478" i="47"/>
  <c r="BN478" i="47"/>
  <c r="BM478" i="47"/>
  <c r="BL478" i="47"/>
  <c r="BK478" i="47"/>
  <c r="BJ478" i="47"/>
  <c r="BI478" i="47"/>
  <c r="BH478" i="47"/>
  <c r="CK477" i="47"/>
  <c r="CJ477" i="47"/>
  <c r="CI477" i="47"/>
  <c r="CH477" i="47"/>
  <c r="CG477" i="47"/>
  <c r="CF477" i="47"/>
  <c r="CE477" i="47"/>
  <c r="CD477" i="47"/>
  <c r="CD482" i="47" s="1"/>
  <c r="CC477" i="47"/>
  <c r="CB477" i="47"/>
  <c r="CA477" i="47"/>
  <c r="BZ477" i="47"/>
  <c r="BY477" i="47"/>
  <c r="BX477" i="47"/>
  <c r="BW477" i="47"/>
  <c r="BV477" i="47"/>
  <c r="BV482" i="47" s="1"/>
  <c r="BU477" i="47"/>
  <c r="BT477" i="47"/>
  <c r="BS477" i="47"/>
  <c r="BR477" i="47"/>
  <c r="BQ477" i="47"/>
  <c r="BP477" i="47"/>
  <c r="BO477" i="47"/>
  <c r="BN477" i="47"/>
  <c r="BN482" i="47" s="1"/>
  <c r="BM477" i="47"/>
  <c r="BL477" i="47"/>
  <c r="BK477" i="47"/>
  <c r="BJ477" i="47"/>
  <c r="BI477" i="47"/>
  <c r="BH477" i="47"/>
  <c r="CK473" i="47"/>
  <c r="CJ473" i="47"/>
  <c r="CI473" i="47"/>
  <c r="CH473" i="47"/>
  <c r="CG473" i="47"/>
  <c r="CF473" i="47"/>
  <c r="CE473" i="47"/>
  <c r="CD473" i="47"/>
  <c r="CC473" i="47"/>
  <c r="CB473" i="47"/>
  <c r="CA473" i="47"/>
  <c r="BZ473" i="47"/>
  <c r="BY473" i="47"/>
  <c r="BX473" i="47"/>
  <c r="BW473" i="47"/>
  <c r="BV473" i="47"/>
  <c r="BU473" i="47"/>
  <c r="BT473" i="47"/>
  <c r="BS473" i="47"/>
  <c r="BR473" i="47"/>
  <c r="BQ473" i="47"/>
  <c r="BP473" i="47"/>
  <c r="BO473" i="47"/>
  <c r="BN473" i="47"/>
  <c r="BM473" i="47"/>
  <c r="BL473" i="47"/>
  <c r="BK473" i="47"/>
  <c r="BJ473" i="47"/>
  <c r="BI473" i="47"/>
  <c r="BH473" i="47"/>
  <c r="CK472" i="47"/>
  <c r="CJ472" i="47"/>
  <c r="CI472" i="47"/>
  <c r="CH472" i="47"/>
  <c r="CG472" i="47"/>
  <c r="CF472" i="47"/>
  <c r="CE472" i="47"/>
  <c r="CD472" i="47"/>
  <c r="CC472" i="47"/>
  <c r="CB472" i="47"/>
  <c r="CA472" i="47"/>
  <c r="BZ472" i="47"/>
  <c r="BY472" i="47"/>
  <c r="BX472" i="47"/>
  <c r="BW472" i="47"/>
  <c r="BV472" i="47"/>
  <c r="BU472" i="47"/>
  <c r="BT472" i="47"/>
  <c r="BS472" i="47"/>
  <c r="BR472" i="47"/>
  <c r="BQ472" i="47"/>
  <c r="BP472" i="47"/>
  <c r="BO472" i="47"/>
  <c r="BN472" i="47"/>
  <c r="BM472" i="47"/>
  <c r="BL472" i="47"/>
  <c r="BK472" i="47"/>
  <c r="BJ472" i="47"/>
  <c r="BI472" i="47"/>
  <c r="BH472" i="47"/>
  <c r="CK471" i="47"/>
  <c r="CJ471" i="47"/>
  <c r="CI471" i="47"/>
  <c r="CH471" i="47"/>
  <c r="CG471" i="47"/>
  <c r="CF471" i="47"/>
  <c r="CE471" i="47"/>
  <c r="CD471" i="47"/>
  <c r="CC471" i="47"/>
  <c r="CB471" i="47"/>
  <c r="CA471" i="47"/>
  <c r="BZ471" i="47"/>
  <c r="BY471" i="47"/>
  <c r="BX471" i="47"/>
  <c r="BW471" i="47"/>
  <c r="BV471" i="47"/>
  <c r="BU471" i="47"/>
  <c r="BT471" i="47"/>
  <c r="BS471" i="47"/>
  <c r="BR471" i="47"/>
  <c r="BQ471" i="47"/>
  <c r="BP471" i="47"/>
  <c r="BO471" i="47"/>
  <c r="BN471" i="47"/>
  <c r="BM471" i="47"/>
  <c r="BL471" i="47"/>
  <c r="BK471" i="47"/>
  <c r="BJ471" i="47"/>
  <c r="BI471" i="47"/>
  <c r="BH471" i="47"/>
  <c r="CK470" i="47"/>
  <c r="CJ470" i="47"/>
  <c r="CI470" i="47"/>
  <c r="CH470" i="47"/>
  <c r="CH474" i="47" s="1"/>
  <c r="CH476" i="47" s="1"/>
  <c r="CG470" i="47"/>
  <c r="CF470" i="47"/>
  <c r="CE470" i="47"/>
  <c r="CD470" i="47"/>
  <c r="CD475" i="47" s="1"/>
  <c r="CC470" i="47"/>
  <c r="CB470" i="47"/>
  <c r="CA470" i="47"/>
  <c r="BZ470" i="47"/>
  <c r="BZ475" i="47" s="1"/>
  <c r="BY470" i="47"/>
  <c r="BX470" i="47"/>
  <c r="BW470" i="47"/>
  <c r="BV470" i="47"/>
  <c r="BV475" i="47" s="1"/>
  <c r="BU470" i="47"/>
  <c r="BT470" i="47"/>
  <c r="BS470" i="47"/>
  <c r="BR470" i="47"/>
  <c r="BR475" i="47" s="1"/>
  <c r="BQ470" i="47"/>
  <c r="BP470" i="47"/>
  <c r="BO470" i="47"/>
  <c r="BN470" i="47"/>
  <c r="BN475" i="47" s="1"/>
  <c r="BM470" i="47"/>
  <c r="BL470" i="47"/>
  <c r="BK470" i="47"/>
  <c r="BJ470" i="47"/>
  <c r="BJ475" i="47" s="1"/>
  <c r="BI470" i="47"/>
  <c r="BH470" i="47"/>
  <c r="BG468" i="47"/>
  <c r="BF468" i="47"/>
  <c r="BE468" i="47"/>
  <c r="BD468" i="47"/>
  <c r="BC468" i="47"/>
  <c r="BB468" i="47"/>
  <c r="BA468" i="47"/>
  <c r="AZ468" i="47"/>
  <c r="AY468" i="47"/>
  <c r="AX468" i="47"/>
  <c r="AW468" i="47"/>
  <c r="AV468" i="47"/>
  <c r="AU468" i="47"/>
  <c r="AT468" i="47"/>
  <c r="AS468" i="47"/>
  <c r="AR468" i="47"/>
  <c r="AQ468" i="47"/>
  <c r="AP468" i="47"/>
  <c r="AO468" i="47"/>
  <c r="AN468" i="47"/>
  <c r="AM468" i="47"/>
  <c r="AL468" i="47"/>
  <c r="AK468" i="47"/>
  <c r="AJ468" i="47"/>
  <c r="AI468" i="47"/>
  <c r="AH468" i="47"/>
  <c r="AG468" i="47"/>
  <c r="AF468" i="47"/>
  <c r="AE468" i="47"/>
  <c r="AD468" i="47"/>
  <c r="AC468" i="47"/>
  <c r="AB468" i="47"/>
  <c r="AA468" i="47"/>
  <c r="Z468" i="47"/>
  <c r="Y468" i="47"/>
  <c r="BG467" i="47"/>
  <c r="BF467" i="47"/>
  <c r="BE467" i="47"/>
  <c r="BD467" i="47"/>
  <c r="BC467" i="47"/>
  <c r="BB467" i="47"/>
  <c r="BA467" i="47"/>
  <c r="AZ467" i="47"/>
  <c r="AY467" i="47"/>
  <c r="AX467" i="47"/>
  <c r="AW467" i="47"/>
  <c r="AV467" i="47"/>
  <c r="AU467" i="47"/>
  <c r="AT467" i="47"/>
  <c r="AS467" i="47"/>
  <c r="AR467" i="47"/>
  <c r="AQ467" i="47"/>
  <c r="AP467" i="47"/>
  <c r="AO467" i="47"/>
  <c r="AN467" i="47"/>
  <c r="AM467" i="47"/>
  <c r="AL467" i="47"/>
  <c r="AK467" i="47"/>
  <c r="AJ467" i="47"/>
  <c r="AI467" i="47"/>
  <c r="AH467" i="47"/>
  <c r="AG467" i="47"/>
  <c r="AF467" i="47"/>
  <c r="AE467" i="47"/>
  <c r="AD467" i="47"/>
  <c r="AC467" i="47"/>
  <c r="AB467" i="47"/>
  <c r="AA467" i="47"/>
  <c r="Z467" i="47"/>
  <c r="Y467" i="47"/>
  <c r="BG466" i="47"/>
  <c r="BF466" i="47"/>
  <c r="BE466" i="47"/>
  <c r="BD466" i="47"/>
  <c r="BC466" i="47"/>
  <c r="BB466" i="47"/>
  <c r="BA466" i="47"/>
  <c r="AZ466" i="47"/>
  <c r="AY466" i="47"/>
  <c r="AX466" i="47"/>
  <c r="AW466" i="47"/>
  <c r="AV466" i="47"/>
  <c r="AU466" i="47"/>
  <c r="AT466" i="47"/>
  <c r="AS466" i="47"/>
  <c r="AR466" i="47"/>
  <c r="AQ466" i="47"/>
  <c r="AP466" i="47"/>
  <c r="AO466" i="47"/>
  <c r="AN466" i="47"/>
  <c r="AM466" i="47"/>
  <c r="AL466" i="47"/>
  <c r="AK466" i="47"/>
  <c r="AJ466" i="47"/>
  <c r="AI466" i="47"/>
  <c r="AH466" i="47"/>
  <c r="AG466" i="47"/>
  <c r="AF466" i="47"/>
  <c r="AE466" i="47"/>
  <c r="AD466" i="47"/>
  <c r="AC466" i="47"/>
  <c r="AB466" i="47"/>
  <c r="AA466" i="47"/>
  <c r="Z466" i="47"/>
  <c r="Y466" i="47"/>
  <c r="BG465" i="47"/>
  <c r="BF465" i="47"/>
  <c r="BE465" i="47"/>
  <c r="BD465" i="47"/>
  <c r="BC465" i="47"/>
  <c r="BB465" i="47"/>
  <c r="BA465" i="47"/>
  <c r="AZ465" i="47"/>
  <c r="AY465" i="47"/>
  <c r="AX465" i="47"/>
  <c r="AW465" i="47"/>
  <c r="AV465" i="47"/>
  <c r="AU465" i="47"/>
  <c r="AT465" i="47"/>
  <c r="AS465" i="47"/>
  <c r="AR465" i="47"/>
  <c r="AQ465" i="47"/>
  <c r="AP465" i="47"/>
  <c r="AO465" i="47"/>
  <c r="AN465" i="47"/>
  <c r="AM465" i="47"/>
  <c r="AL465" i="47"/>
  <c r="AK465" i="47"/>
  <c r="AJ465" i="47"/>
  <c r="AI465" i="47"/>
  <c r="AH465" i="47"/>
  <c r="AG465" i="47"/>
  <c r="AF465" i="47"/>
  <c r="AE465" i="47"/>
  <c r="AD465" i="47"/>
  <c r="AC465" i="47"/>
  <c r="AB465" i="47"/>
  <c r="AA465" i="47"/>
  <c r="Z465" i="47"/>
  <c r="Y465" i="47"/>
  <c r="BG464" i="47"/>
  <c r="BF464" i="47"/>
  <c r="BE464" i="47"/>
  <c r="BD464" i="47"/>
  <c r="BC464" i="47"/>
  <c r="BB464" i="47"/>
  <c r="BA464" i="47"/>
  <c r="AZ464" i="47"/>
  <c r="AY464" i="47"/>
  <c r="AX464" i="47"/>
  <c r="AW464" i="47"/>
  <c r="AV464" i="47"/>
  <c r="AU464" i="47"/>
  <c r="AT464" i="47"/>
  <c r="AS464" i="47"/>
  <c r="AR464" i="47"/>
  <c r="AQ464" i="47"/>
  <c r="AP464" i="47"/>
  <c r="AO464" i="47"/>
  <c r="AN464" i="47"/>
  <c r="AM464" i="47"/>
  <c r="AL464" i="47"/>
  <c r="AK464" i="47"/>
  <c r="AJ464" i="47"/>
  <c r="AI464" i="47"/>
  <c r="AH464" i="47"/>
  <c r="AG464" i="47"/>
  <c r="AF464" i="47"/>
  <c r="AE464" i="47"/>
  <c r="AD464" i="47"/>
  <c r="AC464" i="47"/>
  <c r="AB464" i="47"/>
  <c r="AA464" i="47"/>
  <c r="Z464" i="47"/>
  <c r="Y464" i="47"/>
  <c r="BG463" i="47"/>
  <c r="BF463" i="47"/>
  <c r="BE463" i="47"/>
  <c r="BD463" i="47"/>
  <c r="BC463" i="47"/>
  <c r="BB463" i="47"/>
  <c r="BA463" i="47"/>
  <c r="AZ463" i="47"/>
  <c r="AY463" i="47"/>
  <c r="AX463" i="47"/>
  <c r="AW463" i="47"/>
  <c r="AV463" i="47"/>
  <c r="AU463" i="47"/>
  <c r="AT463" i="47"/>
  <c r="AS463" i="47"/>
  <c r="AR463" i="47"/>
  <c r="AQ463" i="47"/>
  <c r="AP463" i="47"/>
  <c r="AO463" i="47"/>
  <c r="AN463" i="47"/>
  <c r="AM463" i="47"/>
  <c r="AL463" i="47"/>
  <c r="AK463" i="47"/>
  <c r="AJ463" i="47"/>
  <c r="AI463" i="47"/>
  <c r="AH463" i="47"/>
  <c r="AG463" i="47"/>
  <c r="AF463" i="47"/>
  <c r="AE463" i="47"/>
  <c r="AD463" i="47"/>
  <c r="AC463" i="47"/>
  <c r="AB463" i="47"/>
  <c r="AA463" i="47"/>
  <c r="Z463" i="47"/>
  <c r="Y463" i="47"/>
  <c r="BG462" i="47"/>
  <c r="BF462" i="47"/>
  <c r="BE462" i="47"/>
  <c r="BD462" i="47"/>
  <c r="BC462" i="47"/>
  <c r="BB462" i="47"/>
  <c r="BA462" i="47"/>
  <c r="AZ462" i="47"/>
  <c r="AY462" i="47"/>
  <c r="AX462" i="47"/>
  <c r="AW462" i="47"/>
  <c r="AV462" i="47"/>
  <c r="AU462" i="47"/>
  <c r="AT462" i="47"/>
  <c r="AS462" i="47"/>
  <c r="AR462" i="47"/>
  <c r="AQ462" i="47"/>
  <c r="AP462" i="47"/>
  <c r="AO462" i="47"/>
  <c r="AN462" i="47"/>
  <c r="AM462" i="47"/>
  <c r="AL462" i="47"/>
  <c r="AK462" i="47"/>
  <c r="AJ462" i="47"/>
  <c r="AI462" i="47"/>
  <c r="AH462" i="47"/>
  <c r="AG462" i="47"/>
  <c r="AF462" i="47"/>
  <c r="AE462" i="47"/>
  <c r="AD462" i="47"/>
  <c r="AC462" i="47"/>
  <c r="AB462" i="47"/>
  <c r="AA462" i="47"/>
  <c r="Z462" i="47"/>
  <c r="Y462" i="47"/>
  <c r="BG461" i="47"/>
  <c r="BF461" i="47"/>
  <c r="BE461" i="47"/>
  <c r="BD461" i="47"/>
  <c r="BC461" i="47"/>
  <c r="BB461" i="47"/>
  <c r="BA461" i="47"/>
  <c r="AZ461" i="47"/>
  <c r="AY461" i="47"/>
  <c r="AX461" i="47"/>
  <c r="AW461" i="47"/>
  <c r="AV461" i="47"/>
  <c r="AU461" i="47"/>
  <c r="AT461" i="47"/>
  <c r="AS461" i="47"/>
  <c r="AR461" i="47"/>
  <c r="AQ461" i="47"/>
  <c r="AP461" i="47"/>
  <c r="AO461" i="47"/>
  <c r="AN461" i="47"/>
  <c r="AM461" i="47"/>
  <c r="AL461" i="47"/>
  <c r="AK461" i="47"/>
  <c r="AJ461" i="47"/>
  <c r="AI461" i="47"/>
  <c r="AH461" i="47"/>
  <c r="AG461" i="47"/>
  <c r="AF461" i="47"/>
  <c r="AE461" i="47"/>
  <c r="AD461" i="47"/>
  <c r="AC461" i="47"/>
  <c r="AB461" i="47"/>
  <c r="AA461" i="47"/>
  <c r="Z461" i="47"/>
  <c r="Y461" i="47"/>
  <c r="BG460" i="47"/>
  <c r="BF460" i="47"/>
  <c r="BE460" i="47"/>
  <c r="BD460" i="47"/>
  <c r="BC460" i="47"/>
  <c r="BB460" i="47"/>
  <c r="BA460" i="47"/>
  <c r="AZ460" i="47"/>
  <c r="AY460" i="47"/>
  <c r="AX460" i="47"/>
  <c r="AW460" i="47"/>
  <c r="AV460" i="47"/>
  <c r="AU460" i="47"/>
  <c r="AT460" i="47"/>
  <c r="AS460" i="47"/>
  <c r="AR460" i="47"/>
  <c r="AQ460" i="47"/>
  <c r="AP460" i="47"/>
  <c r="AO460" i="47"/>
  <c r="AN460" i="47"/>
  <c r="AM460" i="47"/>
  <c r="AL460" i="47"/>
  <c r="AK460" i="47"/>
  <c r="AJ460" i="47"/>
  <c r="AI460" i="47"/>
  <c r="AH460" i="47"/>
  <c r="AG460" i="47"/>
  <c r="AF460" i="47"/>
  <c r="AE460" i="47"/>
  <c r="AD460" i="47"/>
  <c r="AC460" i="47"/>
  <c r="AB460" i="47"/>
  <c r="AA460" i="47"/>
  <c r="Z460" i="47"/>
  <c r="Y460" i="47"/>
  <c r="BG459" i="47"/>
  <c r="BF459" i="47"/>
  <c r="BE459" i="47"/>
  <c r="BD459" i="47"/>
  <c r="BC459" i="47"/>
  <c r="BB459" i="47"/>
  <c r="BA459" i="47"/>
  <c r="AZ459" i="47"/>
  <c r="AY459" i="47"/>
  <c r="AX459" i="47"/>
  <c r="AW459" i="47"/>
  <c r="AV459" i="47"/>
  <c r="AU459" i="47"/>
  <c r="AT459" i="47"/>
  <c r="AS459" i="47"/>
  <c r="AR459" i="47"/>
  <c r="AQ459" i="47"/>
  <c r="AP459" i="47"/>
  <c r="AO459" i="47"/>
  <c r="AN459" i="47"/>
  <c r="AM459" i="47"/>
  <c r="AL459" i="47"/>
  <c r="AK459" i="47"/>
  <c r="AJ459" i="47"/>
  <c r="AI459" i="47"/>
  <c r="AH459" i="47"/>
  <c r="AG459" i="47"/>
  <c r="AF459" i="47"/>
  <c r="AE459" i="47"/>
  <c r="AD459" i="47"/>
  <c r="AC459" i="47"/>
  <c r="AB459" i="47"/>
  <c r="AA459" i="47"/>
  <c r="Z459" i="47"/>
  <c r="Y459" i="47"/>
  <c r="BG458" i="47"/>
  <c r="BF458" i="47"/>
  <c r="BE458" i="47"/>
  <c r="BD458" i="47"/>
  <c r="BC458" i="47"/>
  <c r="BB458" i="47"/>
  <c r="BA458" i="47"/>
  <c r="AZ458" i="47"/>
  <c r="AY458" i="47"/>
  <c r="AX458" i="47"/>
  <c r="AW458" i="47"/>
  <c r="AV458" i="47"/>
  <c r="AU458" i="47"/>
  <c r="AT458" i="47"/>
  <c r="AS458" i="47"/>
  <c r="AR458" i="47"/>
  <c r="AQ458" i="47"/>
  <c r="AP458" i="47"/>
  <c r="AO458" i="47"/>
  <c r="AN458" i="47"/>
  <c r="AM458" i="47"/>
  <c r="AL458" i="47"/>
  <c r="AK458" i="47"/>
  <c r="AJ458" i="47"/>
  <c r="AI458" i="47"/>
  <c r="AH458" i="47"/>
  <c r="AG458" i="47"/>
  <c r="AF458" i="47"/>
  <c r="AE458" i="47"/>
  <c r="AD458" i="47"/>
  <c r="AC458" i="47"/>
  <c r="AB458" i="47"/>
  <c r="AA458" i="47"/>
  <c r="Z458" i="47"/>
  <c r="Y458" i="47"/>
  <c r="BG457" i="47"/>
  <c r="BF457" i="47"/>
  <c r="BE457" i="47"/>
  <c r="BD457" i="47"/>
  <c r="BC457" i="47"/>
  <c r="BB457" i="47"/>
  <c r="BA457" i="47"/>
  <c r="AZ457" i="47"/>
  <c r="AY457" i="47"/>
  <c r="AX457" i="47"/>
  <c r="AW457" i="47"/>
  <c r="AV457" i="47"/>
  <c r="AU457" i="47"/>
  <c r="AT457" i="47"/>
  <c r="AS457" i="47"/>
  <c r="AR457" i="47"/>
  <c r="AQ457" i="47"/>
  <c r="AP457" i="47"/>
  <c r="AO457" i="47"/>
  <c r="AN457" i="47"/>
  <c r="AM457" i="47"/>
  <c r="AL457" i="47"/>
  <c r="AK457" i="47"/>
  <c r="AJ457" i="47"/>
  <c r="AI457" i="47"/>
  <c r="AH457" i="47"/>
  <c r="AG457" i="47"/>
  <c r="AF457" i="47"/>
  <c r="AE457" i="47"/>
  <c r="AD457" i="47"/>
  <c r="AC457" i="47"/>
  <c r="AB457" i="47"/>
  <c r="AA457" i="47"/>
  <c r="Z457" i="47"/>
  <c r="Y457" i="47"/>
  <c r="BG456" i="47"/>
  <c r="BF456" i="47"/>
  <c r="BE456" i="47"/>
  <c r="BD456" i="47"/>
  <c r="BC456" i="47"/>
  <c r="BB456" i="47"/>
  <c r="BA456" i="47"/>
  <c r="AZ456" i="47"/>
  <c r="AY456" i="47"/>
  <c r="AX456" i="47"/>
  <c r="AW456" i="47"/>
  <c r="AV456" i="47"/>
  <c r="AU456" i="47"/>
  <c r="AT456" i="47"/>
  <c r="AS456" i="47"/>
  <c r="AR456" i="47"/>
  <c r="AQ456" i="47"/>
  <c r="AP456" i="47"/>
  <c r="AO456" i="47"/>
  <c r="AN456" i="47"/>
  <c r="AM456" i="47"/>
  <c r="AL456" i="47"/>
  <c r="AK456" i="47"/>
  <c r="AJ456" i="47"/>
  <c r="AI456" i="47"/>
  <c r="AH456" i="47"/>
  <c r="AG456" i="47"/>
  <c r="AF456" i="47"/>
  <c r="AE456" i="47"/>
  <c r="AD456" i="47"/>
  <c r="AC456" i="47"/>
  <c r="AB456" i="47"/>
  <c r="AA456" i="47"/>
  <c r="Z456" i="47"/>
  <c r="Y456" i="47"/>
  <c r="BG455" i="47"/>
  <c r="BF455" i="47"/>
  <c r="BE455" i="47"/>
  <c r="BD455" i="47"/>
  <c r="BC455" i="47"/>
  <c r="BB455" i="47"/>
  <c r="BA455" i="47"/>
  <c r="AZ455" i="47"/>
  <c r="AY455" i="47"/>
  <c r="AX455" i="47"/>
  <c r="AW455" i="47"/>
  <c r="AV455" i="47"/>
  <c r="AU455" i="47"/>
  <c r="AT455" i="47"/>
  <c r="AS455" i="47"/>
  <c r="AR455" i="47"/>
  <c r="AQ455" i="47"/>
  <c r="AP455" i="47"/>
  <c r="AO455" i="47"/>
  <c r="AN455" i="47"/>
  <c r="AM455" i="47"/>
  <c r="AL455" i="47"/>
  <c r="AK455" i="47"/>
  <c r="AJ455" i="47"/>
  <c r="AI455" i="47"/>
  <c r="AH455" i="47"/>
  <c r="AG455" i="47"/>
  <c r="AF455" i="47"/>
  <c r="AE455" i="47"/>
  <c r="AD455" i="47"/>
  <c r="AC455" i="47"/>
  <c r="AB455" i="47"/>
  <c r="AA455" i="47"/>
  <c r="Z455" i="47"/>
  <c r="Y455" i="47"/>
  <c r="AI454" i="47"/>
  <c r="W452" i="47"/>
  <c r="V452" i="47"/>
  <c r="U452" i="47"/>
  <c r="T452" i="47"/>
  <c r="S452" i="47"/>
  <c r="R452" i="47"/>
  <c r="Q452" i="47"/>
  <c r="P452" i="47"/>
  <c r="O452" i="47"/>
  <c r="N452" i="47"/>
  <c r="W451" i="47"/>
  <c r="V451" i="47"/>
  <c r="U451" i="47"/>
  <c r="T451" i="47"/>
  <c r="S451" i="47"/>
  <c r="R451" i="47"/>
  <c r="Q451" i="47"/>
  <c r="P451" i="47"/>
  <c r="O451" i="47"/>
  <c r="N451" i="47"/>
  <c r="W450" i="47"/>
  <c r="V450" i="47"/>
  <c r="U450" i="47"/>
  <c r="T450" i="47"/>
  <c r="S450" i="47"/>
  <c r="R450" i="47"/>
  <c r="Q450" i="47"/>
  <c r="P450" i="47"/>
  <c r="O450" i="47"/>
  <c r="N450" i="47"/>
  <c r="W449" i="47"/>
  <c r="V449" i="47"/>
  <c r="V447" i="47" s="1"/>
  <c r="U449" i="47"/>
  <c r="T449" i="47"/>
  <c r="S449" i="47"/>
  <c r="R449" i="47"/>
  <c r="R447" i="47" s="1"/>
  <c r="Q449" i="47"/>
  <c r="P449" i="47"/>
  <c r="O449" i="47"/>
  <c r="N449" i="47"/>
  <c r="W448" i="47"/>
  <c r="V448" i="47"/>
  <c r="U448" i="47"/>
  <c r="U447" i="47" s="1"/>
  <c r="T448" i="47"/>
  <c r="T447" i="47" s="1"/>
  <c r="S448" i="47"/>
  <c r="R448" i="47"/>
  <c r="Q448" i="47"/>
  <c r="Q447" i="47" s="1"/>
  <c r="P448" i="47"/>
  <c r="P447" i="47" s="1"/>
  <c r="O448" i="47"/>
  <c r="N448" i="47"/>
  <c r="CR445" i="47"/>
  <c r="CP445" i="47"/>
  <c r="CN445" i="47"/>
  <c r="CL445" i="47"/>
  <c r="X445" i="47"/>
  <c r="CR444" i="47"/>
  <c r="CP444" i="47"/>
  <c r="CN444" i="47"/>
  <c r="CL444" i="47"/>
  <c r="X444" i="47"/>
  <c r="CR443" i="47"/>
  <c r="CP443" i="47"/>
  <c r="CN443" i="47"/>
  <c r="CL443" i="47"/>
  <c r="X443" i="47"/>
  <c r="CR442" i="47"/>
  <c r="CP442" i="47"/>
  <c r="CN442" i="47"/>
  <c r="CL442" i="47"/>
  <c r="X442" i="47"/>
  <c r="CR440" i="47"/>
  <c r="CP440" i="47"/>
  <c r="CN440" i="47"/>
  <c r="CL440" i="47"/>
  <c r="X440" i="47"/>
  <c r="CR439" i="47"/>
  <c r="CP439" i="47"/>
  <c r="CN439" i="47"/>
  <c r="CL439" i="47"/>
  <c r="X439" i="47"/>
  <c r="CR438" i="47"/>
  <c r="CP438" i="47"/>
  <c r="CN438" i="47"/>
  <c r="CL438" i="47"/>
  <c r="X438" i="47"/>
  <c r="CR437" i="47"/>
  <c r="CP437" i="47"/>
  <c r="CN437" i="47"/>
  <c r="CL437" i="47"/>
  <c r="X437" i="47"/>
  <c r="CR435" i="47"/>
  <c r="CP435" i="47"/>
  <c r="CN435" i="47"/>
  <c r="CL435" i="47"/>
  <c r="X435" i="47"/>
  <c r="CR434" i="47"/>
  <c r="CP434" i="47"/>
  <c r="CN434" i="47"/>
  <c r="CL434" i="47"/>
  <c r="X434" i="47"/>
  <c r="CR433" i="47"/>
  <c r="CP433" i="47"/>
  <c r="CN433" i="47"/>
  <c r="CL433" i="47"/>
  <c r="X433" i="47"/>
  <c r="CR432" i="47"/>
  <c r="CP432" i="47"/>
  <c r="CO432" i="47"/>
  <c r="CN432" i="47"/>
  <c r="CL432" i="47"/>
  <c r="X432" i="47"/>
  <c r="CR431" i="47"/>
  <c r="CP431" i="47"/>
  <c r="CN431" i="47"/>
  <c r="CL431" i="47"/>
  <c r="X431" i="47"/>
  <c r="CR430" i="47"/>
  <c r="CP430" i="47"/>
  <c r="CN430" i="47"/>
  <c r="CL430" i="47"/>
  <c r="X430" i="47"/>
  <c r="CR429" i="47"/>
  <c r="CP429" i="47"/>
  <c r="CN429" i="47"/>
  <c r="CL429" i="47"/>
  <c r="X429" i="47"/>
  <c r="CR428" i="47"/>
  <c r="CP428" i="47"/>
  <c r="CN428" i="47"/>
  <c r="CL428" i="47"/>
  <c r="X428" i="47"/>
  <c r="CR427" i="47"/>
  <c r="CP427" i="47"/>
  <c r="CN427" i="47"/>
  <c r="CL427" i="47"/>
  <c r="X427" i="47"/>
  <c r="CR426" i="47"/>
  <c r="CP426" i="47"/>
  <c r="CN426" i="47"/>
  <c r="CL426" i="47"/>
  <c r="X426" i="47"/>
  <c r="CR425" i="47"/>
  <c r="CP425" i="47"/>
  <c r="CN425" i="47"/>
  <c r="CL425" i="47"/>
  <c r="X425" i="47"/>
  <c r="CR424" i="47"/>
  <c r="CP424" i="47"/>
  <c r="CQ424" i="47" s="1"/>
  <c r="CN424" i="47"/>
  <c r="CL424" i="47"/>
  <c r="X424" i="47"/>
  <c r="CR423" i="47"/>
  <c r="CP423" i="47"/>
  <c r="CN423" i="47"/>
  <c r="CL423" i="47"/>
  <c r="X423" i="47"/>
  <c r="CR422" i="47"/>
  <c r="CP422" i="47"/>
  <c r="CN422" i="47"/>
  <c r="CL422" i="47"/>
  <c r="X422" i="47"/>
  <c r="CR421" i="47"/>
  <c r="CP421" i="47"/>
  <c r="CN421" i="47"/>
  <c r="CL421" i="47"/>
  <c r="X421" i="47"/>
  <c r="CR420" i="47"/>
  <c r="CP420" i="47"/>
  <c r="CN420" i="47"/>
  <c r="CL420" i="47"/>
  <c r="X420" i="47"/>
  <c r="CR419" i="47"/>
  <c r="CP419" i="47"/>
  <c r="CN419" i="47"/>
  <c r="CL419" i="47"/>
  <c r="X419" i="47"/>
  <c r="CR418" i="47"/>
  <c r="CP418" i="47"/>
  <c r="CN418" i="47"/>
  <c r="CL418" i="47"/>
  <c r="X418" i="47"/>
  <c r="CR417" i="47"/>
  <c r="CP417" i="47"/>
  <c r="CN417" i="47"/>
  <c r="CL417" i="47"/>
  <c r="X417" i="47"/>
  <c r="CR416" i="47"/>
  <c r="CP416" i="47"/>
  <c r="CN416" i="47"/>
  <c r="CL416" i="47"/>
  <c r="X416" i="47"/>
  <c r="CR415" i="47"/>
  <c r="CP415" i="47"/>
  <c r="CN415" i="47"/>
  <c r="CL415" i="47"/>
  <c r="X415" i="47"/>
  <c r="CR414" i="47"/>
  <c r="CP414" i="47"/>
  <c r="CN414" i="47"/>
  <c r="CL414" i="47"/>
  <c r="CM414" i="47" s="1"/>
  <c r="X414" i="47"/>
  <c r="CR413" i="47"/>
  <c r="CP413" i="47"/>
  <c r="CN413" i="47"/>
  <c r="CL413" i="47"/>
  <c r="X413" i="47"/>
  <c r="CR412" i="47"/>
  <c r="CP412" i="47"/>
  <c r="CQ412" i="47" s="1"/>
  <c r="CN412" i="47"/>
  <c r="CL412" i="47"/>
  <c r="X412" i="47"/>
  <c r="CR411" i="47"/>
  <c r="CP411" i="47"/>
  <c r="CN411" i="47"/>
  <c r="CL411" i="47"/>
  <c r="X411" i="47"/>
  <c r="CR410" i="47"/>
  <c r="CP410" i="47"/>
  <c r="CN410" i="47"/>
  <c r="CL410" i="47"/>
  <c r="X410" i="47"/>
  <c r="CR409" i="47"/>
  <c r="CP409" i="47"/>
  <c r="CN409" i="47"/>
  <c r="CL409" i="47"/>
  <c r="X409" i="47"/>
  <c r="CR408" i="47"/>
  <c r="CP408" i="47"/>
  <c r="CN408" i="47"/>
  <c r="CL408" i="47"/>
  <c r="X408" i="47"/>
  <c r="CR407" i="47"/>
  <c r="CP407" i="47"/>
  <c r="CN407" i="47"/>
  <c r="CL407" i="47"/>
  <c r="X407" i="47"/>
  <c r="CR406" i="47"/>
  <c r="CP406" i="47"/>
  <c r="CN406" i="47"/>
  <c r="CL406" i="47"/>
  <c r="X406" i="47"/>
  <c r="CR405" i="47"/>
  <c r="CP405" i="47"/>
  <c r="CN405" i="47"/>
  <c r="CL405" i="47"/>
  <c r="X405" i="47"/>
  <c r="CR404" i="47"/>
  <c r="CP404" i="47"/>
  <c r="CN404" i="47"/>
  <c r="CL404" i="47"/>
  <c r="X404" i="47"/>
  <c r="CR403" i="47"/>
  <c r="CP403" i="47"/>
  <c r="CN403" i="47"/>
  <c r="CL403" i="47"/>
  <c r="X403" i="47"/>
  <c r="CR402" i="47"/>
  <c r="CP402" i="47"/>
  <c r="CN402" i="47"/>
  <c r="CL402" i="47"/>
  <c r="X402" i="47"/>
  <c r="CR401" i="47"/>
  <c r="CP401" i="47"/>
  <c r="CN401" i="47"/>
  <c r="CL401" i="47"/>
  <c r="X401" i="47"/>
  <c r="CR400" i="47"/>
  <c r="CP400" i="47"/>
  <c r="CN400" i="47"/>
  <c r="CL400" i="47"/>
  <c r="X400" i="47"/>
  <c r="CR399" i="47"/>
  <c r="CP399" i="47"/>
  <c r="CN399" i="47"/>
  <c r="CL399" i="47"/>
  <c r="X399" i="47"/>
  <c r="CR398" i="47"/>
  <c r="CP398" i="47"/>
  <c r="CN398" i="47"/>
  <c r="CL398" i="47"/>
  <c r="X398" i="47"/>
  <c r="CR397" i="47"/>
  <c r="CP397" i="47"/>
  <c r="CN397" i="47"/>
  <c r="CL397" i="47"/>
  <c r="X397" i="47"/>
  <c r="CR396" i="47"/>
  <c r="CP396" i="47"/>
  <c r="CN396" i="47"/>
  <c r="CL396" i="47"/>
  <c r="X396" i="47"/>
  <c r="CR395" i="47"/>
  <c r="CP395" i="47"/>
  <c r="CN395" i="47"/>
  <c r="CL395" i="47"/>
  <c r="X395" i="47"/>
  <c r="CR394" i="47"/>
  <c r="CP394" i="47"/>
  <c r="CN394" i="47"/>
  <c r="CL394" i="47"/>
  <c r="CQ394" i="47" s="1"/>
  <c r="X394" i="47"/>
  <c r="CR393" i="47"/>
  <c r="CP393" i="47"/>
  <c r="CN393" i="47"/>
  <c r="CO393" i="47" s="1"/>
  <c r="CL393" i="47"/>
  <c r="X393" i="47"/>
  <c r="CR392" i="47"/>
  <c r="CP392" i="47"/>
  <c r="CN392" i="47"/>
  <c r="CL392" i="47"/>
  <c r="X392" i="47"/>
  <c r="CR391" i="47"/>
  <c r="CP391" i="47"/>
  <c r="CN391" i="47"/>
  <c r="CL391" i="47"/>
  <c r="X391" i="47"/>
  <c r="CR390" i="47"/>
  <c r="CP390" i="47"/>
  <c r="CO390" i="47" s="1"/>
  <c r="CN390" i="47"/>
  <c r="CL390" i="47"/>
  <c r="X390" i="47"/>
  <c r="CR389" i="47"/>
  <c r="CP389" i="47"/>
  <c r="CN389" i="47"/>
  <c r="CL389" i="47"/>
  <c r="X389" i="47"/>
  <c r="CR388" i="47"/>
  <c r="CP388" i="47"/>
  <c r="CN388" i="47"/>
  <c r="CQ388" i="47" s="1"/>
  <c r="CL388" i="47"/>
  <c r="X388" i="47"/>
  <c r="CR387" i="47"/>
  <c r="CP387" i="47"/>
  <c r="CN387" i="47"/>
  <c r="CL387" i="47"/>
  <c r="X387" i="47"/>
  <c r="CR386" i="47"/>
  <c r="CP386" i="47"/>
  <c r="CN386" i="47"/>
  <c r="CS386" i="47" s="1"/>
  <c r="CU386" i="47" s="1"/>
  <c r="CL386" i="47"/>
  <c r="X386" i="47"/>
  <c r="CR385" i="47"/>
  <c r="CP385" i="47"/>
  <c r="CN385" i="47"/>
  <c r="CL385" i="47"/>
  <c r="X385" i="47"/>
  <c r="CR384" i="47"/>
  <c r="CP384" i="47"/>
  <c r="CN384" i="47"/>
  <c r="CL384" i="47"/>
  <c r="CQ384" i="47" s="1"/>
  <c r="X384" i="47"/>
  <c r="CR383" i="47"/>
  <c r="CP383" i="47"/>
  <c r="CN383" i="47"/>
  <c r="CL383" i="47"/>
  <c r="X383" i="47"/>
  <c r="CR382" i="47"/>
  <c r="CP382" i="47"/>
  <c r="CO382" i="47" s="1"/>
  <c r="CN382" i="47"/>
  <c r="CL382" i="47"/>
  <c r="X382" i="47"/>
  <c r="CR381" i="47"/>
  <c r="CP381" i="47"/>
  <c r="CN381" i="47"/>
  <c r="CL381" i="47"/>
  <c r="X381" i="47"/>
  <c r="CR380" i="47"/>
  <c r="CP380" i="47"/>
  <c r="CN380" i="47"/>
  <c r="CL380" i="47"/>
  <c r="X380" i="47"/>
  <c r="CR379" i="47"/>
  <c r="CP379" i="47"/>
  <c r="CN379" i="47"/>
  <c r="CL379" i="47"/>
  <c r="X379" i="47"/>
  <c r="CR378" i="47"/>
  <c r="CP378" i="47"/>
  <c r="CN378" i="47"/>
  <c r="CL378" i="47"/>
  <c r="X378" i="47"/>
  <c r="CR377" i="47"/>
  <c r="CP377" i="47"/>
  <c r="CN377" i="47"/>
  <c r="CL377" i="47"/>
  <c r="X377" i="47"/>
  <c r="CR376" i="47"/>
  <c r="CP376" i="47"/>
  <c r="CN376" i="47"/>
  <c r="CL376" i="47"/>
  <c r="X376" i="47"/>
  <c r="CR375" i="47"/>
  <c r="CP375" i="47"/>
  <c r="CN375" i="47"/>
  <c r="CL375" i="47"/>
  <c r="X375" i="47"/>
  <c r="CR374" i="47"/>
  <c r="CP374" i="47"/>
  <c r="CN374" i="47"/>
  <c r="CL374" i="47"/>
  <c r="X374" i="47"/>
  <c r="CR373" i="47"/>
  <c r="CP373" i="47"/>
  <c r="CN373" i="47"/>
  <c r="CL373" i="47"/>
  <c r="X373" i="47"/>
  <c r="CR372" i="47"/>
  <c r="CP372" i="47"/>
  <c r="CO372" i="47"/>
  <c r="CN372" i="47"/>
  <c r="CL372" i="47"/>
  <c r="X372" i="47"/>
  <c r="CR371" i="47"/>
  <c r="CP371" i="47"/>
  <c r="CN371" i="47"/>
  <c r="CL371" i="47"/>
  <c r="X371" i="47"/>
  <c r="CR370" i="47"/>
  <c r="CP370" i="47"/>
  <c r="CN370" i="47"/>
  <c r="CL370" i="47"/>
  <c r="X370" i="47"/>
  <c r="CR369" i="47"/>
  <c r="CP369" i="47"/>
  <c r="CN369" i="47"/>
  <c r="CL369" i="47"/>
  <c r="X369" i="47"/>
  <c r="CR368" i="47"/>
  <c r="CP368" i="47"/>
  <c r="CN368" i="47"/>
  <c r="CL368" i="47"/>
  <c r="X368" i="47"/>
  <c r="CR367" i="47"/>
  <c r="CP367" i="47"/>
  <c r="CN367" i="47"/>
  <c r="CL367" i="47"/>
  <c r="X367" i="47"/>
  <c r="CR366" i="47"/>
  <c r="CP366" i="47"/>
  <c r="CN366" i="47"/>
  <c r="CL366" i="47"/>
  <c r="X366" i="47"/>
  <c r="CR365" i="47"/>
  <c r="CP365" i="47"/>
  <c r="CN365" i="47"/>
  <c r="CL365" i="47"/>
  <c r="X365" i="47"/>
  <c r="CR364" i="47"/>
  <c r="CP364" i="47"/>
  <c r="CO364" i="47" s="1"/>
  <c r="CN364" i="47"/>
  <c r="CL364" i="47"/>
  <c r="X364" i="47"/>
  <c r="CR363" i="47"/>
  <c r="CP363" i="47"/>
  <c r="CN363" i="47"/>
  <c r="CL363" i="47"/>
  <c r="X363" i="47"/>
  <c r="CR362" i="47"/>
  <c r="CP362" i="47"/>
  <c r="CN362" i="47"/>
  <c r="CL362" i="47"/>
  <c r="X362" i="47"/>
  <c r="CR361" i="47"/>
  <c r="CP361" i="47"/>
  <c r="CN361" i="47"/>
  <c r="CL361" i="47"/>
  <c r="X361" i="47"/>
  <c r="CR360" i="47"/>
  <c r="CP360" i="47"/>
  <c r="CN360" i="47"/>
  <c r="CL360" i="47"/>
  <c r="X360" i="47"/>
  <c r="CR359" i="47"/>
  <c r="CP359" i="47"/>
  <c r="CN359" i="47"/>
  <c r="CL359" i="47"/>
  <c r="X359" i="47"/>
  <c r="CR358" i="47"/>
  <c r="CP358" i="47"/>
  <c r="CN358" i="47"/>
  <c r="CL358" i="47"/>
  <c r="X358" i="47"/>
  <c r="CR357" i="47"/>
  <c r="CP357" i="47"/>
  <c r="CN357" i="47"/>
  <c r="CL357" i="47"/>
  <c r="X357" i="47"/>
  <c r="CR356" i="47"/>
  <c r="CP356" i="47"/>
  <c r="CN356" i="47"/>
  <c r="CL356" i="47"/>
  <c r="X356" i="47"/>
  <c r="CR355" i="47"/>
  <c r="CP355" i="47"/>
  <c r="CN355" i="47"/>
  <c r="CL355" i="47"/>
  <c r="X355" i="47"/>
  <c r="CR354" i="47"/>
  <c r="CP354" i="47"/>
  <c r="CN354" i="47"/>
  <c r="CL354" i="47"/>
  <c r="X354" i="47"/>
  <c r="CR353" i="47"/>
  <c r="CP353" i="47"/>
  <c r="CN353" i="47"/>
  <c r="CL353" i="47"/>
  <c r="X353" i="47"/>
  <c r="CR352" i="47"/>
  <c r="CP352" i="47"/>
  <c r="CN352" i="47"/>
  <c r="CL352" i="47"/>
  <c r="X352" i="47"/>
  <c r="CR351" i="47"/>
  <c r="CP351" i="47"/>
  <c r="CN351" i="47"/>
  <c r="CL351" i="47"/>
  <c r="X351" i="47"/>
  <c r="CR350" i="47"/>
  <c r="CP350" i="47"/>
  <c r="CN350" i="47"/>
  <c r="CL350" i="47"/>
  <c r="X350" i="47"/>
  <c r="CR349" i="47"/>
  <c r="CP349" i="47"/>
  <c r="CN349" i="47"/>
  <c r="CL349" i="47"/>
  <c r="X349" i="47"/>
  <c r="CR348" i="47"/>
  <c r="CP348" i="47"/>
  <c r="CN348" i="47"/>
  <c r="CL348" i="47"/>
  <c r="X348" i="47"/>
  <c r="CR347" i="47"/>
  <c r="CP347" i="47"/>
  <c r="CN347" i="47"/>
  <c r="CL347" i="47"/>
  <c r="X347" i="47"/>
  <c r="CR346" i="47"/>
  <c r="CP346" i="47"/>
  <c r="CN346" i="47"/>
  <c r="CL346" i="47"/>
  <c r="X346" i="47"/>
  <c r="CR345" i="47"/>
  <c r="CP345" i="47"/>
  <c r="CN345" i="47"/>
  <c r="CL345" i="47"/>
  <c r="X345" i="47"/>
  <c r="CR344" i="47"/>
  <c r="CP344" i="47"/>
  <c r="CN344" i="47"/>
  <c r="CL344" i="47"/>
  <c r="X344" i="47"/>
  <c r="CR343" i="47"/>
  <c r="CP343" i="47"/>
  <c r="CN343" i="47"/>
  <c r="CL343" i="47"/>
  <c r="X343" i="47"/>
  <c r="CR342" i="47"/>
  <c r="CP342" i="47"/>
  <c r="CN342" i="47"/>
  <c r="CL342" i="47"/>
  <c r="X342" i="47"/>
  <c r="CR341" i="47"/>
  <c r="CP341" i="47"/>
  <c r="CN341" i="47"/>
  <c r="CL341" i="47"/>
  <c r="X341" i="47"/>
  <c r="CR340" i="47"/>
  <c r="CP340" i="47"/>
  <c r="CN340" i="47"/>
  <c r="CL340" i="47"/>
  <c r="X340" i="47"/>
  <c r="CR339" i="47"/>
  <c r="CP339" i="47"/>
  <c r="CN339" i="47"/>
  <c r="CL339" i="47"/>
  <c r="X339" i="47"/>
  <c r="CR338" i="47"/>
  <c r="CP338" i="47"/>
  <c r="CN338" i="47"/>
  <c r="CL338" i="47"/>
  <c r="X338" i="47"/>
  <c r="CR337" i="47"/>
  <c r="CP337" i="47"/>
  <c r="CN337" i="47"/>
  <c r="CL337" i="47"/>
  <c r="X337" i="47"/>
  <c r="CR336" i="47"/>
  <c r="CP336" i="47"/>
  <c r="CN336" i="47"/>
  <c r="CL336" i="47"/>
  <c r="X336" i="47"/>
  <c r="CR335" i="47"/>
  <c r="CP335" i="47"/>
  <c r="CN335" i="47"/>
  <c r="CL335" i="47"/>
  <c r="X335" i="47"/>
  <c r="CR334" i="47"/>
  <c r="CP334" i="47"/>
  <c r="CN334" i="47"/>
  <c r="CL334" i="47"/>
  <c r="X334" i="47"/>
  <c r="CR332" i="47"/>
  <c r="CP332" i="47"/>
  <c r="CN332" i="47"/>
  <c r="CL332" i="47"/>
  <c r="X332" i="47"/>
  <c r="CR331" i="47"/>
  <c r="CP331" i="47"/>
  <c r="CN331" i="47"/>
  <c r="CL331" i="47"/>
  <c r="X331" i="47"/>
  <c r="X330" i="47"/>
  <c r="CR329" i="47"/>
  <c r="CP329" i="47"/>
  <c r="CQ329" i="47" s="1"/>
  <c r="CN329" i="47"/>
  <c r="CL329" i="47"/>
  <c r="X329" i="47"/>
  <c r="CR326" i="47"/>
  <c r="CP326" i="47"/>
  <c r="CN326" i="47"/>
  <c r="CL326" i="47"/>
  <c r="X326" i="47"/>
  <c r="CR325" i="47"/>
  <c r="CP325" i="47"/>
  <c r="CN325" i="47"/>
  <c r="CL325" i="47"/>
  <c r="CT325" i="47" s="1"/>
  <c r="X325" i="47"/>
  <c r="CR324" i="47"/>
  <c r="CP324" i="47"/>
  <c r="CN324" i="47"/>
  <c r="CL324" i="47"/>
  <c r="X324" i="47"/>
  <c r="X322" i="47"/>
  <c r="CR321" i="47"/>
  <c r="CP321" i="47"/>
  <c r="CN321" i="47"/>
  <c r="CL321" i="47"/>
  <c r="X321" i="47"/>
  <c r="CR320" i="47"/>
  <c r="CP320" i="47"/>
  <c r="CN320" i="47"/>
  <c r="CL320" i="47"/>
  <c r="X320" i="47"/>
  <c r="X319" i="47"/>
  <c r="CR318" i="47"/>
  <c r="CP318" i="47"/>
  <c r="CN318" i="47"/>
  <c r="CL318" i="47"/>
  <c r="X318" i="47"/>
  <c r="CR317" i="47"/>
  <c r="CP317" i="47"/>
  <c r="CN317" i="47"/>
  <c r="CL317" i="47"/>
  <c r="X317" i="47"/>
  <c r="CR316" i="47"/>
  <c r="CP316" i="47"/>
  <c r="CN316" i="47"/>
  <c r="CL316" i="47"/>
  <c r="X316" i="47"/>
  <c r="CR315" i="47"/>
  <c r="CP315" i="47"/>
  <c r="CN315" i="47"/>
  <c r="CL315" i="47"/>
  <c r="X315" i="47"/>
  <c r="CR314" i="47"/>
  <c r="CP314" i="47"/>
  <c r="CN314" i="47"/>
  <c r="CL314" i="47"/>
  <c r="X314" i="47"/>
  <c r="CR311" i="47"/>
  <c r="CP311" i="47"/>
  <c r="CN311" i="47"/>
  <c r="CL311" i="47"/>
  <c r="X311" i="47"/>
  <c r="CR310" i="47"/>
  <c r="CP310" i="47"/>
  <c r="CN310" i="47"/>
  <c r="CL310" i="47"/>
  <c r="X310" i="47"/>
  <c r="CR309" i="47"/>
  <c r="CP309" i="47"/>
  <c r="CN309" i="47"/>
  <c r="CL309" i="47"/>
  <c r="X309" i="47"/>
  <c r="CR308" i="47"/>
  <c r="CP308" i="47"/>
  <c r="CN308" i="47"/>
  <c r="CL308" i="47"/>
  <c r="X308" i="47"/>
  <c r="CR307" i="47"/>
  <c r="CP307" i="47"/>
  <c r="CN307" i="47"/>
  <c r="CL307" i="47"/>
  <c r="X307" i="47"/>
  <c r="CR306" i="47"/>
  <c r="CP306" i="47"/>
  <c r="CN306" i="47"/>
  <c r="CL306" i="47"/>
  <c r="X306" i="47"/>
  <c r="CR305" i="47"/>
  <c r="CP305" i="47"/>
  <c r="CN305" i="47"/>
  <c r="CL305" i="47"/>
  <c r="X305" i="47"/>
  <c r="CR304" i="47"/>
  <c r="CP304" i="47"/>
  <c r="CN304" i="47"/>
  <c r="CL304" i="47"/>
  <c r="X304" i="47"/>
  <c r="CR303" i="47"/>
  <c r="CP303" i="47"/>
  <c r="CN303" i="47"/>
  <c r="CL303" i="47"/>
  <c r="X303" i="47"/>
  <c r="CR302" i="47"/>
  <c r="CP302" i="47"/>
  <c r="CN302" i="47"/>
  <c r="CL302" i="47"/>
  <c r="X302" i="47"/>
  <c r="CR301" i="47"/>
  <c r="CP301" i="47"/>
  <c r="CN301" i="47"/>
  <c r="CL301" i="47"/>
  <c r="X301" i="47"/>
  <c r="CR300" i="47"/>
  <c r="CP300" i="47"/>
  <c r="CQ300" i="47" s="1"/>
  <c r="CN300" i="47"/>
  <c r="CL300" i="47"/>
  <c r="X300" i="47"/>
  <c r="CR299" i="47"/>
  <c r="CP299" i="47"/>
  <c r="CN299" i="47"/>
  <c r="CL299" i="47"/>
  <c r="X299" i="47"/>
  <c r="CR297" i="47"/>
  <c r="CP297" i="47"/>
  <c r="CN297" i="47"/>
  <c r="CL297" i="47"/>
  <c r="X297" i="47"/>
  <c r="CR296" i="47"/>
  <c r="CP296" i="47"/>
  <c r="CN296" i="47"/>
  <c r="CL296" i="47"/>
  <c r="X296" i="47"/>
  <c r="CR294" i="47"/>
  <c r="CP294" i="47"/>
  <c r="CN294" i="47"/>
  <c r="CL294" i="47"/>
  <c r="X294" i="47"/>
  <c r="CR293" i="47"/>
  <c r="CP293" i="47"/>
  <c r="CN293" i="47"/>
  <c r="CL293" i="47"/>
  <c r="X293" i="47"/>
  <c r="CR289" i="47"/>
  <c r="CP289" i="47"/>
  <c r="CN289" i="47"/>
  <c r="CL289" i="47"/>
  <c r="X289" i="47"/>
  <c r="X288" i="47"/>
  <c r="CR287" i="47"/>
  <c r="CP287" i="47"/>
  <c r="CN287" i="47"/>
  <c r="CL287" i="47"/>
  <c r="X287" i="47"/>
  <c r="CR286" i="47"/>
  <c r="CP286" i="47"/>
  <c r="CN286" i="47"/>
  <c r="CL286" i="47"/>
  <c r="X286" i="47"/>
  <c r="CR285" i="47"/>
  <c r="CP285" i="47"/>
  <c r="CN285" i="47"/>
  <c r="CL285" i="47"/>
  <c r="X285" i="47"/>
  <c r="CR284" i="47"/>
  <c r="CP284" i="47"/>
  <c r="CN284" i="47"/>
  <c r="CL284" i="47"/>
  <c r="X284" i="47"/>
  <c r="CR283" i="47"/>
  <c r="CP283" i="47"/>
  <c r="CN283" i="47"/>
  <c r="CL283" i="47"/>
  <c r="X283" i="47"/>
  <c r="CR282" i="47"/>
  <c r="CP282" i="47"/>
  <c r="CN282" i="47"/>
  <c r="CL282" i="47"/>
  <c r="X282" i="47"/>
  <c r="CR281" i="47"/>
  <c r="CP281" i="47"/>
  <c r="CN281" i="47"/>
  <c r="CL281" i="47"/>
  <c r="CS281" i="47" s="1"/>
  <c r="CU281" i="47" s="1"/>
  <c r="X281" i="47"/>
  <c r="CR279" i="47"/>
  <c r="CP279" i="47"/>
  <c r="CN279" i="47"/>
  <c r="CL279" i="47"/>
  <c r="X279" i="47"/>
  <c r="CR278" i="47"/>
  <c r="CP278" i="47"/>
  <c r="CN278" i="47"/>
  <c r="CL278" i="47"/>
  <c r="X278" i="47"/>
  <c r="CR277" i="47"/>
  <c r="CP277" i="47"/>
  <c r="CN277" i="47"/>
  <c r="CL277" i="47"/>
  <c r="X277" i="47"/>
  <c r="CR276" i="47"/>
  <c r="CP276" i="47"/>
  <c r="CN276" i="47"/>
  <c r="CL276" i="47"/>
  <c r="CS276" i="47" s="1"/>
  <c r="CU276" i="47" s="1"/>
  <c r="X276" i="47"/>
  <c r="CR275" i="47"/>
  <c r="CP275" i="47"/>
  <c r="CN275" i="47"/>
  <c r="CL275" i="47"/>
  <c r="X275" i="47"/>
  <c r="CR274" i="47"/>
  <c r="CP274" i="47"/>
  <c r="CN274" i="47"/>
  <c r="CL274" i="47"/>
  <c r="X274" i="47"/>
  <c r="CR273" i="47"/>
  <c r="CP273" i="47"/>
  <c r="CN273" i="47"/>
  <c r="CL273" i="47"/>
  <c r="X273" i="47"/>
  <c r="CR272" i="47"/>
  <c r="CP272" i="47"/>
  <c r="CN272" i="47"/>
  <c r="CL272" i="47"/>
  <c r="X272" i="47"/>
  <c r="CR271" i="47"/>
  <c r="CP271" i="47"/>
  <c r="CN271" i="47"/>
  <c r="CL271" i="47"/>
  <c r="X271" i="47"/>
  <c r="CR270" i="47"/>
  <c r="CP270" i="47"/>
  <c r="CN270" i="47"/>
  <c r="CL270" i="47"/>
  <c r="X270" i="47"/>
  <c r="CR269" i="47"/>
  <c r="CP269" i="47"/>
  <c r="CN269" i="47"/>
  <c r="CL269" i="47"/>
  <c r="X269" i="47"/>
  <c r="CR268" i="47"/>
  <c r="CP268" i="47"/>
  <c r="CN268" i="47"/>
  <c r="CL268" i="47"/>
  <c r="X268" i="47"/>
  <c r="CR267" i="47"/>
  <c r="CP267" i="47"/>
  <c r="CN267" i="47"/>
  <c r="CL267" i="47"/>
  <c r="X267" i="47"/>
  <c r="CR266" i="47"/>
  <c r="CP266" i="47"/>
  <c r="CN266" i="47"/>
  <c r="CL266" i="47"/>
  <c r="X266" i="47"/>
  <c r="CR265" i="47"/>
  <c r="CP265" i="47"/>
  <c r="CN265" i="47"/>
  <c r="CL265" i="47"/>
  <c r="X265" i="47"/>
  <c r="CR264" i="47"/>
  <c r="CP264" i="47"/>
  <c r="CN264" i="47"/>
  <c r="CL264" i="47"/>
  <c r="X264" i="47"/>
  <c r="CR263" i="47"/>
  <c r="CP263" i="47"/>
  <c r="CN263" i="47"/>
  <c r="CL263" i="47"/>
  <c r="X263" i="47"/>
  <c r="CR262" i="47"/>
  <c r="CP262" i="47"/>
  <c r="CN262" i="47"/>
  <c r="CL262" i="47"/>
  <c r="X262" i="47"/>
  <c r="CR261" i="47"/>
  <c r="CP261" i="47"/>
  <c r="CN261" i="47"/>
  <c r="CL261" i="47"/>
  <c r="X261" i="47"/>
  <c r="CR260" i="47"/>
  <c r="CP260" i="47"/>
  <c r="CN260" i="47"/>
  <c r="CL260" i="47"/>
  <c r="X260" i="47"/>
  <c r="CR259" i="47"/>
  <c r="CP259" i="47"/>
  <c r="CN259" i="47"/>
  <c r="CL259" i="47"/>
  <c r="X259" i="47"/>
  <c r="CR258" i="47"/>
  <c r="CP258" i="47"/>
  <c r="CN258" i="47"/>
  <c r="CL258" i="47"/>
  <c r="X258" i="47"/>
  <c r="CR257" i="47"/>
  <c r="CP257" i="47"/>
  <c r="CN257" i="47"/>
  <c r="CL257" i="47"/>
  <c r="X257" i="47"/>
  <c r="CR256" i="47"/>
  <c r="CP256" i="47"/>
  <c r="CN256" i="47"/>
  <c r="CL256" i="47"/>
  <c r="X256" i="47"/>
  <c r="CR255" i="47"/>
  <c r="CP255" i="47"/>
  <c r="CN255" i="47"/>
  <c r="CL255" i="47"/>
  <c r="X255" i="47"/>
  <c r="CR254" i="47"/>
  <c r="CP254" i="47"/>
  <c r="CN254" i="47"/>
  <c r="CL254" i="47"/>
  <c r="X254" i="47"/>
  <c r="CR253" i="47"/>
  <c r="CP253" i="47"/>
  <c r="CN253" i="47"/>
  <c r="CL253" i="47"/>
  <c r="X253" i="47"/>
  <c r="CR252" i="47"/>
  <c r="CP252" i="47"/>
  <c r="CN252" i="47"/>
  <c r="CL252" i="47"/>
  <c r="X252" i="47"/>
  <c r="CR251" i="47"/>
  <c r="CP251" i="47"/>
  <c r="CN251" i="47"/>
  <c r="CL251" i="47"/>
  <c r="X251" i="47"/>
  <c r="CR250" i="47"/>
  <c r="CP250" i="47"/>
  <c r="CN250" i="47"/>
  <c r="CL250" i="47"/>
  <c r="X250" i="47"/>
  <c r="CR249" i="47"/>
  <c r="CP249" i="47"/>
  <c r="CN249" i="47"/>
  <c r="CL249" i="47"/>
  <c r="X249" i="47"/>
  <c r="CR248" i="47"/>
  <c r="CP248" i="47"/>
  <c r="CN248" i="47"/>
  <c r="CL248" i="47"/>
  <c r="X248" i="47"/>
  <c r="X247" i="47"/>
  <c r="CR246" i="47"/>
  <c r="CP246" i="47"/>
  <c r="CN246" i="47"/>
  <c r="CL246" i="47"/>
  <c r="X246" i="47"/>
  <c r="X245" i="47"/>
  <c r="CR244" i="47"/>
  <c r="CP244" i="47"/>
  <c r="CN244" i="47"/>
  <c r="CL244" i="47"/>
  <c r="X244" i="47"/>
  <c r="CR243" i="47"/>
  <c r="CP243" i="47"/>
  <c r="CN243" i="47"/>
  <c r="CL243" i="47"/>
  <c r="X243" i="47"/>
  <c r="CR241" i="47"/>
  <c r="CP241" i="47"/>
  <c r="CN241" i="47"/>
  <c r="CL241" i="47"/>
  <c r="X241" i="47"/>
  <c r="CR240" i="47"/>
  <c r="CP240" i="47"/>
  <c r="CN240" i="47"/>
  <c r="CL240" i="47"/>
  <c r="X240" i="47"/>
  <c r="CR239" i="47"/>
  <c r="CP239" i="47"/>
  <c r="CN239" i="47"/>
  <c r="CL239" i="47"/>
  <c r="X239" i="47"/>
  <c r="CR238" i="47"/>
  <c r="CP238" i="47"/>
  <c r="CN238" i="47"/>
  <c r="CL238" i="47"/>
  <c r="X238" i="47"/>
  <c r="CR237" i="47"/>
  <c r="CP237" i="47"/>
  <c r="CN237" i="47"/>
  <c r="CL237" i="47"/>
  <c r="X237" i="47"/>
  <c r="CR236" i="47"/>
  <c r="CP236" i="47"/>
  <c r="CN236" i="47"/>
  <c r="CL236" i="47"/>
  <c r="X236" i="47"/>
  <c r="CR235" i="47"/>
  <c r="CP235" i="47"/>
  <c r="CN235" i="47"/>
  <c r="CL235" i="47"/>
  <c r="X235" i="47"/>
  <c r="CR234" i="47"/>
  <c r="CP234" i="47"/>
  <c r="CN234" i="47"/>
  <c r="CL234" i="47"/>
  <c r="X234" i="47"/>
  <c r="CR233" i="47"/>
  <c r="CP233" i="47"/>
  <c r="CN233" i="47"/>
  <c r="CL233" i="47"/>
  <c r="X233" i="47"/>
  <c r="CR232" i="47"/>
  <c r="CP232" i="47"/>
  <c r="CN232" i="47"/>
  <c r="CL232" i="47"/>
  <c r="X232" i="47"/>
  <c r="CR231" i="47"/>
  <c r="CP231" i="47"/>
  <c r="CN231" i="47"/>
  <c r="CL231" i="47"/>
  <c r="X231" i="47"/>
  <c r="CR230" i="47"/>
  <c r="CP230" i="47"/>
  <c r="CN230" i="47"/>
  <c r="CL230" i="47"/>
  <c r="X230" i="47"/>
  <c r="CR229" i="47"/>
  <c r="CP229" i="47"/>
  <c r="CN229" i="47"/>
  <c r="CL229" i="47"/>
  <c r="X229" i="47"/>
  <c r="CR228" i="47"/>
  <c r="CP228" i="47"/>
  <c r="CN228" i="47"/>
  <c r="CL228" i="47"/>
  <c r="X228" i="47"/>
  <c r="CR227" i="47"/>
  <c r="CP227" i="47"/>
  <c r="CN227" i="47"/>
  <c r="CL227" i="47"/>
  <c r="X227" i="47"/>
  <c r="CR226" i="47"/>
  <c r="CP226" i="47"/>
  <c r="CN226" i="47"/>
  <c r="CO226" i="47" s="1"/>
  <c r="CL226" i="47"/>
  <c r="X226" i="47"/>
  <c r="CR225" i="47"/>
  <c r="CP225" i="47"/>
  <c r="CN225" i="47"/>
  <c r="CL225" i="47"/>
  <c r="X225" i="47"/>
  <c r="CR224" i="47"/>
  <c r="CP224" i="47"/>
  <c r="CN224" i="47"/>
  <c r="CL224" i="47"/>
  <c r="X224" i="47"/>
  <c r="CR223" i="47"/>
  <c r="CP223" i="47"/>
  <c r="CN223" i="47"/>
  <c r="CL223" i="47"/>
  <c r="CM223" i="47" s="1"/>
  <c r="X223" i="47"/>
  <c r="CR222" i="47"/>
  <c r="CP222" i="47"/>
  <c r="CN222" i="47"/>
  <c r="CL222" i="47"/>
  <c r="X222" i="47"/>
  <c r="CR221" i="47"/>
  <c r="CP221" i="47"/>
  <c r="CN221" i="47"/>
  <c r="CL221" i="47"/>
  <c r="X221" i="47"/>
  <c r="CR220" i="47"/>
  <c r="CO220" i="47" s="1"/>
  <c r="CP220" i="47"/>
  <c r="CN220" i="47"/>
  <c r="CL220" i="47"/>
  <c r="X220" i="47"/>
  <c r="CR219" i="47"/>
  <c r="CP219" i="47"/>
  <c r="CN219" i="47"/>
  <c r="CL219" i="47"/>
  <c r="CM219" i="47" s="1"/>
  <c r="X219" i="47"/>
  <c r="CR218" i="47"/>
  <c r="CP218" i="47"/>
  <c r="CN218" i="47"/>
  <c r="CL218" i="47"/>
  <c r="X218" i="47"/>
  <c r="CR217" i="47"/>
  <c r="CP217" i="47"/>
  <c r="CN217" i="47"/>
  <c r="CL217" i="47"/>
  <c r="X217" i="47"/>
  <c r="CR216" i="47"/>
  <c r="CO216" i="47" s="1"/>
  <c r="CP216" i="47"/>
  <c r="CN216" i="47"/>
  <c r="CL216" i="47"/>
  <c r="X216" i="47"/>
  <c r="CR215" i="47"/>
  <c r="CP215" i="47"/>
  <c r="CN215" i="47"/>
  <c r="CL215" i="47"/>
  <c r="CM215" i="47" s="1"/>
  <c r="X215" i="47"/>
  <c r="CR214" i="47"/>
  <c r="CP214" i="47"/>
  <c r="CN214" i="47"/>
  <c r="CL214" i="47"/>
  <c r="X214" i="47"/>
  <c r="CR213" i="47"/>
  <c r="CP213" i="47"/>
  <c r="CN213" i="47"/>
  <c r="CL213" i="47"/>
  <c r="X213" i="47"/>
  <c r="CR212" i="47"/>
  <c r="CP212" i="47"/>
  <c r="CN212" i="47"/>
  <c r="CL212" i="47"/>
  <c r="X212" i="47"/>
  <c r="CR211" i="47"/>
  <c r="CP211" i="47"/>
  <c r="CN211" i="47"/>
  <c r="CL211" i="47"/>
  <c r="X211" i="47"/>
  <c r="CR210" i="47"/>
  <c r="CP210" i="47"/>
  <c r="CQ210" i="47" s="1"/>
  <c r="CN210" i="47"/>
  <c r="CL210" i="47"/>
  <c r="X210" i="47"/>
  <c r="CR209" i="47"/>
  <c r="CP209" i="47"/>
  <c r="CN209" i="47"/>
  <c r="CL209" i="47"/>
  <c r="X209" i="47"/>
  <c r="CR208" i="47"/>
  <c r="CP208" i="47"/>
  <c r="CN208" i="47"/>
  <c r="CL208" i="47"/>
  <c r="CM208" i="47" s="1"/>
  <c r="X208" i="47"/>
  <c r="CR207" i="47"/>
  <c r="CP207" i="47"/>
  <c r="CN207" i="47"/>
  <c r="CL207" i="47"/>
  <c r="X207" i="47"/>
  <c r="CR206" i="47"/>
  <c r="CP206" i="47"/>
  <c r="CN206" i="47"/>
  <c r="CL206" i="47"/>
  <c r="X206" i="47"/>
  <c r="CR205" i="47"/>
  <c r="CP205" i="47"/>
  <c r="CN205" i="47"/>
  <c r="CL205" i="47"/>
  <c r="X205" i="47"/>
  <c r="CR204" i="47"/>
  <c r="CP204" i="47"/>
  <c r="CN204" i="47"/>
  <c r="CL204" i="47"/>
  <c r="X204" i="47"/>
  <c r="CR203" i="47"/>
  <c r="CP203" i="47"/>
  <c r="CN203" i="47"/>
  <c r="CO203" i="47" s="1"/>
  <c r="CL203" i="47"/>
  <c r="X203" i="47"/>
  <c r="CR202" i="47"/>
  <c r="CP202" i="47"/>
  <c r="CN202" i="47"/>
  <c r="CL202" i="47"/>
  <c r="X202" i="47"/>
  <c r="CR201" i="47"/>
  <c r="CP201" i="47"/>
  <c r="CN201" i="47"/>
  <c r="CL201" i="47"/>
  <c r="X201" i="47"/>
  <c r="CR200" i="47"/>
  <c r="CP200" i="47"/>
  <c r="CN200" i="47"/>
  <c r="CL200" i="47"/>
  <c r="X200" i="47"/>
  <c r="CR199" i="47"/>
  <c r="CP199" i="47"/>
  <c r="CN199" i="47"/>
  <c r="CL199" i="47"/>
  <c r="X199" i="47"/>
  <c r="CR198" i="47"/>
  <c r="CP198" i="47"/>
  <c r="CO198" i="47" s="1"/>
  <c r="CN198" i="47"/>
  <c r="CL198" i="47"/>
  <c r="X198" i="47"/>
  <c r="CR197" i="47"/>
  <c r="CP197" i="47"/>
  <c r="CN197" i="47"/>
  <c r="CL197" i="47"/>
  <c r="X197" i="47"/>
  <c r="CR196" i="47"/>
  <c r="CP196" i="47"/>
  <c r="CN196" i="47"/>
  <c r="CL196" i="47"/>
  <c r="X196" i="47"/>
  <c r="CR195" i="47"/>
  <c r="CP195" i="47"/>
  <c r="CN195" i="47"/>
  <c r="CL195" i="47"/>
  <c r="X195" i="47"/>
  <c r="CR194" i="47"/>
  <c r="CP194" i="47"/>
  <c r="CN194" i="47"/>
  <c r="CL194" i="47"/>
  <c r="X194" i="47"/>
  <c r="CR193" i="47"/>
  <c r="CP193" i="47"/>
  <c r="CN193" i="47"/>
  <c r="CL193" i="47"/>
  <c r="X193" i="47"/>
  <c r="X192" i="47"/>
  <c r="CR191" i="47"/>
  <c r="CP191" i="47"/>
  <c r="CN191" i="47"/>
  <c r="CL191" i="47"/>
  <c r="X191" i="47"/>
  <c r="CR188" i="47"/>
  <c r="CP188" i="47"/>
  <c r="CN188" i="47"/>
  <c r="CL188" i="47"/>
  <c r="X188" i="47"/>
  <c r="CR187" i="47"/>
  <c r="CP187" i="47"/>
  <c r="CN187" i="47"/>
  <c r="CL187" i="47"/>
  <c r="X187" i="47"/>
  <c r="CR186" i="47"/>
  <c r="CP186" i="47"/>
  <c r="CN186" i="47"/>
  <c r="CL186" i="47"/>
  <c r="X186" i="47"/>
  <c r="X185" i="47"/>
  <c r="CR184" i="47"/>
  <c r="CP184" i="47"/>
  <c r="CN184" i="47"/>
  <c r="CL184" i="47"/>
  <c r="X184" i="47"/>
  <c r="CR182" i="47"/>
  <c r="CP182" i="47"/>
  <c r="CN182" i="47"/>
  <c r="CL182" i="47"/>
  <c r="CR181" i="47"/>
  <c r="CP181" i="47"/>
  <c r="CN181" i="47"/>
  <c r="CL181" i="47"/>
  <c r="X181" i="47"/>
  <c r="CR180" i="47"/>
  <c r="CP180" i="47"/>
  <c r="CN180" i="47"/>
  <c r="CL180" i="47"/>
  <c r="X180" i="47"/>
  <c r="CR178" i="47"/>
  <c r="CP178" i="47"/>
  <c r="CN178" i="47"/>
  <c r="CL178" i="47"/>
  <c r="X178" i="47"/>
  <c r="CR177" i="47"/>
  <c r="CP177" i="47"/>
  <c r="CN177" i="47"/>
  <c r="CL177" i="47"/>
  <c r="X177" i="47"/>
  <c r="CR176" i="47"/>
  <c r="CP176" i="47"/>
  <c r="CN176" i="47"/>
  <c r="CL176" i="47"/>
  <c r="X176" i="47"/>
  <c r="CR175" i="47"/>
  <c r="CP175" i="47"/>
  <c r="CN175" i="47"/>
  <c r="CL175" i="47"/>
  <c r="X175" i="47"/>
  <c r="CR174" i="47"/>
  <c r="CP174" i="47"/>
  <c r="CN174" i="47"/>
  <c r="CL174" i="47"/>
  <c r="X174" i="47"/>
  <c r="CR173" i="47"/>
  <c r="CP173" i="47"/>
  <c r="CN173" i="47"/>
  <c r="CL173" i="47"/>
  <c r="X173" i="47"/>
  <c r="CR172" i="47"/>
  <c r="CP172" i="47"/>
  <c r="CN172" i="47"/>
  <c r="CL172" i="47"/>
  <c r="X172" i="47"/>
  <c r="CR169" i="47"/>
  <c r="CP169" i="47"/>
  <c r="CN169" i="47"/>
  <c r="CL169" i="47"/>
  <c r="X169" i="47"/>
  <c r="CR168" i="47"/>
  <c r="CP168" i="47"/>
  <c r="CN168" i="47"/>
  <c r="CL168" i="47"/>
  <c r="X168" i="47"/>
  <c r="CR167" i="47"/>
  <c r="CP167" i="47"/>
  <c r="CN167" i="47"/>
  <c r="CL167" i="47"/>
  <c r="X167" i="47"/>
  <c r="CR165" i="47"/>
  <c r="CP165" i="47"/>
  <c r="CN165" i="47"/>
  <c r="CL165" i="47"/>
  <c r="X165" i="47"/>
  <c r="CR164" i="47"/>
  <c r="CP164" i="47"/>
  <c r="CN164" i="47"/>
  <c r="CL164" i="47"/>
  <c r="X164" i="47"/>
  <c r="CR163" i="47"/>
  <c r="CP163" i="47"/>
  <c r="CN163" i="47"/>
  <c r="CL163" i="47"/>
  <c r="X163" i="47"/>
  <c r="CR162" i="47"/>
  <c r="CP162" i="47"/>
  <c r="CN162" i="47"/>
  <c r="CL162" i="47"/>
  <c r="X162" i="47"/>
  <c r="CR160" i="47"/>
  <c r="CP160" i="47"/>
  <c r="CN160" i="47"/>
  <c r="CL160" i="47"/>
  <c r="X160" i="47"/>
  <c r="CR159" i="47"/>
  <c r="CP159" i="47"/>
  <c r="CN159" i="47"/>
  <c r="CL159" i="47"/>
  <c r="CO159" i="47" s="1"/>
  <c r="X159" i="47"/>
  <c r="CR158" i="47"/>
  <c r="CP158" i="47"/>
  <c r="CN158" i="47"/>
  <c r="CL158" i="47"/>
  <c r="X158" i="47"/>
  <c r="CR156" i="47"/>
  <c r="CQ156" i="47"/>
  <c r="CP156" i="47"/>
  <c r="CN156" i="47"/>
  <c r="CL156" i="47"/>
  <c r="X156" i="47"/>
  <c r="X155" i="47"/>
  <c r="CR153" i="47"/>
  <c r="CP153" i="47"/>
  <c r="CN153" i="47"/>
  <c r="CL153" i="47"/>
  <c r="X153" i="47"/>
  <c r="CR151" i="47"/>
  <c r="CP151" i="47"/>
  <c r="CN151" i="47"/>
  <c r="CL151" i="47"/>
  <c r="X151" i="47"/>
  <c r="CR150" i="47"/>
  <c r="CP150" i="47"/>
  <c r="CN150" i="47"/>
  <c r="CL150" i="47"/>
  <c r="X150" i="47"/>
  <c r="CR149" i="47"/>
  <c r="CP149" i="47"/>
  <c r="CN149" i="47"/>
  <c r="CL149" i="47"/>
  <c r="X149" i="47"/>
  <c r="X148" i="47"/>
  <c r="CR147" i="47"/>
  <c r="CP147" i="47"/>
  <c r="CN147" i="47"/>
  <c r="CL147" i="47"/>
  <c r="X147" i="47"/>
  <c r="CR146" i="47"/>
  <c r="CP146" i="47"/>
  <c r="CN146" i="47"/>
  <c r="CL146" i="47"/>
  <c r="X146" i="47"/>
  <c r="CR142" i="47"/>
  <c r="CP142" i="47"/>
  <c r="CN142" i="47"/>
  <c r="CL142" i="47"/>
  <c r="X142" i="47"/>
  <c r="CR140" i="47"/>
  <c r="CP140" i="47"/>
  <c r="CN140" i="47"/>
  <c r="CL140" i="47"/>
  <c r="X140" i="47"/>
  <c r="CR138" i="47"/>
  <c r="CP138" i="47"/>
  <c r="CN138" i="47"/>
  <c r="CL138" i="47"/>
  <c r="X138" i="47"/>
  <c r="CR137" i="47"/>
  <c r="CP137" i="47"/>
  <c r="CN137" i="47"/>
  <c r="CL137" i="47"/>
  <c r="X137" i="47"/>
  <c r="CR135" i="47"/>
  <c r="CP135" i="47"/>
  <c r="CN135" i="47"/>
  <c r="CL135" i="47"/>
  <c r="X135" i="47"/>
  <c r="CR133" i="47"/>
  <c r="CP133" i="47"/>
  <c r="CN133" i="47"/>
  <c r="CL133" i="47"/>
  <c r="X133" i="47"/>
  <c r="CR132" i="47"/>
  <c r="CP132" i="47"/>
  <c r="CN132" i="47"/>
  <c r="CL132" i="47"/>
  <c r="X132" i="47"/>
  <c r="CR129" i="47"/>
  <c r="CP129" i="47"/>
  <c r="CN129" i="47"/>
  <c r="CL129" i="47"/>
  <c r="X129" i="47"/>
  <c r="X128" i="47"/>
  <c r="CR127" i="47"/>
  <c r="CP127" i="47"/>
  <c r="CN127" i="47"/>
  <c r="CQ127" i="47" s="1"/>
  <c r="CL127" i="47"/>
  <c r="X127" i="47"/>
  <c r="CR126" i="47"/>
  <c r="CP126" i="47"/>
  <c r="CN126" i="47"/>
  <c r="CL126" i="47"/>
  <c r="X126" i="47"/>
  <c r="CR125" i="47"/>
  <c r="CP125" i="47"/>
  <c r="CN125" i="47"/>
  <c r="CL125" i="47"/>
  <c r="X125" i="47"/>
  <c r="CR124" i="47"/>
  <c r="CP124" i="47"/>
  <c r="CN124" i="47"/>
  <c r="CL124" i="47"/>
  <c r="X124" i="47"/>
  <c r="CR123" i="47"/>
  <c r="CP123" i="47"/>
  <c r="CN123" i="47"/>
  <c r="CL123" i="47"/>
  <c r="X123" i="47"/>
  <c r="CR122" i="47"/>
  <c r="CP122" i="47"/>
  <c r="CN122" i="47"/>
  <c r="CL122" i="47"/>
  <c r="X122" i="47"/>
  <c r="CR120" i="47"/>
  <c r="CP120" i="47"/>
  <c r="CN120" i="47"/>
  <c r="CL120" i="47"/>
  <c r="X120" i="47"/>
  <c r="CR119" i="47"/>
  <c r="CP119" i="47"/>
  <c r="CN119" i="47"/>
  <c r="CL119" i="47"/>
  <c r="X119" i="47"/>
  <c r="CR117" i="47"/>
  <c r="CP117" i="47"/>
  <c r="CN117" i="47"/>
  <c r="CO117" i="47" s="1"/>
  <c r="CL117" i="47"/>
  <c r="X117" i="47"/>
  <c r="CR114" i="47"/>
  <c r="CP114" i="47"/>
  <c r="CN114" i="47"/>
  <c r="CL114" i="47"/>
  <c r="X114" i="47"/>
  <c r="CR113" i="47"/>
  <c r="CP113" i="47"/>
  <c r="CN113" i="47"/>
  <c r="CL113" i="47"/>
  <c r="X113" i="47"/>
  <c r="CR109" i="47"/>
  <c r="CP109" i="47"/>
  <c r="CN109" i="47"/>
  <c r="CL109" i="47"/>
  <c r="X109" i="47"/>
  <c r="X108" i="47"/>
  <c r="CR107" i="47"/>
  <c r="CP107" i="47"/>
  <c r="CN107" i="47"/>
  <c r="CL107" i="47"/>
  <c r="X107" i="47"/>
  <c r="X106" i="47"/>
  <c r="CR105" i="47"/>
  <c r="CP105" i="47"/>
  <c r="CN105" i="47"/>
  <c r="CL105" i="47"/>
  <c r="X105" i="47"/>
  <c r="CR104" i="47"/>
  <c r="CP104" i="47"/>
  <c r="CN104" i="47"/>
  <c r="CL104" i="47"/>
  <c r="X104" i="47"/>
  <c r="CR102" i="47"/>
  <c r="CP102" i="47"/>
  <c r="CN102" i="47"/>
  <c r="CL102" i="47"/>
  <c r="X102" i="47"/>
  <c r="CR101" i="47"/>
  <c r="CP101" i="47"/>
  <c r="CN101" i="47"/>
  <c r="CL101" i="47"/>
  <c r="X101" i="47"/>
  <c r="CR100" i="47"/>
  <c r="CP100" i="47"/>
  <c r="CN100" i="47"/>
  <c r="CL100" i="47"/>
  <c r="X100" i="47"/>
  <c r="X99" i="47"/>
  <c r="CR98" i="47"/>
  <c r="CP98" i="47"/>
  <c r="CN98" i="47"/>
  <c r="CL98" i="47"/>
  <c r="X98" i="47"/>
  <c r="CR97" i="47"/>
  <c r="CP97" i="47"/>
  <c r="CN97" i="47"/>
  <c r="CL97" i="47"/>
  <c r="X97" i="47"/>
  <c r="X96" i="47"/>
  <c r="CR95" i="47"/>
  <c r="CP95" i="47"/>
  <c r="CN95" i="47"/>
  <c r="CO95" i="47" s="1"/>
  <c r="CL95" i="47"/>
  <c r="X95" i="47"/>
  <c r="X94" i="47"/>
  <c r="CR93" i="47"/>
  <c r="CP93" i="47"/>
  <c r="CN93" i="47"/>
  <c r="CL93" i="47"/>
  <c r="X93" i="47"/>
  <c r="CR92" i="47"/>
  <c r="CP92" i="47"/>
  <c r="CN92" i="47"/>
  <c r="CL92" i="47"/>
  <c r="X92" i="47"/>
  <c r="CR91" i="47"/>
  <c r="CP91" i="47"/>
  <c r="CN91" i="47"/>
  <c r="CL91" i="47"/>
  <c r="X91" i="47"/>
  <c r="CR90" i="47"/>
  <c r="CP90" i="47"/>
  <c r="CN90" i="47"/>
  <c r="CL90" i="47"/>
  <c r="X90" i="47"/>
  <c r="CR88" i="47"/>
  <c r="CP88" i="47"/>
  <c r="CN88" i="47"/>
  <c r="CL88" i="47"/>
  <c r="X88" i="47"/>
  <c r="CR87" i="47"/>
  <c r="CP87" i="47"/>
  <c r="CN87" i="47"/>
  <c r="CL87" i="47"/>
  <c r="X87" i="47"/>
  <c r="CR86" i="47"/>
  <c r="CP86" i="47"/>
  <c r="CN86" i="47"/>
  <c r="CL86" i="47"/>
  <c r="X86" i="47"/>
  <c r="CR85" i="47"/>
  <c r="CP85" i="47"/>
  <c r="CN85" i="47"/>
  <c r="CL85" i="47"/>
  <c r="X85" i="47"/>
  <c r="CR84" i="47"/>
  <c r="CP84" i="47"/>
  <c r="CN84" i="47"/>
  <c r="CL84" i="47"/>
  <c r="X84" i="47"/>
  <c r="CR83" i="47"/>
  <c r="CP83" i="47"/>
  <c r="CN83" i="47"/>
  <c r="CL83" i="47"/>
  <c r="X83" i="47"/>
  <c r="CR82" i="47"/>
  <c r="CP82" i="47"/>
  <c r="CN82" i="47"/>
  <c r="CL82" i="47"/>
  <c r="X82" i="47"/>
  <c r="X80" i="47"/>
  <c r="CR79" i="47"/>
  <c r="CP79" i="47"/>
  <c r="CN79" i="47"/>
  <c r="CL79" i="47"/>
  <c r="X79" i="47"/>
  <c r="X78" i="47"/>
  <c r="CR77" i="47"/>
  <c r="CP77" i="47"/>
  <c r="CN77" i="47"/>
  <c r="CL77" i="47"/>
  <c r="X77" i="47"/>
  <c r="CR76" i="47"/>
  <c r="CP76" i="47"/>
  <c r="CN76" i="47"/>
  <c r="CL76" i="47"/>
  <c r="X76" i="47"/>
  <c r="X75" i="47"/>
  <c r="X74" i="47"/>
  <c r="CR73" i="47"/>
  <c r="CP73" i="47"/>
  <c r="CN73" i="47"/>
  <c r="CL73" i="47"/>
  <c r="X73" i="47"/>
  <c r="CR70" i="47"/>
  <c r="CP70" i="47"/>
  <c r="CN70" i="47"/>
  <c r="CL70" i="47"/>
  <c r="X70" i="47"/>
  <c r="CR69" i="47"/>
  <c r="CP69" i="47"/>
  <c r="CN69" i="47"/>
  <c r="CL69" i="47"/>
  <c r="X69" i="47"/>
  <c r="CR68" i="47"/>
  <c r="CP68" i="47"/>
  <c r="CN68" i="47"/>
  <c r="CL68" i="47"/>
  <c r="X68" i="47"/>
  <c r="CR67" i="47"/>
  <c r="CP67" i="47"/>
  <c r="CN67" i="47"/>
  <c r="CL67" i="47"/>
  <c r="X67" i="47"/>
  <c r="CR66" i="47"/>
  <c r="CP66" i="47"/>
  <c r="CN66" i="47"/>
  <c r="CL66" i="47"/>
  <c r="X66" i="47"/>
  <c r="CR65" i="47"/>
  <c r="CP65" i="47"/>
  <c r="CN65" i="47"/>
  <c r="CL65" i="47"/>
  <c r="X65" i="47"/>
  <c r="CR64" i="47"/>
  <c r="CP64" i="47"/>
  <c r="CN64" i="47"/>
  <c r="CL64" i="47"/>
  <c r="X64" i="47"/>
  <c r="CR63" i="47"/>
  <c r="CP63" i="47"/>
  <c r="CN63" i="47"/>
  <c r="CL63" i="47"/>
  <c r="X63" i="47"/>
  <c r="CR62" i="47"/>
  <c r="CP62" i="47"/>
  <c r="CN62" i="47"/>
  <c r="CL62" i="47"/>
  <c r="X62" i="47"/>
  <c r="CR60" i="47"/>
  <c r="CP60" i="47"/>
  <c r="CN60" i="47"/>
  <c r="CL60" i="47"/>
  <c r="X60" i="47"/>
  <c r="X59" i="47"/>
  <c r="CR58" i="47"/>
  <c r="CP58" i="47"/>
  <c r="CN58" i="47"/>
  <c r="CL58" i="47"/>
  <c r="X58" i="47"/>
  <c r="CR57" i="47"/>
  <c r="CP57" i="47"/>
  <c r="CN57" i="47"/>
  <c r="CL57" i="47"/>
  <c r="X57" i="47"/>
  <c r="CR56" i="47"/>
  <c r="CP56" i="47"/>
  <c r="CN56" i="47"/>
  <c r="CL56" i="47"/>
  <c r="X56" i="47"/>
  <c r="CR54" i="47"/>
  <c r="CP54" i="47"/>
  <c r="CN54" i="47"/>
  <c r="CL54" i="47"/>
  <c r="X54" i="47"/>
  <c r="CR53" i="47"/>
  <c r="CP53" i="47"/>
  <c r="CN53" i="47"/>
  <c r="CL53" i="47"/>
  <c r="X53" i="47"/>
  <c r="CR52" i="47"/>
  <c r="CP52" i="47"/>
  <c r="CN52" i="47"/>
  <c r="CL52" i="47"/>
  <c r="X52" i="47"/>
  <c r="CR51" i="47"/>
  <c r="CP51" i="47"/>
  <c r="CN51" i="47"/>
  <c r="CL51" i="47"/>
  <c r="X51" i="47"/>
  <c r="CR50" i="47"/>
  <c r="CP50" i="47"/>
  <c r="CN50" i="47"/>
  <c r="CL50" i="47"/>
  <c r="X50" i="47"/>
  <c r="X49" i="47"/>
  <c r="CR48" i="47"/>
  <c r="CP48" i="47"/>
  <c r="CN48" i="47"/>
  <c r="CL48" i="47"/>
  <c r="X48" i="47"/>
  <c r="X47" i="47"/>
  <c r="CR46" i="47"/>
  <c r="CP46" i="47"/>
  <c r="CN46" i="47"/>
  <c r="CL46" i="47"/>
  <c r="X46" i="47"/>
  <c r="CR45" i="47"/>
  <c r="CP45" i="47"/>
  <c r="CN45" i="47"/>
  <c r="CL45" i="47"/>
  <c r="X45" i="47"/>
  <c r="CR43" i="47"/>
  <c r="CP43" i="47"/>
  <c r="CN43" i="47"/>
  <c r="CL43" i="47"/>
  <c r="X43" i="47"/>
  <c r="X42" i="47"/>
  <c r="CR41" i="47"/>
  <c r="CP41" i="47"/>
  <c r="CN41" i="47"/>
  <c r="CL41" i="47"/>
  <c r="X41" i="47"/>
  <c r="CR40" i="47"/>
  <c r="CP40" i="47"/>
  <c r="CN40" i="47"/>
  <c r="CL40" i="47"/>
  <c r="X40" i="47"/>
  <c r="CR39" i="47"/>
  <c r="CP39" i="47"/>
  <c r="CN39" i="47"/>
  <c r="CL39" i="47"/>
  <c r="X39" i="47"/>
  <c r="CR38" i="47"/>
  <c r="CP38" i="47"/>
  <c r="CN38" i="47"/>
  <c r="CL38" i="47"/>
  <c r="X38" i="47"/>
  <c r="CR37" i="47"/>
  <c r="CP37" i="47"/>
  <c r="CN37" i="47"/>
  <c r="CL37" i="47"/>
  <c r="X37" i="47"/>
  <c r="CR35" i="47"/>
  <c r="CP35" i="47"/>
  <c r="CN35" i="47"/>
  <c r="CL35" i="47"/>
  <c r="X35" i="47"/>
  <c r="CR34" i="47"/>
  <c r="CP34" i="47"/>
  <c r="CN34" i="47"/>
  <c r="CL34" i="47"/>
  <c r="X34" i="47"/>
  <c r="CR33" i="47"/>
  <c r="CP33" i="47"/>
  <c r="CN33" i="47"/>
  <c r="CL33" i="47"/>
  <c r="X33" i="47"/>
  <c r="X32" i="47"/>
  <c r="CR31" i="47"/>
  <c r="CP31" i="47"/>
  <c r="CN31" i="47"/>
  <c r="CL31" i="47"/>
  <c r="X31" i="47"/>
  <c r="X29" i="47"/>
  <c r="CR28" i="47"/>
  <c r="CP28" i="47"/>
  <c r="CN28" i="47"/>
  <c r="CL28" i="47"/>
  <c r="X28" i="47"/>
  <c r="CR27" i="47"/>
  <c r="CP27" i="47"/>
  <c r="CN27" i="47"/>
  <c r="CL27" i="47"/>
  <c r="X27" i="47"/>
  <c r="CR26" i="47"/>
  <c r="CP26" i="47"/>
  <c r="CN26" i="47"/>
  <c r="CL26" i="47"/>
  <c r="X26" i="47"/>
  <c r="X25" i="47"/>
  <c r="X24" i="47"/>
  <c r="CR23" i="47"/>
  <c r="CP23" i="47"/>
  <c r="CN23" i="47"/>
  <c r="CL23" i="47"/>
  <c r="X23" i="47"/>
  <c r="CR22" i="47"/>
  <c r="CP22" i="47"/>
  <c r="CN22" i="47"/>
  <c r="CL22" i="47"/>
  <c r="X22" i="47"/>
  <c r="CR19" i="47"/>
  <c r="CP19" i="47"/>
  <c r="CN19" i="47"/>
  <c r="CL19" i="47"/>
  <c r="X19" i="47"/>
  <c r="CR18" i="47"/>
  <c r="CP18" i="47"/>
  <c r="CN18" i="47"/>
  <c r="CL18" i="47"/>
  <c r="X18" i="47"/>
  <c r="CR17" i="47"/>
  <c r="CP17" i="47"/>
  <c r="CN17" i="47"/>
  <c r="CL17" i="47"/>
  <c r="X17" i="47"/>
  <c r="CR16" i="47"/>
  <c r="CP16" i="47"/>
  <c r="CN16" i="47"/>
  <c r="CL16" i="47"/>
  <c r="X16" i="47"/>
  <c r="CR15" i="47"/>
  <c r="CP15" i="47"/>
  <c r="CN15" i="47"/>
  <c r="CL15" i="47"/>
  <c r="X15" i="47"/>
  <c r="CR14" i="47"/>
  <c r="CP14" i="47"/>
  <c r="CN14" i="47"/>
  <c r="CL14" i="47"/>
  <c r="X14" i="47"/>
  <c r="CR13" i="47"/>
  <c r="CP13" i="47"/>
  <c r="CN13" i="47"/>
  <c r="CL13" i="47"/>
  <c r="X13" i="47"/>
  <c r="CR12" i="47"/>
  <c r="CP12" i="47"/>
  <c r="CN12" i="47"/>
  <c r="CL12" i="47"/>
  <c r="X12" i="47"/>
  <c r="CR11" i="47"/>
  <c r="CP11" i="47"/>
  <c r="CN11" i="47"/>
  <c r="CL11" i="47"/>
  <c r="X11" i="47"/>
  <c r="CR10" i="47"/>
  <c r="CP10" i="47"/>
  <c r="CN10" i="47"/>
  <c r="CL10" i="47"/>
  <c r="X10" i="47"/>
  <c r="CS127" i="47" l="1"/>
  <c r="CU127" i="47" s="1"/>
  <c r="CM232" i="47"/>
  <c r="CM283" i="47"/>
  <c r="CQ400" i="47"/>
  <c r="T448" i="71"/>
  <c r="CQ10" i="47"/>
  <c r="CO12" i="47"/>
  <c r="CQ14" i="47"/>
  <c r="CQ18" i="47"/>
  <c r="CO22" i="47"/>
  <c r="CQ93" i="47"/>
  <c r="CQ97" i="47"/>
  <c r="CQ101" i="47"/>
  <c r="CM287" i="47"/>
  <c r="CS289" i="47"/>
  <c r="CU289" i="47" s="1"/>
  <c r="CM314" i="47"/>
  <c r="CO318" i="47"/>
  <c r="CS336" i="47"/>
  <c r="CS352" i="47"/>
  <c r="CU352" i="47" s="1"/>
  <c r="CM362" i="47"/>
  <c r="CO386" i="47"/>
  <c r="CM390" i="47"/>
  <c r="CS390" i="47"/>
  <c r="CU390" i="47" s="1"/>
  <c r="CJ27" i="71"/>
  <c r="CD29" i="71"/>
  <c r="CH32" i="71"/>
  <c r="CJ66" i="71"/>
  <c r="CL66" i="71" s="1"/>
  <c r="CJ70" i="71"/>
  <c r="CF79" i="71"/>
  <c r="CD235" i="71"/>
  <c r="CF339" i="71"/>
  <c r="CM10" i="47"/>
  <c r="CQ12" i="47"/>
  <c r="CM14" i="47"/>
  <c r="CQ16" i="47"/>
  <c r="CM18" i="47"/>
  <c r="CQ22" i="47"/>
  <c r="CO27" i="47"/>
  <c r="CM93" i="47"/>
  <c r="CM97" i="47"/>
  <c r="CM101" i="47"/>
  <c r="CT120" i="47"/>
  <c r="CS122" i="47"/>
  <c r="CU122" i="47" s="1"/>
  <c r="CQ123" i="47"/>
  <c r="CO124" i="47"/>
  <c r="CS156" i="47"/>
  <c r="CU156" i="47" s="1"/>
  <c r="CO169" i="47"/>
  <c r="CQ174" i="47"/>
  <c r="CS184" i="47"/>
  <c r="CO186" i="47"/>
  <c r="CQ195" i="47"/>
  <c r="CO211" i="47"/>
  <c r="CQ212" i="47"/>
  <c r="CQ218" i="47"/>
  <c r="CQ222" i="47"/>
  <c r="CO234" i="47"/>
  <c r="CT257" i="47"/>
  <c r="CS258" i="47"/>
  <c r="CU258" i="47" s="1"/>
  <c r="CM269" i="47"/>
  <c r="CS274" i="47"/>
  <c r="CU274" i="47" s="1"/>
  <c r="CO276" i="47"/>
  <c r="CO316" i="47"/>
  <c r="CS329" i="47"/>
  <c r="CU329" i="47" s="1"/>
  <c r="CQ374" i="47"/>
  <c r="CS381" i="47"/>
  <c r="CU381" i="47" s="1"/>
  <c r="CM386" i="47"/>
  <c r="CS392" i="47"/>
  <c r="CU392" i="47" s="1"/>
  <c r="CO398" i="47"/>
  <c r="CM410" i="47"/>
  <c r="CM431" i="47"/>
  <c r="CQ432" i="47"/>
  <c r="CH27" i="71"/>
  <c r="CH29" i="71"/>
  <c r="CJ32" i="71"/>
  <c r="CH43" i="71"/>
  <c r="CF52" i="71"/>
  <c r="CH100" i="71"/>
  <c r="CH105" i="71"/>
  <c r="CF114" i="71"/>
  <c r="CD132" i="71"/>
  <c r="CF169" i="71"/>
  <c r="CD219" i="71"/>
  <c r="CD227" i="71"/>
  <c r="CF321" i="71"/>
  <c r="CH436" i="71"/>
  <c r="CT11" i="47"/>
  <c r="CS12" i="47"/>
  <c r="CU12" i="47" s="1"/>
  <c r="CM15" i="47"/>
  <c r="CS16" i="47"/>
  <c r="CT19" i="47"/>
  <c r="CS95" i="47"/>
  <c r="CU95" i="47" s="1"/>
  <c r="CS117" i="47"/>
  <c r="CS133" i="47"/>
  <c r="CU133" i="47" s="1"/>
  <c r="CT167" i="47"/>
  <c r="CS173" i="47"/>
  <c r="CU173" i="47" s="1"/>
  <c r="CS210" i="47"/>
  <c r="CU210" i="47" s="1"/>
  <c r="CT233" i="47"/>
  <c r="CM274" i="47"/>
  <c r="CQ316" i="47"/>
  <c r="CM424" i="47"/>
  <c r="Q464" i="71"/>
  <c r="BH483" i="71"/>
  <c r="BL483" i="71"/>
  <c r="BP483" i="71"/>
  <c r="BT483" i="71"/>
  <c r="BX483" i="71"/>
  <c r="CB483" i="71"/>
  <c r="BI482" i="71"/>
  <c r="BM482" i="71"/>
  <c r="BQ482" i="71"/>
  <c r="BU482" i="71"/>
  <c r="BY482" i="71"/>
  <c r="BH490" i="71"/>
  <c r="BL490" i="71"/>
  <c r="BP490" i="71"/>
  <c r="BT490" i="71"/>
  <c r="BX490" i="71"/>
  <c r="CB490" i="71"/>
  <c r="BH504" i="71"/>
  <c r="BL504" i="71"/>
  <c r="BP504" i="71"/>
  <c r="BT504" i="71"/>
  <c r="BX504" i="71"/>
  <c r="CB504" i="71"/>
  <c r="BX511" i="71"/>
  <c r="CB511" i="71"/>
  <c r="BK510" i="71"/>
  <c r="BS510" i="71"/>
  <c r="CQ120" i="47"/>
  <c r="CO146" i="47"/>
  <c r="CS169" i="47"/>
  <c r="CU169" i="47" s="1"/>
  <c r="CQ209" i="47"/>
  <c r="CQ216" i="47"/>
  <c r="CM218" i="47"/>
  <c r="CM222" i="47"/>
  <c r="CT226" i="47"/>
  <c r="CM300" i="47"/>
  <c r="CQ302" i="47"/>
  <c r="CO331" i="47"/>
  <c r="CQ338" i="47"/>
  <c r="CQ346" i="47"/>
  <c r="CO348" i="47"/>
  <c r="CQ354" i="47"/>
  <c r="CS388" i="47"/>
  <c r="CQ391" i="47"/>
  <c r="CQ392" i="47"/>
  <c r="CS398" i="47"/>
  <c r="CU398" i="47" s="1"/>
  <c r="CM401" i="47"/>
  <c r="CS406" i="47"/>
  <c r="CQ419" i="47"/>
  <c r="CO422" i="47"/>
  <c r="CQ434" i="47"/>
  <c r="CM437" i="47"/>
  <c r="CQ444" i="47"/>
  <c r="BH489" i="47"/>
  <c r="BL489" i="47"/>
  <c r="BP489" i="47"/>
  <c r="BT489" i="47"/>
  <c r="BX489" i="47"/>
  <c r="CB489" i="47"/>
  <c r="CF489" i="47"/>
  <c r="CJ489" i="47"/>
  <c r="BJ489" i="47"/>
  <c r="BN489" i="47"/>
  <c r="BR489" i="47"/>
  <c r="BV489" i="47"/>
  <c r="BZ489" i="47"/>
  <c r="CD489" i="47"/>
  <c r="CH489" i="47"/>
  <c r="BJ496" i="47"/>
  <c r="BN496" i="47"/>
  <c r="BR496" i="47"/>
  <c r="CF11" i="71"/>
  <c r="CF15" i="71"/>
  <c r="CF19" i="71"/>
  <c r="CF25" i="71"/>
  <c r="CF43" i="71"/>
  <c r="CH46" i="71"/>
  <c r="CF75" i="71"/>
  <c r="CK120" i="71"/>
  <c r="CJ175" i="71"/>
  <c r="CH182" i="71"/>
  <c r="CF185" i="71"/>
  <c r="CK255" i="71"/>
  <c r="CK264" i="71"/>
  <c r="CK272" i="71"/>
  <c r="CD276" i="71"/>
  <c r="CF287" i="71"/>
  <c r="CF300" i="71"/>
  <c r="CD319" i="71"/>
  <c r="CD339" i="71"/>
  <c r="CJ370" i="71"/>
  <c r="CJ395" i="71"/>
  <c r="CL395" i="71" s="1"/>
  <c r="CF397" i="71"/>
  <c r="BI476" i="71"/>
  <c r="BM476" i="71"/>
  <c r="BQ476" i="71"/>
  <c r="BU476" i="71"/>
  <c r="BY476" i="71"/>
  <c r="BI483" i="71"/>
  <c r="BI574" i="71"/>
  <c r="BM574" i="71"/>
  <c r="BQ574" i="71"/>
  <c r="BU574" i="71"/>
  <c r="BY574" i="71"/>
  <c r="CH13" i="71"/>
  <c r="CH17" i="71"/>
  <c r="CH23" i="71"/>
  <c r="CF29" i="71"/>
  <c r="CF48" i="71"/>
  <c r="CF71" i="71"/>
  <c r="CF81" i="71"/>
  <c r="CJ223" i="71"/>
  <c r="CF225" i="71"/>
  <c r="CJ338" i="71"/>
  <c r="CF343" i="71"/>
  <c r="CK363" i="71"/>
  <c r="CJ364" i="71"/>
  <c r="CK371" i="71"/>
  <c r="CJ380" i="71"/>
  <c r="CK387" i="71"/>
  <c r="CJ388" i="71"/>
  <c r="CH418" i="71"/>
  <c r="CJ421" i="71"/>
  <c r="CL421" i="71" s="1"/>
  <c r="CK434" i="71"/>
  <c r="CB567" i="71"/>
  <c r="BQ566" i="71"/>
  <c r="BH574" i="71"/>
  <c r="BL574" i="71"/>
  <c r="BP574" i="71"/>
  <c r="BT574" i="71"/>
  <c r="BX574" i="71"/>
  <c r="CB574" i="71"/>
  <c r="N194" i="35"/>
  <c r="N193" i="35" s="1"/>
  <c r="CT153" i="47"/>
  <c r="CM153" i="47"/>
  <c r="CM388" i="47"/>
  <c r="CM392" i="47"/>
  <c r="CQ92" i="47"/>
  <c r="CQ100" i="47"/>
  <c r="CO127" i="47"/>
  <c r="CM156" i="47"/>
  <c r="CO193" i="47"/>
  <c r="CM210" i="47"/>
  <c r="CQ413" i="47"/>
  <c r="CS10" i="47"/>
  <c r="CU10" i="47" s="1"/>
  <c r="CQ13" i="47"/>
  <c r="CS14" i="47"/>
  <c r="CQ17" i="47"/>
  <c r="CS18" i="47"/>
  <c r="CU18" i="47" s="1"/>
  <c r="CS23" i="47"/>
  <c r="CT26" i="47"/>
  <c r="CQ33" i="47"/>
  <c r="CO34" i="47"/>
  <c r="CS37" i="47"/>
  <c r="CQ38" i="47"/>
  <c r="CO39" i="47"/>
  <c r="CS41" i="47"/>
  <c r="CO43" i="47"/>
  <c r="CS46" i="47"/>
  <c r="CO48" i="47"/>
  <c r="CS50" i="47"/>
  <c r="CQ51" i="47"/>
  <c r="CO52" i="47"/>
  <c r="CS54" i="47"/>
  <c r="CQ56" i="47"/>
  <c r="CO57" i="47"/>
  <c r="CQ60" i="47"/>
  <c r="CO62" i="47"/>
  <c r="CS64" i="47"/>
  <c r="CQ65" i="47"/>
  <c r="CO66" i="47"/>
  <c r="CS68" i="47"/>
  <c r="CQ69" i="47"/>
  <c r="CO70" i="47"/>
  <c r="CO76" i="47"/>
  <c r="CQ79" i="47"/>
  <c r="CS83" i="47"/>
  <c r="CQ84" i="47"/>
  <c r="CO85" i="47"/>
  <c r="CS87" i="47"/>
  <c r="CQ88" i="47"/>
  <c r="CO90" i="47"/>
  <c r="CT95" i="47"/>
  <c r="CO102" i="47"/>
  <c r="CS105" i="47"/>
  <c r="CU105" i="47" s="1"/>
  <c r="CO107" i="47"/>
  <c r="CS109" i="47"/>
  <c r="CT127" i="47"/>
  <c r="CQ129" i="47"/>
  <c r="CO153" i="47"/>
  <c r="CO156" i="47"/>
  <c r="CS160" i="47"/>
  <c r="CU160" i="47" s="1"/>
  <c r="CQ162" i="47"/>
  <c r="CO167" i="47"/>
  <c r="CO194" i="47"/>
  <c r="CO208" i="47"/>
  <c r="CO210" i="47"/>
  <c r="CS216" i="47"/>
  <c r="CU216" i="47" s="1"/>
  <c r="CQ217" i="47"/>
  <c r="CS218" i="47"/>
  <c r="CM220" i="47"/>
  <c r="CS220" i="47"/>
  <c r="CU220" i="47" s="1"/>
  <c r="CQ221" i="47"/>
  <c r="CQ273" i="47"/>
  <c r="CS285" i="47"/>
  <c r="CQ299" i="47"/>
  <c r="CS306" i="47"/>
  <c r="CU306" i="47" s="1"/>
  <c r="CM316" i="47"/>
  <c r="CQ318" i="47"/>
  <c r="CO329" i="47"/>
  <c r="CQ336" i="47"/>
  <c r="CM338" i="47"/>
  <c r="CQ352" i="47"/>
  <c r="CM354" i="47"/>
  <c r="CM374" i="47"/>
  <c r="CS376" i="47"/>
  <c r="CU376" i="47" s="1"/>
  <c r="CQ386" i="47"/>
  <c r="CQ390" i="47"/>
  <c r="CO395" i="47"/>
  <c r="CO403" i="47"/>
  <c r="CS405" i="47"/>
  <c r="CU405" i="47" s="1"/>
  <c r="CO407" i="47"/>
  <c r="CQ410" i="47"/>
  <c r="CO412" i="47"/>
  <c r="CQ422" i="47"/>
  <c r="CM422" i="47"/>
  <c r="CS422" i="47"/>
  <c r="CU422" i="47" s="1"/>
  <c r="CO430" i="47"/>
  <c r="CM430" i="47"/>
  <c r="CQ430" i="47"/>
  <c r="CQ167" i="47"/>
  <c r="CS400" i="47"/>
  <c r="CU400" i="47" s="1"/>
  <c r="CO400" i="47"/>
  <c r="CT16" i="47"/>
  <c r="CU16" i="47" s="1"/>
  <c r="CM98" i="47"/>
  <c r="CO113" i="47"/>
  <c r="CQ119" i="47"/>
  <c r="CM132" i="47"/>
  <c r="CS153" i="47"/>
  <c r="CU153" i="47" s="1"/>
  <c r="CO173" i="47"/>
  <c r="CS208" i="47"/>
  <c r="CU208" i="47" s="1"/>
  <c r="CS222" i="47"/>
  <c r="CU222" i="47" s="1"/>
  <c r="CO222" i="47"/>
  <c r="CM329" i="47"/>
  <c r="CS340" i="47"/>
  <c r="CU340" i="47" s="1"/>
  <c r="CO340" i="47"/>
  <c r="CM398" i="47"/>
  <c r="CM400" i="47"/>
  <c r="CO445" i="47"/>
  <c r="CO10" i="47"/>
  <c r="CO14" i="47"/>
  <c r="CO16" i="47"/>
  <c r="CO18" i="47"/>
  <c r="CS28" i="47"/>
  <c r="CU28" i="47" s="1"/>
  <c r="CO93" i="47"/>
  <c r="CS93" i="47"/>
  <c r="CU93" i="47" s="1"/>
  <c r="CM95" i="47"/>
  <c r="CQ95" i="47"/>
  <c r="CO97" i="47"/>
  <c r="CS97" i="47"/>
  <c r="CU97" i="47" s="1"/>
  <c r="CO101" i="47"/>
  <c r="CS101" i="47"/>
  <c r="CU101" i="47" s="1"/>
  <c r="CM117" i="47"/>
  <c r="CQ117" i="47"/>
  <c r="CO120" i="47"/>
  <c r="CS120" i="47"/>
  <c r="CU120" i="47" s="1"/>
  <c r="CQ126" i="47"/>
  <c r="CM127" i="47"/>
  <c r="CO133" i="47"/>
  <c r="CQ137" i="47"/>
  <c r="CS142" i="47"/>
  <c r="CU142" i="47" s="1"/>
  <c r="CQ153" i="47"/>
  <c r="CQ159" i="47"/>
  <c r="CQ169" i="47"/>
  <c r="CS197" i="47"/>
  <c r="CU197" i="47" s="1"/>
  <c r="CQ205" i="47"/>
  <c r="CM207" i="47"/>
  <c r="CQ208" i="47"/>
  <c r="CO213" i="47"/>
  <c r="CO218" i="47"/>
  <c r="CQ227" i="47"/>
  <c r="CS230" i="47"/>
  <c r="CU230" i="47" s="1"/>
  <c r="CQ231" i="47"/>
  <c r="CS233" i="47"/>
  <c r="CU233" i="47" s="1"/>
  <c r="CM235" i="47"/>
  <c r="CS239" i="47"/>
  <c r="CU239" i="47" s="1"/>
  <c r="CS261" i="47"/>
  <c r="CU261" i="47" s="1"/>
  <c r="CT271" i="47"/>
  <c r="CO271" i="47"/>
  <c r="CM278" i="47"/>
  <c r="CS283" i="47"/>
  <c r="CU283" i="47" s="1"/>
  <c r="CO285" i="47"/>
  <c r="CO302" i="47"/>
  <c r="CS316" i="47"/>
  <c r="CM318" i="47"/>
  <c r="CS318" i="47"/>
  <c r="CU318" i="47" s="1"/>
  <c r="CS416" i="47"/>
  <c r="CU416" i="47" s="1"/>
  <c r="CS417" i="47"/>
  <c r="CU417" i="47" s="1"/>
  <c r="CT159" i="47"/>
  <c r="CM159" i="47"/>
  <c r="CM169" i="47"/>
  <c r="CT12" i="47"/>
  <c r="CT22" i="47"/>
  <c r="CO28" i="47"/>
  <c r="CS104" i="47"/>
  <c r="CU104" i="47" s="1"/>
  <c r="CM114" i="47"/>
  <c r="CM120" i="47"/>
  <c r="CS159" i="47"/>
  <c r="CU159" i="47" s="1"/>
  <c r="CM167" i="47"/>
  <c r="CS167" i="47"/>
  <c r="CU167" i="47" s="1"/>
  <c r="CO187" i="47"/>
  <c r="CS191" i="47"/>
  <c r="CS300" i="47"/>
  <c r="CU300" i="47" s="1"/>
  <c r="CO300" i="47"/>
  <c r="CS356" i="47"/>
  <c r="CU356" i="47" s="1"/>
  <c r="CO356" i="47"/>
  <c r="CO388" i="47"/>
  <c r="CO392" i="47"/>
  <c r="CT424" i="47"/>
  <c r="CS424" i="47"/>
  <c r="CU424" i="47" s="1"/>
  <c r="CO424" i="47"/>
  <c r="CS434" i="47"/>
  <c r="CU434" i="47" s="1"/>
  <c r="CS439" i="47"/>
  <c r="CU439" i="47" s="1"/>
  <c r="CO135" i="47"/>
  <c r="CS138" i="47"/>
  <c r="CU138" i="47" s="1"/>
  <c r="CS150" i="47"/>
  <c r="CU150" i="47" s="1"/>
  <c r="CQ151" i="47"/>
  <c r="CQ158" i="47"/>
  <c r="CO163" i="47"/>
  <c r="CS175" i="47"/>
  <c r="CU175" i="47" s="1"/>
  <c r="CQ181" i="47"/>
  <c r="CQ182" i="47"/>
  <c r="CQ196" i="47"/>
  <c r="CQ199" i="47"/>
  <c r="CM201" i="47"/>
  <c r="CS206" i="47"/>
  <c r="CU206" i="47" s="1"/>
  <c r="CQ214" i="47"/>
  <c r="CT216" i="47"/>
  <c r="CT220" i="47"/>
  <c r="CM240" i="47"/>
  <c r="CT241" i="47"/>
  <c r="CS243" i="47"/>
  <c r="CU243" i="47" s="1"/>
  <c r="CT254" i="47"/>
  <c r="CS255" i="47"/>
  <c r="CU255" i="47" s="1"/>
  <c r="CQ264" i="47"/>
  <c r="CS267" i="47"/>
  <c r="CU267" i="47" s="1"/>
  <c r="CQ268" i="47"/>
  <c r="CS270" i="47"/>
  <c r="CU270" i="47" s="1"/>
  <c r="CS278" i="47"/>
  <c r="CU278" i="47" s="1"/>
  <c r="CO281" i="47"/>
  <c r="CS287" i="47"/>
  <c r="CU287" i="47" s="1"/>
  <c r="CO289" i="47"/>
  <c r="CQ294" i="47"/>
  <c r="CQ303" i="47"/>
  <c r="CQ310" i="47"/>
  <c r="CS314" i="47"/>
  <c r="CU314" i="47" s="1"/>
  <c r="CQ315" i="47"/>
  <c r="CM326" i="47"/>
  <c r="CS331" i="47"/>
  <c r="CU331" i="47" s="1"/>
  <c r="CS342" i="47"/>
  <c r="CU342" i="47" s="1"/>
  <c r="CS348" i="47"/>
  <c r="CU348" i="47" s="1"/>
  <c r="CS358" i="47"/>
  <c r="CU358" i="47" s="1"/>
  <c r="CQ362" i="47"/>
  <c r="CQ365" i="47"/>
  <c r="CS368" i="47"/>
  <c r="CU368" i="47" s="1"/>
  <c r="CQ370" i="47"/>
  <c r="CO383" i="47"/>
  <c r="CO394" i="47"/>
  <c r="CT398" i="47"/>
  <c r="CS412" i="47"/>
  <c r="CU412" i="47" s="1"/>
  <c r="CM415" i="47"/>
  <c r="CM432" i="47"/>
  <c r="CQ437" i="47"/>
  <c r="CM439" i="47"/>
  <c r="CS140" i="47"/>
  <c r="CU140" i="47" s="1"/>
  <c r="CS147" i="47"/>
  <c r="CU147" i="47" s="1"/>
  <c r="CO149" i="47"/>
  <c r="CM165" i="47"/>
  <c r="CQ168" i="47"/>
  <c r="CM172" i="47"/>
  <c r="CS176" i="47"/>
  <c r="CU176" i="47" s="1"/>
  <c r="CO178" i="47"/>
  <c r="CS198" i="47"/>
  <c r="CU198" i="47" s="1"/>
  <c r="CQ200" i="47"/>
  <c r="CT206" i="47"/>
  <c r="CT210" i="47"/>
  <c r="CM216" i="47"/>
  <c r="CQ220" i="47"/>
  <c r="CT234" i="47"/>
  <c r="CM249" i="47"/>
  <c r="CQ250" i="47"/>
  <c r="CM251" i="47"/>
  <c r="CT270" i="47"/>
  <c r="CQ296" i="47"/>
  <c r="CS302" i="47"/>
  <c r="CU302" i="47" s="1"/>
  <c r="CQ304" i="47"/>
  <c r="CQ311" i="47"/>
  <c r="CT318" i="47"/>
  <c r="CS334" i="47"/>
  <c r="CQ340" i="47"/>
  <c r="CQ356" i="47"/>
  <c r="CS364" i="47"/>
  <c r="CU364" i="47" s="1"/>
  <c r="CQ366" i="47"/>
  <c r="CO377" i="47"/>
  <c r="CS379" i="47"/>
  <c r="CU379" i="47" s="1"/>
  <c r="CO384" i="47"/>
  <c r="CT388" i="47"/>
  <c r="CT392" i="47"/>
  <c r="CQ397" i="47"/>
  <c r="CQ398" i="47"/>
  <c r="CM399" i="47"/>
  <c r="CO402" i="47"/>
  <c r="CQ409" i="47"/>
  <c r="CS411" i="47"/>
  <c r="CU411" i="47" s="1"/>
  <c r="CQ414" i="47"/>
  <c r="CQ421" i="47"/>
  <c r="CM423" i="47"/>
  <c r="CM427" i="47"/>
  <c r="CQ429" i="47"/>
  <c r="CS430" i="47"/>
  <c r="CU430" i="47" s="1"/>
  <c r="CS432" i="47"/>
  <c r="CU432" i="47" s="1"/>
  <c r="CK50" i="71"/>
  <c r="CD50" i="71"/>
  <c r="CJ52" i="71"/>
  <c r="CJ79" i="71"/>
  <c r="CM433" i="47"/>
  <c r="CQ438" i="47"/>
  <c r="CO443" i="47"/>
  <c r="Z454" i="47"/>
  <c r="AD454" i="47"/>
  <c r="AH454" i="47"/>
  <c r="AL454" i="47"/>
  <c r="AP454" i="47"/>
  <c r="AT454" i="47"/>
  <c r="AX454" i="47"/>
  <c r="BB454" i="47"/>
  <c r="BF454" i="47"/>
  <c r="AA454" i="47"/>
  <c r="AE454" i="47"/>
  <c r="AM454" i="47"/>
  <c r="AQ454" i="47"/>
  <c r="AU454" i="47"/>
  <c r="AY454" i="47"/>
  <c r="BC454" i="47"/>
  <c r="BG454" i="47"/>
  <c r="AO454" i="47"/>
  <c r="AW454" i="47"/>
  <c r="BK475" i="47"/>
  <c r="BO475" i="47"/>
  <c r="BO476" i="47" s="1"/>
  <c r="BS475" i="47"/>
  <c r="BW475" i="47"/>
  <c r="CA475" i="47"/>
  <c r="CE475" i="47"/>
  <c r="CI475" i="47"/>
  <c r="BK482" i="47"/>
  <c r="BO482" i="47"/>
  <c r="BS482" i="47"/>
  <c r="BW482" i="47"/>
  <c r="CA482" i="47"/>
  <c r="CE482" i="47"/>
  <c r="CI482" i="47"/>
  <c r="CK13" i="71"/>
  <c r="CK17" i="71"/>
  <c r="CK23" i="71"/>
  <c r="CK27" i="71"/>
  <c r="CK32" i="71"/>
  <c r="CF35" i="71"/>
  <c r="CF40" i="71"/>
  <c r="CJ48" i="71"/>
  <c r="CH54" i="71"/>
  <c r="CD57" i="71"/>
  <c r="CH59" i="71"/>
  <c r="CD61" i="71"/>
  <c r="CH64" i="71"/>
  <c r="CD66" i="71"/>
  <c r="CH68" i="71"/>
  <c r="CD70" i="71"/>
  <c r="CF97" i="71"/>
  <c r="CH98" i="71"/>
  <c r="CH102" i="71"/>
  <c r="CH107" i="71"/>
  <c r="CJ121" i="71"/>
  <c r="CF121" i="71"/>
  <c r="CH214" i="71"/>
  <c r="CD223" i="71"/>
  <c r="CJ231" i="71"/>
  <c r="CF233" i="71"/>
  <c r="CK277" i="71"/>
  <c r="CF277" i="71"/>
  <c r="CJ318" i="71"/>
  <c r="CL318" i="71" s="1"/>
  <c r="CF319" i="71"/>
  <c r="CH321" i="71"/>
  <c r="CF322" i="71"/>
  <c r="CJ339" i="71"/>
  <c r="CF341" i="71"/>
  <c r="CJ343" i="71"/>
  <c r="CD346" i="71"/>
  <c r="CJ372" i="71"/>
  <c r="CF372" i="71"/>
  <c r="CF405" i="71"/>
  <c r="CO425" i="47"/>
  <c r="CT430" i="47"/>
  <c r="CQ435" i="47"/>
  <c r="CM440" i="47"/>
  <c r="CH11" i="71"/>
  <c r="CH12" i="71"/>
  <c r="CD13" i="71"/>
  <c r="CH15" i="71"/>
  <c r="CH16" i="71"/>
  <c r="CD17" i="71"/>
  <c r="CH19" i="71"/>
  <c r="CH22" i="71"/>
  <c r="CD23" i="71"/>
  <c r="CH25" i="71"/>
  <c r="CH26" i="71"/>
  <c r="CD27" i="71"/>
  <c r="CD28" i="71"/>
  <c r="CH31" i="71"/>
  <c r="CD32" i="71"/>
  <c r="CD33" i="71"/>
  <c r="CJ34" i="71"/>
  <c r="CD38" i="71"/>
  <c r="CJ39" i="71"/>
  <c r="CD42" i="71"/>
  <c r="CK46" i="71"/>
  <c r="CL46" i="71" s="1"/>
  <c r="CD46" i="71"/>
  <c r="CD51" i="71"/>
  <c r="CH52" i="71"/>
  <c r="CJ54" i="71"/>
  <c r="CF57" i="71"/>
  <c r="CJ59" i="71"/>
  <c r="CF61" i="71"/>
  <c r="CJ64" i="71"/>
  <c r="CF66" i="71"/>
  <c r="CJ68" i="71"/>
  <c r="CF70" i="71"/>
  <c r="CH75" i="71"/>
  <c r="CF84" i="71"/>
  <c r="CH121" i="71"/>
  <c r="CH126" i="71"/>
  <c r="CK135" i="71"/>
  <c r="CK142" i="71"/>
  <c r="CK149" i="71"/>
  <c r="CJ157" i="71"/>
  <c r="CH164" i="71"/>
  <c r="CJ168" i="71"/>
  <c r="CJ173" i="71"/>
  <c r="CH178" i="71"/>
  <c r="CJ185" i="71"/>
  <c r="CD231" i="71"/>
  <c r="CJ239" i="71"/>
  <c r="CF241" i="71"/>
  <c r="CJ308" i="71"/>
  <c r="CF311" i="71"/>
  <c r="CJ335" i="71"/>
  <c r="CF335" i="71"/>
  <c r="CK370" i="71"/>
  <c r="CL370" i="71" s="1"/>
  <c r="CD370" i="71"/>
  <c r="BJ538" i="47"/>
  <c r="BN538" i="47"/>
  <c r="BR538" i="47"/>
  <c r="BR539" i="47" s="1"/>
  <c r="BV538" i="47"/>
  <c r="BZ538" i="47"/>
  <c r="CD538" i="47"/>
  <c r="CH538" i="47"/>
  <c r="CH37" i="71"/>
  <c r="CH41" i="71"/>
  <c r="CJ43" i="71"/>
  <c r="CH50" i="71"/>
  <c r="CD52" i="71"/>
  <c r="CK54" i="71"/>
  <c r="CD54" i="71"/>
  <c r="CH57" i="71"/>
  <c r="CK59" i="71"/>
  <c r="CL59" i="71" s="1"/>
  <c r="CD59" i="71"/>
  <c r="CH61" i="71"/>
  <c r="CK64" i="71"/>
  <c r="CD64" i="71"/>
  <c r="CH66" i="71"/>
  <c r="CK68" i="71"/>
  <c r="CD68" i="71"/>
  <c r="CH70" i="71"/>
  <c r="CD177" i="71"/>
  <c r="CD239" i="71"/>
  <c r="CJ248" i="71"/>
  <c r="CD332" i="71"/>
  <c r="CH45" i="71"/>
  <c r="CH48" i="71"/>
  <c r="CH49" i="71"/>
  <c r="CJ84" i="71"/>
  <c r="CF86" i="71"/>
  <c r="CK87" i="71"/>
  <c r="CD95" i="71"/>
  <c r="CD99" i="71"/>
  <c r="CH118" i="71"/>
  <c r="CK125" i="71"/>
  <c r="CJ132" i="71"/>
  <c r="CJ138" i="71"/>
  <c r="CK146" i="71"/>
  <c r="CJ147" i="71"/>
  <c r="CK157" i="71"/>
  <c r="CK163" i="71"/>
  <c r="CH175" i="71"/>
  <c r="CH177" i="71"/>
  <c r="CH188" i="71"/>
  <c r="CH198" i="71"/>
  <c r="CH206" i="71"/>
  <c r="CJ219" i="71"/>
  <c r="CF221" i="71"/>
  <c r="CH230" i="71"/>
  <c r="CJ235" i="71"/>
  <c r="CF237" i="71"/>
  <c r="CH247" i="71"/>
  <c r="CF252" i="71"/>
  <c r="CH278" i="71"/>
  <c r="CJ300" i="71"/>
  <c r="CF302" i="71"/>
  <c r="CJ304" i="71"/>
  <c r="CF306" i="71"/>
  <c r="CJ323" i="71"/>
  <c r="CH331" i="71"/>
  <c r="CD343" i="71"/>
  <c r="CH345" i="71"/>
  <c r="CF348" i="71"/>
  <c r="CH365" i="71"/>
  <c r="CJ387" i="71"/>
  <c r="CL387" i="71" s="1"/>
  <c r="CD395" i="71"/>
  <c r="BG455" i="71"/>
  <c r="CH58" i="71"/>
  <c r="CK60" i="71"/>
  <c r="CH63" i="71"/>
  <c r="CK65" i="71"/>
  <c r="CH67" i="71"/>
  <c r="CK69" i="71"/>
  <c r="CH71" i="71"/>
  <c r="CJ75" i="71"/>
  <c r="CF77" i="71"/>
  <c r="CK78" i="71"/>
  <c r="CH79" i="71"/>
  <c r="CK80" i="71"/>
  <c r="CK91" i="71"/>
  <c r="CF92" i="71"/>
  <c r="CK93" i="71"/>
  <c r="CJ94" i="71"/>
  <c r="CL94" i="71" s="1"/>
  <c r="CK95" i="71"/>
  <c r="CF96" i="71"/>
  <c r="CK97" i="71"/>
  <c r="CJ98" i="71"/>
  <c r="CK101" i="71"/>
  <c r="CK106" i="71"/>
  <c r="CK110" i="71"/>
  <c r="CH114" i="71"/>
  <c r="CJ120" i="71"/>
  <c r="CL120" i="71" s="1"/>
  <c r="CF126" i="71"/>
  <c r="CF132" i="71"/>
  <c r="CF138" i="71"/>
  <c r="CJ169" i="71"/>
  <c r="CF187" i="71"/>
  <c r="CJ195" i="71"/>
  <c r="CF197" i="71"/>
  <c r="CJ203" i="71"/>
  <c r="CF205" i="71"/>
  <c r="CJ211" i="71"/>
  <c r="CF213" i="71"/>
  <c r="CH222" i="71"/>
  <c r="CJ227" i="71"/>
  <c r="CL227" i="71" s="1"/>
  <c r="CF229" i="71"/>
  <c r="CH238" i="71"/>
  <c r="CJ244" i="71"/>
  <c r="CL244" i="71" s="1"/>
  <c r="CF246" i="71"/>
  <c r="CH252" i="71"/>
  <c r="CH261" i="71"/>
  <c r="CH269" i="71"/>
  <c r="CD275" i="71"/>
  <c r="CJ276" i="71"/>
  <c r="CF278" i="71"/>
  <c r="CJ284" i="71"/>
  <c r="CL284" i="71" s="1"/>
  <c r="CH285" i="71"/>
  <c r="CK287" i="71"/>
  <c r="CJ287" i="71"/>
  <c r="CF289" i="71"/>
  <c r="CF304" i="71"/>
  <c r="CF375" i="71"/>
  <c r="CJ377" i="71"/>
  <c r="CH386" i="71"/>
  <c r="CF404" i="71"/>
  <c r="CF434" i="71"/>
  <c r="CH446" i="71"/>
  <c r="BJ517" i="71"/>
  <c r="BZ517" i="71"/>
  <c r="BV566" i="71"/>
  <c r="CH254" i="71"/>
  <c r="CF261" i="71"/>
  <c r="CH263" i="71"/>
  <c r="CF269" i="71"/>
  <c r="CH271" i="71"/>
  <c r="CH277" i="71"/>
  <c r="CJ294" i="71"/>
  <c r="CF297" i="71"/>
  <c r="CJ315" i="71"/>
  <c r="CF317" i="71"/>
  <c r="CD325" i="71"/>
  <c r="CH327" i="71"/>
  <c r="CH332" i="71"/>
  <c r="CK347" i="71"/>
  <c r="CH348" i="71"/>
  <c r="CH355" i="71"/>
  <c r="CF364" i="71"/>
  <c r="CH389" i="71"/>
  <c r="CH393" i="71"/>
  <c r="CJ400" i="71"/>
  <c r="CL400" i="71" s="1"/>
  <c r="CK403" i="71"/>
  <c r="CD406" i="71"/>
  <c r="CH412" i="71"/>
  <c r="CD414" i="71"/>
  <c r="CJ445" i="71"/>
  <c r="BJ497" i="71"/>
  <c r="BN497" i="71"/>
  <c r="BR497" i="71"/>
  <c r="BV497" i="71"/>
  <c r="BZ497" i="71"/>
  <c r="BI497" i="71"/>
  <c r="BM497" i="71"/>
  <c r="BQ497" i="71"/>
  <c r="BU497" i="71"/>
  <c r="BK496" i="71"/>
  <c r="BO496" i="71"/>
  <c r="BS496" i="71"/>
  <c r="BW496" i="71"/>
  <c r="CA496" i="71"/>
  <c r="BJ518" i="71"/>
  <c r="BN518" i="71"/>
  <c r="BR518" i="71"/>
  <c r="BV518" i="71"/>
  <c r="BZ518" i="71"/>
  <c r="BI532" i="71"/>
  <c r="BM532" i="71"/>
  <c r="BQ532" i="71"/>
  <c r="BU532" i="71"/>
  <c r="BY532" i="71"/>
  <c r="BV539" i="71"/>
  <c r="BZ539" i="71"/>
  <c r="BV545" i="71"/>
  <c r="BZ545" i="71"/>
  <c r="BJ553" i="71"/>
  <c r="BN553" i="71"/>
  <c r="BR553" i="71"/>
  <c r="BV553" i="71"/>
  <c r="BZ553" i="71"/>
  <c r="BK552" i="71"/>
  <c r="BO552" i="71"/>
  <c r="BS552" i="71"/>
  <c r="BW552" i="71"/>
  <c r="CA552" i="71"/>
  <c r="BJ560" i="71"/>
  <c r="BN560" i="71"/>
  <c r="BR560" i="71"/>
  <c r="BV560" i="71"/>
  <c r="BZ560" i="71"/>
  <c r="BJ567" i="71"/>
  <c r="BN567" i="71"/>
  <c r="BR567" i="71"/>
  <c r="BV567" i="71"/>
  <c r="BZ567" i="71"/>
  <c r="BQ567" i="71"/>
  <c r="BU567" i="71"/>
  <c r="CB566" i="71"/>
  <c r="CH356" i="71"/>
  <c r="CJ359" i="71"/>
  <c r="CJ363" i="71"/>
  <c r="CF371" i="71"/>
  <c r="CF388" i="71"/>
  <c r="CH405" i="71"/>
  <c r="CK422" i="71"/>
  <c r="CH428" i="71"/>
  <c r="CF429" i="71"/>
  <c r="CK438" i="71"/>
  <c r="CJ443" i="71"/>
  <c r="R448" i="71"/>
  <c r="V448" i="71"/>
  <c r="AB455" i="71"/>
  <c r="AF455" i="71"/>
  <c r="AJ455" i="71"/>
  <c r="AN455" i="71"/>
  <c r="AR455" i="71"/>
  <c r="AV455" i="71"/>
  <c r="AZ455" i="71"/>
  <c r="BD455" i="71"/>
  <c r="BW518" i="71"/>
  <c r="BW519" i="71" s="1"/>
  <c r="BK525" i="71"/>
  <c r="BO525" i="71"/>
  <c r="BS525" i="71"/>
  <c r="BW525" i="71"/>
  <c r="CA525" i="71"/>
  <c r="BK553" i="71"/>
  <c r="BO553" i="71"/>
  <c r="BS553" i="71"/>
  <c r="BW553" i="71"/>
  <c r="CA553" i="71"/>
  <c r="BK560" i="71"/>
  <c r="BO560" i="71"/>
  <c r="BS560" i="71"/>
  <c r="BW560" i="71"/>
  <c r="CA560" i="71"/>
  <c r="BW567" i="71"/>
  <c r="CT53" i="47"/>
  <c r="CM53" i="47"/>
  <c r="CT73" i="47"/>
  <c r="CM73" i="47"/>
  <c r="CS13" i="47"/>
  <c r="CO19" i="47"/>
  <c r="CS33" i="47"/>
  <c r="CU33" i="47" s="1"/>
  <c r="CO45" i="47"/>
  <c r="CO58" i="47"/>
  <c r="CO67" i="47"/>
  <c r="CO77" i="47"/>
  <c r="CS79" i="47"/>
  <c r="CO82" i="47"/>
  <c r="CS84" i="47"/>
  <c r="CO86" i="47"/>
  <c r="CS88" i="47"/>
  <c r="CU88" i="47" s="1"/>
  <c r="CO91" i="47"/>
  <c r="CT104" i="47"/>
  <c r="CM104" i="47"/>
  <c r="CQ113" i="47"/>
  <c r="CS123" i="47"/>
  <c r="CU123" i="47" s="1"/>
  <c r="CO125" i="47"/>
  <c r="CS129" i="47"/>
  <c r="CU129" i="47" s="1"/>
  <c r="CT164" i="47"/>
  <c r="CM164" i="47"/>
  <c r="CS164" i="47"/>
  <c r="CU164" i="47" s="1"/>
  <c r="CM175" i="47"/>
  <c r="CT180" i="47"/>
  <c r="CS180" i="47"/>
  <c r="CU180" i="47" s="1"/>
  <c r="CO180" i="47"/>
  <c r="CM180" i="47"/>
  <c r="CM184" i="47"/>
  <c r="CT188" i="47"/>
  <c r="CM188" i="47"/>
  <c r="CS188" i="47"/>
  <c r="CU188" i="47" s="1"/>
  <c r="CQ202" i="47"/>
  <c r="CM202" i="47"/>
  <c r="CO202" i="47"/>
  <c r="CS297" i="47"/>
  <c r="CU297" i="47" s="1"/>
  <c r="CM297" i="47"/>
  <c r="CO308" i="47"/>
  <c r="CS308" i="47"/>
  <c r="CU308" i="47" s="1"/>
  <c r="CO344" i="47"/>
  <c r="CS344" i="47"/>
  <c r="CU344" i="47" s="1"/>
  <c r="CO360" i="47"/>
  <c r="CS360" i="47"/>
  <c r="CU360" i="47" s="1"/>
  <c r="CT378" i="47"/>
  <c r="CM378" i="47"/>
  <c r="CS378" i="47"/>
  <c r="CU378" i="47" s="1"/>
  <c r="CO380" i="47"/>
  <c r="CM380" i="47"/>
  <c r="CT396" i="47"/>
  <c r="CM396" i="47"/>
  <c r="CS396" i="47"/>
  <c r="CU396" i="47" s="1"/>
  <c r="CQ442" i="47"/>
  <c r="CO442" i="47"/>
  <c r="CQ26" i="47"/>
  <c r="CT28" i="47"/>
  <c r="CM28" i="47"/>
  <c r="CT31" i="47"/>
  <c r="CM31" i="47"/>
  <c r="CT45" i="47"/>
  <c r="CM45" i="47"/>
  <c r="CT58" i="47"/>
  <c r="CM58" i="47"/>
  <c r="CT63" i="47"/>
  <c r="CM63" i="47"/>
  <c r="CT77" i="47"/>
  <c r="CM77" i="47"/>
  <c r="CT82" i="47"/>
  <c r="CM82" i="47"/>
  <c r="CT91" i="47"/>
  <c r="CM91" i="47"/>
  <c r="CT150" i="47"/>
  <c r="CM150" i="47"/>
  <c r="CQ177" i="47"/>
  <c r="CM177" i="47"/>
  <c r="CO177" i="47"/>
  <c r="CT320" i="47"/>
  <c r="CM320" i="47"/>
  <c r="CO11" i="47"/>
  <c r="CS17" i="47"/>
  <c r="CM26" i="47"/>
  <c r="CO31" i="47"/>
  <c r="CO40" i="47"/>
  <c r="CS51" i="47"/>
  <c r="CS56" i="47"/>
  <c r="CS60" i="47"/>
  <c r="CS65" i="47"/>
  <c r="CS69" i="47"/>
  <c r="CM13" i="47"/>
  <c r="CQ15" i="47"/>
  <c r="CO23" i="47"/>
  <c r="CT33" i="47"/>
  <c r="CM33" i="47"/>
  <c r="CS34" i="47"/>
  <c r="CQ35" i="47"/>
  <c r="CO37" i="47"/>
  <c r="CT38" i="47"/>
  <c r="CM38" i="47"/>
  <c r="CS39" i="47"/>
  <c r="CQ40" i="47"/>
  <c r="CO41" i="47"/>
  <c r="CS43" i="47"/>
  <c r="CQ45" i="47"/>
  <c r="CO46" i="47"/>
  <c r="CS48" i="47"/>
  <c r="CO50" i="47"/>
  <c r="CT51" i="47"/>
  <c r="CM51" i="47"/>
  <c r="CS52" i="47"/>
  <c r="CQ53" i="47"/>
  <c r="CO54" i="47"/>
  <c r="CT56" i="47"/>
  <c r="CM56" i="47"/>
  <c r="CS57" i="47"/>
  <c r="CQ58" i="47"/>
  <c r="CT60" i="47"/>
  <c r="CM60" i="47"/>
  <c r="CS62" i="47"/>
  <c r="CQ63" i="47"/>
  <c r="CO64" i="47"/>
  <c r="CT65" i="47"/>
  <c r="CU65" i="47" s="1"/>
  <c r="CM65" i="47"/>
  <c r="CS66" i="47"/>
  <c r="CQ67" i="47"/>
  <c r="CO68" i="47"/>
  <c r="CT69" i="47"/>
  <c r="CU69" i="47" s="1"/>
  <c r="CM69" i="47"/>
  <c r="CS70" i="47"/>
  <c r="CQ73" i="47"/>
  <c r="CS76" i="47"/>
  <c r="CQ77" i="47"/>
  <c r="CT79" i="47"/>
  <c r="CM79" i="47"/>
  <c r="CQ82" i="47"/>
  <c r="CO83" i="47"/>
  <c r="CT84" i="47"/>
  <c r="CM84" i="47"/>
  <c r="CS85" i="47"/>
  <c r="CQ86" i="47"/>
  <c r="CO87" i="47"/>
  <c r="CT88" i="47"/>
  <c r="CM88" i="47"/>
  <c r="CS90" i="47"/>
  <c r="CQ91" i="47"/>
  <c r="CM92" i="47"/>
  <c r="CQ98" i="47"/>
  <c r="CM100" i="47"/>
  <c r="CO104" i="47"/>
  <c r="CS113" i="47"/>
  <c r="CU113" i="47" s="1"/>
  <c r="CO122" i="47"/>
  <c r="CT123" i="47"/>
  <c r="CM123" i="47"/>
  <c r="CS124" i="47"/>
  <c r="CU124" i="47" s="1"/>
  <c r="CQ125" i="47"/>
  <c r="CM126" i="47"/>
  <c r="CM129" i="47"/>
  <c r="CQ133" i="47"/>
  <c r="CO140" i="47"/>
  <c r="CQ140" i="47"/>
  <c r="CM140" i="47"/>
  <c r="CO147" i="47"/>
  <c r="CS149" i="47"/>
  <c r="CU149" i="47" s="1"/>
  <c r="CO150" i="47"/>
  <c r="CO160" i="47"/>
  <c r="CT162" i="47"/>
  <c r="CM162" i="47"/>
  <c r="CQ165" i="47"/>
  <c r="CM168" i="47"/>
  <c r="CS177" i="47"/>
  <c r="CS186" i="47"/>
  <c r="CU186" i="47" s="1"/>
  <c r="CT194" i="47"/>
  <c r="CM194" i="47"/>
  <c r="CS194" i="47"/>
  <c r="CU194" i="47" s="1"/>
  <c r="CM200" i="47"/>
  <c r="CT204" i="47"/>
  <c r="CM204" i="47"/>
  <c r="CS204" i="47"/>
  <c r="CU204" i="47" s="1"/>
  <c r="CM206" i="47"/>
  <c r="CT310" i="47"/>
  <c r="CS310" i="47"/>
  <c r="CU310" i="47" s="1"/>
  <c r="CO310" i="47"/>
  <c r="CM310" i="47"/>
  <c r="CQ320" i="47"/>
  <c r="CM366" i="47"/>
  <c r="CT404" i="47"/>
  <c r="CM404" i="47"/>
  <c r="CQ404" i="47"/>
  <c r="CT408" i="47"/>
  <c r="CS408" i="47"/>
  <c r="CU408" i="47" s="1"/>
  <c r="CO408" i="47"/>
  <c r="CM408" i="47"/>
  <c r="CQ408" i="47"/>
  <c r="CO418" i="47"/>
  <c r="CS418" i="47"/>
  <c r="CU418" i="47" s="1"/>
  <c r="CS420" i="47"/>
  <c r="CU420" i="47" s="1"/>
  <c r="CM420" i="47"/>
  <c r="AB454" i="47"/>
  <c r="CT40" i="47"/>
  <c r="CM40" i="47"/>
  <c r="CT67" i="47"/>
  <c r="CM67" i="47"/>
  <c r="CT86" i="47"/>
  <c r="CM86" i="47"/>
  <c r="CO15" i="47"/>
  <c r="CM23" i="47"/>
  <c r="CS26" i="47"/>
  <c r="CO35" i="47"/>
  <c r="CS38" i="47"/>
  <c r="CO53" i="47"/>
  <c r="CO63" i="47"/>
  <c r="CO73" i="47"/>
  <c r="CQ11" i="47"/>
  <c r="CM12" i="47"/>
  <c r="CM16" i="47"/>
  <c r="CM17" i="47"/>
  <c r="CQ19" i="47"/>
  <c r="CM22" i="47"/>
  <c r="CO26" i="47"/>
  <c r="CS27" i="47"/>
  <c r="CQ31" i="47"/>
  <c r="CT10" i="47"/>
  <c r="CS11" i="47"/>
  <c r="CU11" i="47" s="1"/>
  <c r="CO13" i="47"/>
  <c r="CT14" i="47"/>
  <c r="CS15" i="47"/>
  <c r="CO17" i="47"/>
  <c r="CT18" i="47"/>
  <c r="CS19" i="47"/>
  <c r="CU19" i="47" s="1"/>
  <c r="CS22" i="47"/>
  <c r="CU22" i="47" s="1"/>
  <c r="CM27" i="47"/>
  <c r="CQ28" i="47"/>
  <c r="CS31" i="47"/>
  <c r="CO33" i="47"/>
  <c r="CS35" i="47"/>
  <c r="CO38" i="47"/>
  <c r="CS40" i="47"/>
  <c r="CS45" i="47"/>
  <c r="CO51" i="47"/>
  <c r="CS53" i="47"/>
  <c r="CO56" i="47"/>
  <c r="CS58" i="47"/>
  <c r="CO60" i="47"/>
  <c r="CS63" i="47"/>
  <c r="CO65" i="47"/>
  <c r="CS67" i="47"/>
  <c r="CO69" i="47"/>
  <c r="CS73" i="47"/>
  <c r="CS77" i="47"/>
  <c r="CO79" i="47"/>
  <c r="CS82" i="47"/>
  <c r="CO84" i="47"/>
  <c r="CS86" i="47"/>
  <c r="CO88" i="47"/>
  <c r="CS91" i="47"/>
  <c r="CU91" i="47" s="1"/>
  <c r="CS102" i="47"/>
  <c r="CU102" i="47" s="1"/>
  <c r="CQ104" i="47"/>
  <c r="CO105" i="47"/>
  <c r="CS107" i="47"/>
  <c r="CU107" i="47" s="1"/>
  <c r="CO109" i="47"/>
  <c r="CT113" i="47"/>
  <c r="CM113" i="47"/>
  <c r="CQ114" i="47"/>
  <c r="CM119" i="47"/>
  <c r="CO123" i="47"/>
  <c r="CS125" i="47"/>
  <c r="CU125" i="47" s="1"/>
  <c r="CT137" i="47"/>
  <c r="CM137" i="47"/>
  <c r="CS137" i="47"/>
  <c r="CU137" i="47" s="1"/>
  <c r="CO137" i="47"/>
  <c r="CO142" i="47"/>
  <c r="CT146" i="47"/>
  <c r="CM146" i="47"/>
  <c r="CS146" i="47"/>
  <c r="CU146" i="47" s="1"/>
  <c r="CM151" i="47"/>
  <c r="CM158" i="47"/>
  <c r="CO162" i="47"/>
  <c r="CS163" i="47"/>
  <c r="CO164" i="47"/>
  <c r="CQ173" i="47"/>
  <c r="CQ175" i="47"/>
  <c r="CQ180" i="47"/>
  <c r="CQ184" i="47"/>
  <c r="CO188" i="47"/>
  <c r="CM196" i="47"/>
  <c r="CS202" i="47"/>
  <c r="CU202" i="47" s="1"/>
  <c r="CT214" i="47"/>
  <c r="CM214" i="47"/>
  <c r="CO214" i="47"/>
  <c r="CQ215" i="47"/>
  <c r="CM217" i="47"/>
  <c r="CQ219" i="47"/>
  <c r="CM221" i="47"/>
  <c r="CO224" i="47"/>
  <c r="CS224" i="47"/>
  <c r="CU224" i="47" s="1"/>
  <c r="CM304" i="47"/>
  <c r="CS325" i="47"/>
  <c r="CU325" i="47" s="1"/>
  <c r="CM325" i="47"/>
  <c r="CO342" i="47"/>
  <c r="CM342" i="47"/>
  <c r="CO358" i="47"/>
  <c r="CM358" i="47"/>
  <c r="CO378" i="47"/>
  <c r="CQ380" i="47"/>
  <c r="CT382" i="47"/>
  <c r="CM382" i="47"/>
  <c r="CS382" i="47"/>
  <c r="CU382" i="47" s="1"/>
  <c r="CM387" i="47"/>
  <c r="CM391" i="47"/>
  <c r="CS395" i="47"/>
  <c r="CU395" i="47" s="1"/>
  <c r="CO396" i="47"/>
  <c r="CS442" i="47"/>
  <c r="CU442" i="47" s="1"/>
  <c r="CU26" i="47"/>
  <c r="CT35" i="47"/>
  <c r="CU35" i="47" s="1"/>
  <c r="CM35" i="47"/>
  <c r="CT125" i="47"/>
  <c r="CM125" i="47"/>
  <c r="CO263" i="47"/>
  <c r="CT263" i="47"/>
  <c r="CQ23" i="47"/>
  <c r="CQ27" i="47"/>
  <c r="CM34" i="47"/>
  <c r="CQ37" i="47"/>
  <c r="CM39" i="47"/>
  <c r="CQ41" i="47"/>
  <c r="CM43" i="47"/>
  <c r="CQ46" i="47"/>
  <c r="CM48" i="47"/>
  <c r="CQ50" i="47"/>
  <c r="CM52" i="47"/>
  <c r="CQ54" i="47"/>
  <c r="CM57" i="47"/>
  <c r="CM62" i="47"/>
  <c r="CQ64" i="47"/>
  <c r="CM66" i="47"/>
  <c r="CQ68" i="47"/>
  <c r="CM70" i="47"/>
  <c r="CM76" i="47"/>
  <c r="CQ83" i="47"/>
  <c r="CM85" i="47"/>
  <c r="CQ87" i="47"/>
  <c r="CM90" i="47"/>
  <c r="CO92" i="47"/>
  <c r="CT93" i="47"/>
  <c r="CT97" i="47"/>
  <c r="CS98" i="47"/>
  <c r="CU98" i="47" s="1"/>
  <c r="CO100" i="47"/>
  <c r="CT101" i="47"/>
  <c r="CQ102" i="47"/>
  <c r="CM105" i="47"/>
  <c r="CQ107" i="47"/>
  <c r="CM109" i="47"/>
  <c r="CO114" i="47"/>
  <c r="CT117" i="47"/>
  <c r="CU117" i="47" s="1"/>
  <c r="CS119" i="47"/>
  <c r="CU119" i="47" s="1"/>
  <c r="CM122" i="47"/>
  <c r="CQ124" i="47"/>
  <c r="CS126" i="47"/>
  <c r="CU126" i="47" s="1"/>
  <c r="CT129" i="47"/>
  <c r="CO132" i="47"/>
  <c r="CT133" i="47"/>
  <c r="CM133" i="47"/>
  <c r="CM135" i="47"/>
  <c r="CQ138" i="47"/>
  <c r="CM142" i="47"/>
  <c r="CQ146" i="47"/>
  <c r="CO151" i="47"/>
  <c r="CO158" i="47"/>
  <c r="CQ160" i="47"/>
  <c r="CS162" i="47"/>
  <c r="CU162" i="47" s="1"/>
  <c r="CO165" i="47"/>
  <c r="CS168" i="47"/>
  <c r="CU168" i="47" s="1"/>
  <c r="CO172" i="47"/>
  <c r="CT173" i="47"/>
  <c r="CM173" i="47"/>
  <c r="CO174" i="47"/>
  <c r="CT175" i="47"/>
  <c r="CM176" i="47"/>
  <c r="CQ178" i="47"/>
  <c r="CQ186" i="47"/>
  <c r="CM187" i="47"/>
  <c r="CQ188" i="47"/>
  <c r="CO195" i="47"/>
  <c r="CS196" i="47"/>
  <c r="CO199" i="47"/>
  <c r="CT200" i="47"/>
  <c r="CS200" i="47"/>
  <c r="CU200" i="47" s="1"/>
  <c r="CO200" i="47"/>
  <c r="CO204" i="47"/>
  <c r="CS211" i="47"/>
  <c r="CU211" i="47" s="1"/>
  <c r="CM213" i="47"/>
  <c r="CS214" i="47"/>
  <c r="CU214" i="47" s="1"/>
  <c r="CM261" i="47"/>
  <c r="CT294" i="47"/>
  <c r="CS294" i="47"/>
  <c r="CU294" i="47" s="1"/>
  <c r="CO294" i="47"/>
  <c r="CM294" i="47"/>
  <c r="CQ306" i="47"/>
  <c r="CM306" i="47"/>
  <c r="CO306" i="47"/>
  <c r="CO334" i="47"/>
  <c r="CM334" i="47"/>
  <c r="CM346" i="47"/>
  <c r="CS350" i="47"/>
  <c r="CU350" i="47" s="1"/>
  <c r="CO352" i="47"/>
  <c r="CQ360" i="47"/>
  <c r="CO368" i="47"/>
  <c r="CM368" i="47"/>
  <c r="CT372" i="47"/>
  <c r="CM372" i="47"/>
  <c r="CS372" i="47"/>
  <c r="CU372" i="47" s="1"/>
  <c r="CS374" i="47"/>
  <c r="CU374" i="47" s="1"/>
  <c r="CO376" i="47"/>
  <c r="CS393" i="47"/>
  <c r="CU393" i="47" s="1"/>
  <c r="CM397" i="47"/>
  <c r="CQ399" i="47"/>
  <c r="CS402" i="47"/>
  <c r="CO406" i="47"/>
  <c r="CQ416" i="47"/>
  <c r="CM416" i="47"/>
  <c r="CO416" i="47"/>
  <c r="CT426" i="47"/>
  <c r="CM426" i="47"/>
  <c r="CQ428" i="47"/>
  <c r="CO428" i="47"/>
  <c r="CM429" i="47"/>
  <c r="CQ431" i="47"/>
  <c r="AF454" i="47"/>
  <c r="AJ454" i="47"/>
  <c r="AN454" i="47"/>
  <c r="AR454" i="47"/>
  <c r="AV454" i="47"/>
  <c r="AZ454" i="47"/>
  <c r="BD454" i="47"/>
  <c r="Y454" i="47"/>
  <c r="CQ34" i="47"/>
  <c r="CM37" i="47"/>
  <c r="CQ39" i="47"/>
  <c r="CM41" i="47"/>
  <c r="CQ43" i="47"/>
  <c r="CM46" i="47"/>
  <c r="CQ48" i="47"/>
  <c r="CM50" i="47"/>
  <c r="CQ52" i="47"/>
  <c r="CM54" i="47"/>
  <c r="CQ57" i="47"/>
  <c r="CQ62" i="47"/>
  <c r="CM64" i="47"/>
  <c r="CQ66" i="47"/>
  <c r="CM68" i="47"/>
  <c r="CQ70" i="47"/>
  <c r="CQ76" i="47"/>
  <c r="CM83" i="47"/>
  <c r="CQ85" i="47"/>
  <c r="CM87" i="47"/>
  <c r="CQ90" i="47"/>
  <c r="CS92" i="47"/>
  <c r="CU92" i="47" s="1"/>
  <c r="CO98" i="47"/>
  <c r="CS100" i="47"/>
  <c r="CU100" i="47" s="1"/>
  <c r="CM102" i="47"/>
  <c r="CQ105" i="47"/>
  <c r="CM107" i="47"/>
  <c r="CQ109" i="47"/>
  <c r="CS114" i="47"/>
  <c r="CU114" i="47" s="1"/>
  <c r="CO119" i="47"/>
  <c r="CQ122" i="47"/>
  <c r="CM124" i="47"/>
  <c r="CO126" i="47"/>
  <c r="CO129" i="47"/>
  <c r="CS132" i="47"/>
  <c r="CU132" i="47" s="1"/>
  <c r="CQ135" i="47"/>
  <c r="CM138" i="47"/>
  <c r="CQ147" i="47"/>
  <c r="CM149" i="47"/>
  <c r="CQ150" i="47"/>
  <c r="CM163" i="47"/>
  <c r="CQ164" i="47"/>
  <c r="CS172" i="47"/>
  <c r="CU172" i="47" s="1"/>
  <c r="CS174" i="47"/>
  <c r="CU174" i="47" s="1"/>
  <c r="CO175" i="47"/>
  <c r="CQ176" i="47"/>
  <c r="CM178" i="47"/>
  <c r="CO181" i="47"/>
  <c r="CO182" i="47"/>
  <c r="CT184" i="47"/>
  <c r="CU184" i="47" s="1"/>
  <c r="CT186" i="47"/>
  <c r="CM186" i="47"/>
  <c r="CQ191" i="47"/>
  <c r="CM193" i="47"/>
  <c r="CQ194" i="47"/>
  <c r="CO205" i="47"/>
  <c r="CQ206" i="47"/>
  <c r="CT212" i="47"/>
  <c r="CM212" i="47"/>
  <c r="CQ224" i="47"/>
  <c r="CM236" i="47"/>
  <c r="CQ237" i="47"/>
  <c r="CM238" i="47"/>
  <c r="CQ240" i="47"/>
  <c r="CO241" i="47"/>
  <c r="CM243" i="47"/>
  <c r="CT243" i="47"/>
  <c r="CO243" i="47"/>
  <c r="CQ253" i="47"/>
  <c r="CO254" i="47"/>
  <c r="CM255" i="47"/>
  <c r="CT255" i="47"/>
  <c r="CO336" i="47"/>
  <c r="CQ344" i="47"/>
  <c r="CO350" i="47"/>
  <c r="CM350" i="47"/>
  <c r="CO370" i="47"/>
  <c r="CM370" i="47"/>
  <c r="CT394" i="47"/>
  <c r="CM394" i="47"/>
  <c r="CS425" i="47"/>
  <c r="CQ426" i="47"/>
  <c r="CO434" i="47"/>
  <c r="CT444" i="47"/>
  <c r="CM444" i="47"/>
  <c r="CQ256" i="47"/>
  <c r="CS259" i="47"/>
  <c r="CU259" i="47" s="1"/>
  <c r="CQ260" i="47"/>
  <c r="CS262" i="47"/>
  <c r="CU262" i="47" s="1"/>
  <c r="CM265" i="47"/>
  <c r="CQ266" i="47"/>
  <c r="CM267" i="47"/>
  <c r="CM272" i="47"/>
  <c r="CO274" i="47"/>
  <c r="CO278" i="47"/>
  <c r="CO283" i="47"/>
  <c r="CO287" i="47"/>
  <c r="CQ293" i="47"/>
  <c r="CO297" i="47"/>
  <c r="CQ309" i="47"/>
  <c r="CO314" i="47"/>
  <c r="CO320" i="47"/>
  <c r="CS321" i="47"/>
  <c r="CQ325" i="47"/>
  <c r="CO338" i="47"/>
  <c r="CQ342" i="47"/>
  <c r="CS346" i="47"/>
  <c r="CU346" i="47" s="1"/>
  <c r="CO354" i="47"/>
  <c r="CQ358" i="47"/>
  <c r="CS362" i="47"/>
  <c r="CU362" i="47" s="1"/>
  <c r="CT366" i="47"/>
  <c r="CS366" i="47"/>
  <c r="CU366" i="47" s="1"/>
  <c r="CO366" i="47"/>
  <c r="CQ368" i="47"/>
  <c r="CM371" i="47"/>
  <c r="CQ372" i="47"/>
  <c r="CQ376" i="47"/>
  <c r="CQ378" i="47"/>
  <c r="CQ382" i="47"/>
  <c r="CT384" i="47"/>
  <c r="CM384" i="47"/>
  <c r="CQ402" i="47"/>
  <c r="CM405" i="47"/>
  <c r="CS409" i="47"/>
  <c r="CU409" i="47" s="1"/>
  <c r="CO410" i="47"/>
  <c r="CM411" i="47"/>
  <c r="CS415" i="47"/>
  <c r="CU415" i="47" s="1"/>
  <c r="CS419" i="47"/>
  <c r="CU419" i="47" s="1"/>
  <c r="CO420" i="47"/>
  <c r="CO426" i="47"/>
  <c r="CS427" i="47"/>
  <c r="CU427" i="47" s="1"/>
  <c r="CS433" i="47"/>
  <c r="CU433" i="47" s="1"/>
  <c r="CS435" i="47"/>
  <c r="CU435" i="47" s="1"/>
  <c r="CO437" i="47"/>
  <c r="CS438" i="47"/>
  <c r="CU438" i="47" s="1"/>
  <c r="CO439" i="47"/>
  <c r="CQ443" i="47"/>
  <c r="CS444" i="47"/>
  <c r="CU444" i="47" s="1"/>
  <c r="AG454" i="47"/>
  <c r="BA454" i="47"/>
  <c r="CS181" i="47"/>
  <c r="CU181" i="47" s="1"/>
  <c r="CS182" i="47"/>
  <c r="CU182" i="47" s="1"/>
  <c r="CO184" i="47"/>
  <c r="CQ187" i="47"/>
  <c r="CM191" i="47"/>
  <c r="CQ193" i="47"/>
  <c r="CS195" i="47"/>
  <c r="CO196" i="47"/>
  <c r="CM197" i="47"/>
  <c r="CQ198" i="47"/>
  <c r="CS201" i="47"/>
  <c r="CU201" i="47" s="1"/>
  <c r="CS203" i="47"/>
  <c r="CU203" i="47" s="1"/>
  <c r="CS205" i="47"/>
  <c r="CU205" i="47" s="1"/>
  <c r="CO206" i="47"/>
  <c r="CQ207" i="47"/>
  <c r="CM209" i="47"/>
  <c r="CO212" i="47"/>
  <c r="CS213" i="47"/>
  <c r="CU213" i="47" s="1"/>
  <c r="CS223" i="47"/>
  <c r="CU223" i="47" s="1"/>
  <c r="CS225" i="47"/>
  <c r="CU225" i="47" s="1"/>
  <c r="CM228" i="47"/>
  <c r="CQ229" i="47"/>
  <c r="CM230" i="47"/>
  <c r="CT249" i="47"/>
  <c r="CS250" i="47"/>
  <c r="CU250" i="47" s="1"/>
  <c r="CM253" i="47"/>
  <c r="CM256" i="47"/>
  <c r="CS260" i="47"/>
  <c r="CU260" i="47" s="1"/>
  <c r="CQ261" i="47"/>
  <c r="CO262" i="47"/>
  <c r="CM263" i="47"/>
  <c r="CS263" i="47"/>
  <c r="CU263" i="47" s="1"/>
  <c r="CT265" i="47"/>
  <c r="CS266" i="47"/>
  <c r="CS269" i="47"/>
  <c r="CU269" i="47" s="1"/>
  <c r="CQ272" i="47"/>
  <c r="CT274" i="47"/>
  <c r="CQ274" i="47"/>
  <c r="CO275" i="47"/>
  <c r="CT276" i="47"/>
  <c r="CM276" i="47"/>
  <c r="CO277" i="47"/>
  <c r="CT278" i="47"/>
  <c r="CQ278" i="47"/>
  <c r="CO279" i="47"/>
  <c r="CT281" i="47"/>
  <c r="CM281" i="47"/>
  <c r="CO282" i="47"/>
  <c r="CT283" i="47"/>
  <c r="CQ283" i="47"/>
  <c r="CO284" i="47"/>
  <c r="CT285" i="47"/>
  <c r="CM285" i="47"/>
  <c r="CO286" i="47"/>
  <c r="CT287" i="47"/>
  <c r="CQ287" i="47"/>
  <c r="CT289" i="47"/>
  <c r="CM289" i="47"/>
  <c r="CT297" i="47"/>
  <c r="CQ297" i="47"/>
  <c r="CT304" i="47"/>
  <c r="CS304" i="47"/>
  <c r="CO304" i="47"/>
  <c r="CT308" i="47"/>
  <c r="CM308" i="47"/>
  <c r="CT314" i="47"/>
  <c r="CQ314" i="47"/>
  <c r="CQ317" i="47"/>
  <c r="CO325" i="47"/>
  <c r="CQ331" i="47"/>
  <c r="CQ334" i="47"/>
  <c r="CS338" i="47"/>
  <c r="CU338" i="47" s="1"/>
  <c r="CO346" i="47"/>
  <c r="CQ348" i="47"/>
  <c r="CQ350" i="47"/>
  <c r="CS354" i="47"/>
  <c r="CU354" i="47" s="1"/>
  <c r="CO362" i="47"/>
  <c r="CQ364" i="47"/>
  <c r="CQ367" i="47"/>
  <c r="CQ369" i="47"/>
  <c r="CS370" i="47"/>
  <c r="CU370" i="47" s="1"/>
  <c r="CT374" i="47"/>
  <c r="CO375" i="47"/>
  <c r="CT376" i="47"/>
  <c r="CM376" i="47"/>
  <c r="CS380" i="47"/>
  <c r="CU380" i="47" s="1"/>
  <c r="CU388" i="47"/>
  <c r="CS389" i="47"/>
  <c r="CU389" i="47" s="1"/>
  <c r="CO391" i="47"/>
  <c r="CQ393" i="47"/>
  <c r="CS394" i="47"/>
  <c r="CU394" i="47" s="1"/>
  <c r="CO397" i="47"/>
  <c r="CS399" i="47"/>
  <c r="CU399" i="47" s="1"/>
  <c r="CO401" i="47"/>
  <c r="CT402" i="47"/>
  <c r="CU402" i="47" s="1"/>
  <c r="CM402" i="47"/>
  <c r="CQ403" i="47"/>
  <c r="CS404" i="47"/>
  <c r="CU404" i="47" s="1"/>
  <c r="CQ406" i="47"/>
  <c r="CM406" i="47"/>
  <c r="CQ407" i="47"/>
  <c r="CS410" i="47"/>
  <c r="CU410" i="47" s="1"/>
  <c r="CO413" i="47"/>
  <c r="CT414" i="47"/>
  <c r="CS414" i="47"/>
  <c r="CU414" i="47" s="1"/>
  <c r="CO414" i="47"/>
  <c r="CO417" i="47"/>
  <c r="CT418" i="47"/>
  <c r="CM418" i="47"/>
  <c r="CO419" i="47"/>
  <c r="CT420" i="47"/>
  <c r="CQ420" i="47"/>
  <c r="CM421" i="47"/>
  <c r="CQ423" i="47"/>
  <c r="CO427" i="47"/>
  <c r="CT428" i="47"/>
  <c r="CM428" i="47"/>
  <c r="CS428" i="47"/>
  <c r="CU428" i="47" s="1"/>
  <c r="CS437" i="47"/>
  <c r="CU437" i="47" s="1"/>
  <c r="CQ439" i="47"/>
  <c r="CO440" i="47"/>
  <c r="CT442" i="47"/>
  <c r="CM442" i="47"/>
  <c r="CM445" i="47"/>
  <c r="X449" i="47"/>
  <c r="BI474" i="47"/>
  <c r="BI476" i="47" s="1"/>
  <c r="BM474" i="47"/>
  <c r="BM476" i="47" s="1"/>
  <c r="BQ474" i="47"/>
  <c r="CT196" i="47"/>
  <c r="CO197" i="47"/>
  <c r="CT198" i="47"/>
  <c r="CM198" i="47"/>
  <c r="CM199" i="47"/>
  <c r="CQ201" i="47"/>
  <c r="CM203" i="47"/>
  <c r="CQ204" i="47"/>
  <c r="CS207" i="47"/>
  <c r="CU207" i="47" s="1"/>
  <c r="CO209" i="47"/>
  <c r="CQ211" i="47"/>
  <c r="CS212" i="47"/>
  <c r="CU212" i="47" s="1"/>
  <c r="CO215" i="47"/>
  <c r="CS217" i="47"/>
  <c r="CO219" i="47"/>
  <c r="CS221" i="47"/>
  <c r="CU221" i="47" s="1"/>
  <c r="CO223" i="47"/>
  <c r="CT224" i="47"/>
  <c r="CM224" i="47"/>
  <c r="CO225" i="47"/>
  <c r="CM226" i="47"/>
  <c r="CS226" i="47"/>
  <c r="CU226" i="47" s="1"/>
  <c r="CT228" i="47"/>
  <c r="CS229" i="47"/>
  <c r="CU229" i="47" s="1"/>
  <c r="CS232" i="47"/>
  <c r="CU232" i="47" s="1"/>
  <c r="CQ235" i="47"/>
  <c r="CS238" i="47"/>
  <c r="CU238" i="47" s="1"/>
  <c r="CQ239" i="47"/>
  <c r="CS241" i="47"/>
  <c r="CU241" i="47" s="1"/>
  <c r="CM244" i="47"/>
  <c r="CQ246" i="47"/>
  <c r="CM248" i="47"/>
  <c r="CS252" i="47"/>
  <c r="CU252" i="47" s="1"/>
  <c r="CS253" i="47"/>
  <c r="CU253" i="47" s="1"/>
  <c r="CO255" i="47"/>
  <c r="CQ276" i="47"/>
  <c r="CQ281" i="47"/>
  <c r="CQ285" i="47"/>
  <c r="CQ289" i="47"/>
  <c r="CT302" i="47"/>
  <c r="CM302" i="47"/>
  <c r="CQ305" i="47"/>
  <c r="CQ308" i="47"/>
  <c r="CS320" i="47"/>
  <c r="CU320" i="47" s="1"/>
  <c r="CT331" i="47"/>
  <c r="CM331" i="47"/>
  <c r="CO332" i="47"/>
  <c r="CT334" i="47"/>
  <c r="CU334" i="47" s="1"/>
  <c r="CO335" i="47"/>
  <c r="CT336" i="47"/>
  <c r="CU336" i="47" s="1"/>
  <c r="CM336" i="47"/>
  <c r="CO337" i="47"/>
  <c r="CT338" i="47"/>
  <c r="CO339" i="47"/>
  <c r="CT340" i="47"/>
  <c r="CM340" i="47"/>
  <c r="CO341" i="47"/>
  <c r="CT342" i="47"/>
  <c r="CO343" i="47"/>
  <c r="CT344" i="47"/>
  <c r="CM344" i="47"/>
  <c r="CO345" i="47"/>
  <c r="CT346" i="47"/>
  <c r="CO347" i="47"/>
  <c r="CT348" i="47"/>
  <c r="CM348" i="47"/>
  <c r="CO349" i="47"/>
  <c r="CT350" i="47"/>
  <c r="CO351" i="47"/>
  <c r="CT352" i="47"/>
  <c r="CM352" i="47"/>
  <c r="CO353" i="47"/>
  <c r="CT354" i="47"/>
  <c r="CO355" i="47"/>
  <c r="CT356" i="47"/>
  <c r="CM356" i="47"/>
  <c r="CO357" i="47"/>
  <c r="CT358" i="47"/>
  <c r="CO359" i="47"/>
  <c r="CT360" i="47"/>
  <c r="CM360" i="47"/>
  <c r="CO361" i="47"/>
  <c r="CT362" i="47"/>
  <c r="CO363" i="47"/>
  <c r="CT364" i="47"/>
  <c r="CM364" i="47"/>
  <c r="CT368" i="47"/>
  <c r="CS373" i="47"/>
  <c r="CU373" i="47" s="1"/>
  <c r="CO374" i="47"/>
  <c r="CM379" i="47"/>
  <c r="CQ383" i="47"/>
  <c r="CS384" i="47"/>
  <c r="CU384" i="47" s="1"/>
  <c r="CM395" i="47"/>
  <c r="CQ396" i="47"/>
  <c r="CS401" i="47"/>
  <c r="CU401" i="47" s="1"/>
  <c r="CS403" i="47"/>
  <c r="CU403" i="47" s="1"/>
  <c r="CO404" i="47"/>
  <c r="CQ405" i="47"/>
  <c r="CM407" i="47"/>
  <c r="CO409" i="47"/>
  <c r="CT410" i="47"/>
  <c r="CO411" i="47"/>
  <c r="CT412" i="47"/>
  <c r="CM412" i="47"/>
  <c r="CM413" i="47"/>
  <c r="CQ415" i="47"/>
  <c r="CM417" i="47"/>
  <c r="CQ418" i="47"/>
  <c r="CS421" i="47"/>
  <c r="CU421" i="47" s="1"/>
  <c r="CO423" i="47"/>
  <c r="CQ425" i="47"/>
  <c r="CS426" i="47"/>
  <c r="CU426" i="47" s="1"/>
  <c r="CO429" i="47"/>
  <c r="CS431" i="47"/>
  <c r="CU431" i="47" s="1"/>
  <c r="CO433" i="47"/>
  <c r="CT434" i="47"/>
  <c r="CM434" i="47"/>
  <c r="CO435" i="47"/>
  <c r="CT437" i="47"/>
  <c r="CM438" i="47"/>
  <c r="CQ440" i="47"/>
  <c r="CS443" i="47"/>
  <c r="CU443" i="47" s="1"/>
  <c r="CO444" i="47"/>
  <c r="CS445" i="47"/>
  <c r="CU445" i="47" s="1"/>
  <c r="X448" i="47"/>
  <c r="S447" i="47"/>
  <c r="W447" i="47"/>
  <c r="X452" i="47"/>
  <c r="AC454" i="47"/>
  <c r="AK454" i="47"/>
  <c r="AS454" i="47"/>
  <c r="BE454" i="47"/>
  <c r="CC481" i="47"/>
  <c r="CK481" i="47"/>
  <c r="CK483" i="47" s="1"/>
  <c r="BK495" i="47"/>
  <c r="BK497" i="47" s="1"/>
  <c r="BO495" i="47"/>
  <c r="BS495" i="47"/>
  <c r="BW495" i="47"/>
  <c r="CA495" i="47"/>
  <c r="CA497" i="47" s="1"/>
  <c r="CE495" i="47"/>
  <c r="CE497" i="47" s="1"/>
  <c r="CI495" i="47"/>
  <c r="CI497" i="47" s="1"/>
  <c r="BK502" i="47"/>
  <c r="BO502" i="47"/>
  <c r="BS502" i="47"/>
  <c r="BW502" i="47"/>
  <c r="CA502" i="47"/>
  <c r="CE502" i="47"/>
  <c r="CE504" i="47" s="1"/>
  <c r="CI502" i="47"/>
  <c r="CI504" i="47" s="1"/>
  <c r="BK509" i="47"/>
  <c r="BO509" i="47"/>
  <c r="BS509" i="47"/>
  <c r="BS511" i="47" s="1"/>
  <c r="BW509" i="47"/>
  <c r="CA509" i="47"/>
  <c r="CE509" i="47"/>
  <c r="CE511" i="47" s="1"/>
  <c r="CI509" i="47"/>
  <c r="CI511" i="47" s="1"/>
  <c r="BK516" i="47"/>
  <c r="BO516" i="47"/>
  <c r="BS516" i="47"/>
  <c r="BW516" i="47"/>
  <c r="CA516" i="47"/>
  <c r="CE516" i="47"/>
  <c r="CE518" i="47" s="1"/>
  <c r="CI516" i="47"/>
  <c r="CI518" i="47" s="1"/>
  <c r="BK523" i="47"/>
  <c r="BK525" i="47" s="1"/>
  <c r="BO523" i="47"/>
  <c r="BS523" i="47"/>
  <c r="BW523" i="47"/>
  <c r="CA523" i="47"/>
  <c r="CA525" i="47" s="1"/>
  <c r="CE523" i="47"/>
  <c r="CE525" i="47" s="1"/>
  <c r="CI523" i="47"/>
  <c r="CI525" i="47" s="1"/>
  <c r="BK530" i="47"/>
  <c r="BO530" i="47"/>
  <c r="BO532" i="47" s="1"/>
  <c r="BS530" i="47"/>
  <c r="BW530" i="47"/>
  <c r="CA530" i="47"/>
  <c r="CE530" i="47"/>
  <c r="CE532" i="47" s="1"/>
  <c r="CI530" i="47"/>
  <c r="CI532" i="47" s="1"/>
  <c r="BK537" i="47"/>
  <c r="BO537" i="47"/>
  <c r="BS537" i="47"/>
  <c r="BS539" i="47" s="1"/>
  <c r="BW537" i="47"/>
  <c r="CA537" i="47"/>
  <c r="CE537" i="47"/>
  <c r="CE539" i="47" s="1"/>
  <c r="CI537" i="47"/>
  <c r="CI539" i="47" s="1"/>
  <c r="BK551" i="47"/>
  <c r="BO551" i="47"/>
  <c r="BS551" i="47"/>
  <c r="BW551" i="47"/>
  <c r="CA551" i="47"/>
  <c r="CE551" i="47"/>
  <c r="CE553" i="47" s="1"/>
  <c r="CI551" i="47"/>
  <c r="CI553" i="47" s="1"/>
  <c r="BK558" i="47"/>
  <c r="BK560" i="47" s="1"/>
  <c r="BO558" i="47"/>
  <c r="BS558" i="47"/>
  <c r="BW558" i="47"/>
  <c r="CA558" i="47"/>
  <c r="CA560" i="47" s="1"/>
  <c r="CE558" i="47"/>
  <c r="CE560" i="47" s="1"/>
  <c r="CI558" i="47"/>
  <c r="CI560" i="47" s="1"/>
  <c r="BK572" i="47"/>
  <c r="BO572" i="47"/>
  <c r="BS572" i="47"/>
  <c r="BW572" i="47"/>
  <c r="CA572" i="47"/>
  <c r="CE572" i="47"/>
  <c r="CE574" i="47" s="1"/>
  <c r="CI572" i="47"/>
  <c r="CI574" i="47" s="1"/>
  <c r="CK109" i="71"/>
  <c r="CD109" i="71"/>
  <c r="CH128" i="71"/>
  <c r="CD128" i="71"/>
  <c r="CQ132" i="47"/>
  <c r="CS135" i="47"/>
  <c r="CU135" i="47" s="1"/>
  <c r="CO138" i="47"/>
  <c r="CT140" i="47"/>
  <c r="CQ142" i="47"/>
  <c r="CM147" i="47"/>
  <c r="CQ149" i="47"/>
  <c r="CS151" i="47"/>
  <c r="CU151" i="47" s="1"/>
  <c r="CT156" i="47"/>
  <c r="CS158" i="47"/>
  <c r="CU158" i="47" s="1"/>
  <c r="CM160" i="47"/>
  <c r="CQ163" i="47"/>
  <c r="CS165" i="47"/>
  <c r="CU165" i="47" s="1"/>
  <c r="CO168" i="47"/>
  <c r="CT169" i="47"/>
  <c r="CQ172" i="47"/>
  <c r="CM174" i="47"/>
  <c r="CO176" i="47"/>
  <c r="CT177" i="47"/>
  <c r="CS178" i="47"/>
  <c r="CM181" i="47"/>
  <c r="CM182" i="47"/>
  <c r="CS187" i="47"/>
  <c r="CU187" i="47" s="1"/>
  <c r="CO191" i="47"/>
  <c r="CS193" i="47"/>
  <c r="CU193" i="47" s="1"/>
  <c r="CM195" i="47"/>
  <c r="CQ197" i="47"/>
  <c r="CS199" i="47"/>
  <c r="CU199" i="47" s="1"/>
  <c r="CO201" i="47"/>
  <c r="CT202" i="47"/>
  <c r="CQ203" i="47"/>
  <c r="CM205" i="47"/>
  <c r="CO207" i="47"/>
  <c r="CT208" i="47"/>
  <c r="CS209" i="47"/>
  <c r="CU209" i="47" s="1"/>
  <c r="CM211" i="47"/>
  <c r="CQ213" i="47"/>
  <c r="CS215" i="47"/>
  <c r="CU215" i="47" s="1"/>
  <c r="CO217" i="47"/>
  <c r="CT218" i="47"/>
  <c r="CU218" i="47" s="1"/>
  <c r="CS219" i="47"/>
  <c r="CU219" i="47" s="1"/>
  <c r="CO221" i="47"/>
  <c r="CT222" i="47"/>
  <c r="CQ223" i="47"/>
  <c r="CT225" i="47"/>
  <c r="CM227" i="47"/>
  <c r="CS231" i="47"/>
  <c r="CU231" i="47" s="1"/>
  <c r="CQ232" i="47"/>
  <c r="CO233" i="47"/>
  <c r="CM234" i="47"/>
  <c r="CS234" i="47"/>
  <c r="CU234" i="47" s="1"/>
  <c r="CT236" i="47"/>
  <c r="CS237" i="47"/>
  <c r="CU237" i="47" s="1"/>
  <c r="CS240" i="47"/>
  <c r="CU240" i="47" s="1"/>
  <c r="CQ244" i="47"/>
  <c r="CM246" i="47"/>
  <c r="CQ248" i="47"/>
  <c r="CS251" i="47"/>
  <c r="CU251" i="47" s="1"/>
  <c r="CQ252" i="47"/>
  <c r="CS254" i="47"/>
  <c r="CU254" i="47" s="1"/>
  <c r="CM257" i="47"/>
  <c r="CQ258" i="47"/>
  <c r="CM259" i="47"/>
  <c r="CT262" i="47"/>
  <c r="CM264" i="47"/>
  <c r="CS268" i="47"/>
  <c r="CU268" i="47" s="1"/>
  <c r="CQ269" i="47"/>
  <c r="CO270" i="47"/>
  <c r="CM271" i="47"/>
  <c r="CS271" i="47"/>
  <c r="CU271" i="47" s="1"/>
  <c r="CT273" i="47"/>
  <c r="CT300" i="47"/>
  <c r="CQ301" i="47"/>
  <c r="CT306" i="47"/>
  <c r="CQ307" i="47"/>
  <c r="CT316" i="47"/>
  <c r="CM324" i="47"/>
  <c r="CT329" i="47"/>
  <c r="CT370" i="47"/>
  <c r="CS371" i="47"/>
  <c r="CU371" i="47" s="1"/>
  <c r="CQ375" i="47"/>
  <c r="CT380" i="47"/>
  <c r="CO385" i="47"/>
  <c r="CT386" i="47"/>
  <c r="CS387" i="47"/>
  <c r="CU387" i="47" s="1"/>
  <c r="CT390" i="47"/>
  <c r="CS391" i="47"/>
  <c r="CU391" i="47" s="1"/>
  <c r="CM393" i="47"/>
  <c r="CQ395" i="47"/>
  <c r="CS397" i="47"/>
  <c r="CU397" i="47" s="1"/>
  <c r="CO399" i="47"/>
  <c r="CT400" i="47"/>
  <c r="CQ401" i="47"/>
  <c r="CM403" i="47"/>
  <c r="CO405" i="47"/>
  <c r="CT406" i="47"/>
  <c r="CU406" i="47" s="1"/>
  <c r="CS407" i="47"/>
  <c r="CM409" i="47"/>
  <c r="CQ411" i="47"/>
  <c r="CS413" i="47"/>
  <c r="CU413" i="47" s="1"/>
  <c r="CO415" i="47"/>
  <c r="CT416" i="47"/>
  <c r="CQ417" i="47"/>
  <c r="CM419" i="47"/>
  <c r="CO421" i="47"/>
  <c r="CT422" i="47"/>
  <c r="CS423" i="47"/>
  <c r="CU423" i="47" s="1"/>
  <c r="CM425" i="47"/>
  <c r="CQ427" i="47"/>
  <c r="CS429" i="47"/>
  <c r="CU429" i="47" s="1"/>
  <c r="CO431" i="47"/>
  <c r="CT432" i="47"/>
  <c r="CQ433" i="47"/>
  <c r="CM435" i="47"/>
  <c r="CO438" i="47"/>
  <c r="CT439" i="47"/>
  <c r="CS440" i="47"/>
  <c r="CU440" i="47" s="1"/>
  <c r="CM443" i="47"/>
  <c r="CQ445" i="47"/>
  <c r="X450" i="47"/>
  <c r="X451" i="47"/>
  <c r="BH475" i="47"/>
  <c r="BL475" i="47"/>
  <c r="BP475" i="47"/>
  <c r="BT475" i="47"/>
  <c r="BX475" i="47"/>
  <c r="CB475" i="47"/>
  <c r="CF475" i="47"/>
  <c r="CJ475" i="47"/>
  <c r="BJ474" i="47"/>
  <c r="BN474" i="47"/>
  <c r="BN476" i="47" s="1"/>
  <c r="BH482" i="47"/>
  <c r="BL482" i="47"/>
  <c r="BP482" i="47"/>
  <c r="BT482" i="47"/>
  <c r="BX482" i="47"/>
  <c r="CB482" i="47"/>
  <c r="CF482" i="47"/>
  <c r="CJ482" i="47"/>
  <c r="BJ482" i="47"/>
  <c r="BR482" i="47"/>
  <c r="BZ482" i="47"/>
  <c r="CH482" i="47"/>
  <c r="BJ552" i="47"/>
  <c r="BN552" i="47"/>
  <c r="BR552" i="47"/>
  <c r="BV552" i="47"/>
  <c r="BZ552" i="47"/>
  <c r="CD552" i="47"/>
  <c r="CH552" i="47"/>
  <c r="BJ559" i="47"/>
  <c r="BN559" i="47"/>
  <c r="BR559" i="47"/>
  <c r="BV559" i="47"/>
  <c r="BZ559" i="47"/>
  <c r="CD559" i="47"/>
  <c r="CH559" i="47"/>
  <c r="BH558" i="47"/>
  <c r="BL558" i="47"/>
  <c r="BL560" i="47" s="1"/>
  <c r="BP558" i="47"/>
  <c r="BT558" i="47"/>
  <c r="BX558" i="47"/>
  <c r="CB558" i="47"/>
  <c r="CB560" i="47" s="1"/>
  <c r="BJ566" i="47"/>
  <c r="BN566" i="47"/>
  <c r="BR566" i="47"/>
  <c r="BV566" i="47"/>
  <c r="BZ566" i="47"/>
  <c r="CD566" i="47"/>
  <c r="CH566" i="47"/>
  <c r="BJ573" i="47"/>
  <c r="BJ574" i="47" s="1"/>
  <c r="BN573" i="47"/>
  <c r="BR573" i="47"/>
  <c r="BV573" i="47"/>
  <c r="BZ573" i="47"/>
  <c r="BZ574" i="47" s="1"/>
  <c r="CD573" i="47"/>
  <c r="CH573" i="47"/>
  <c r="CK37" i="71"/>
  <c r="CJ37" i="71"/>
  <c r="CL37" i="71" s="1"/>
  <c r="CF37" i="71"/>
  <c r="CK41" i="71"/>
  <c r="CJ41" i="71"/>
  <c r="CF41" i="71"/>
  <c r="CH77" i="71"/>
  <c r="CJ102" i="71"/>
  <c r="CL102" i="71" s="1"/>
  <c r="CJ156" i="71"/>
  <c r="CD156" i="71"/>
  <c r="CF180" i="71"/>
  <c r="CJ180" i="71"/>
  <c r="CH396" i="71"/>
  <c r="CF396" i="71"/>
  <c r="BI475" i="47"/>
  <c r="BM475" i="47"/>
  <c r="BQ475" i="47"/>
  <c r="BU475" i="47"/>
  <c r="BY475" i="47"/>
  <c r="CC475" i="47"/>
  <c r="CG475" i="47"/>
  <c r="CK475" i="47"/>
  <c r="BK474" i="47"/>
  <c r="BO474" i="47"/>
  <c r="BS474" i="47"/>
  <c r="BS476" i="47" s="1"/>
  <c r="BW474" i="47"/>
  <c r="BW476" i="47" s="1"/>
  <c r="CA474" i="47"/>
  <c r="CE474" i="47"/>
  <c r="CE476" i="47" s="1"/>
  <c r="CI474" i="47"/>
  <c r="CI476" i="47" s="1"/>
  <c r="BI482" i="47"/>
  <c r="BM482" i="47"/>
  <c r="BQ482" i="47"/>
  <c r="BU482" i="47"/>
  <c r="BY482" i="47"/>
  <c r="CC482" i="47"/>
  <c r="CG482" i="47"/>
  <c r="CK482" i="47"/>
  <c r="BK573" i="47"/>
  <c r="BO573" i="47"/>
  <c r="BS573" i="47"/>
  <c r="BW573" i="47"/>
  <c r="CA573" i="47"/>
  <c r="CE573" i="47"/>
  <c r="CI573" i="47"/>
  <c r="BI572" i="47"/>
  <c r="BI574" i="47" s="1"/>
  <c r="BM572" i="47"/>
  <c r="BM574" i="47" s="1"/>
  <c r="BQ572" i="47"/>
  <c r="BU572" i="47"/>
  <c r="BY572" i="47"/>
  <c r="BY574" i="47" s="1"/>
  <c r="CH10" i="71"/>
  <c r="CD11" i="71"/>
  <c r="CK12" i="71"/>
  <c r="CF13" i="71"/>
  <c r="CJ13" i="71"/>
  <c r="CL13" i="71" s="1"/>
  <c r="CH14" i="71"/>
  <c r="CD15" i="71"/>
  <c r="CK16" i="71"/>
  <c r="CF17" i="71"/>
  <c r="CJ17" i="71"/>
  <c r="CH18" i="71"/>
  <c r="CD19" i="71"/>
  <c r="CK22" i="71"/>
  <c r="CF23" i="71"/>
  <c r="CJ23" i="71"/>
  <c r="CH24" i="71"/>
  <c r="CD25" i="71"/>
  <c r="CK26" i="71"/>
  <c r="CH28" i="71"/>
  <c r="CK31" i="71"/>
  <c r="CH34" i="71"/>
  <c r="CD34" i="71"/>
  <c r="CH35" i="71"/>
  <c r="CD37" i="71"/>
  <c r="CH39" i="71"/>
  <c r="CD39" i="71"/>
  <c r="CH40" i="71"/>
  <c r="CD41" i="71"/>
  <c r="CH81" i="71"/>
  <c r="CH109" i="71"/>
  <c r="CJ189" i="71"/>
  <c r="CD189" i="71"/>
  <c r="CF193" i="71"/>
  <c r="CJ193" i="71"/>
  <c r="CJ199" i="71"/>
  <c r="CD199" i="71"/>
  <c r="CF201" i="71"/>
  <c r="CJ201" i="71"/>
  <c r="CJ207" i="71"/>
  <c r="CD207" i="71"/>
  <c r="CF209" i="71"/>
  <c r="CJ209" i="71"/>
  <c r="CL209" i="71" s="1"/>
  <c r="CH256" i="71"/>
  <c r="CF256" i="71"/>
  <c r="CK258" i="71"/>
  <c r="CD258" i="71"/>
  <c r="CH265" i="71"/>
  <c r="CF265" i="71"/>
  <c r="CK267" i="71"/>
  <c r="CD267" i="71"/>
  <c r="CH273" i="71"/>
  <c r="CF273" i="71"/>
  <c r="CF330" i="71"/>
  <c r="CJ330" i="71"/>
  <c r="BH474" i="47"/>
  <c r="BL474" i="47"/>
  <c r="BP474" i="47"/>
  <c r="BT474" i="47"/>
  <c r="BX474" i="47"/>
  <c r="CB474" i="47"/>
  <c r="CF474" i="47"/>
  <c r="CF476" i="47" s="1"/>
  <c r="CJ474" i="47"/>
  <c r="CJ476" i="47" s="1"/>
  <c r="BJ495" i="47"/>
  <c r="BN495" i="47"/>
  <c r="BR495" i="47"/>
  <c r="BV495" i="47"/>
  <c r="BZ495" i="47"/>
  <c r="CD495" i="47"/>
  <c r="CD497" i="47" s="1"/>
  <c r="CH495" i="47"/>
  <c r="CH497" i="47" s="1"/>
  <c r="BJ502" i="47"/>
  <c r="BN502" i="47"/>
  <c r="BR502" i="47"/>
  <c r="BV502" i="47"/>
  <c r="BV504" i="47" s="1"/>
  <c r="BZ502" i="47"/>
  <c r="CD502" i="47"/>
  <c r="CH502" i="47"/>
  <c r="CH504" i="47" s="1"/>
  <c r="BJ509" i="47"/>
  <c r="BN509" i="47"/>
  <c r="BR509" i="47"/>
  <c r="BV509" i="47"/>
  <c r="BZ509" i="47"/>
  <c r="CD509" i="47"/>
  <c r="CH509" i="47"/>
  <c r="CH511" i="47" s="1"/>
  <c r="BJ516" i="47"/>
  <c r="BN516" i="47"/>
  <c r="BN518" i="47" s="1"/>
  <c r="BR516" i="47"/>
  <c r="BV516" i="47"/>
  <c r="BZ516" i="47"/>
  <c r="CD516" i="47"/>
  <c r="CD518" i="47" s="1"/>
  <c r="CH516" i="47"/>
  <c r="CH518" i="47" s="1"/>
  <c r="BJ523" i="47"/>
  <c r="BN523" i="47"/>
  <c r="BN525" i="47" s="1"/>
  <c r="BR523" i="47"/>
  <c r="BV523" i="47"/>
  <c r="BZ523" i="47"/>
  <c r="CD523" i="47"/>
  <c r="CD525" i="47" s="1"/>
  <c r="CH523" i="47"/>
  <c r="CH525" i="47" s="1"/>
  <c r="BJ530" i="47"/>
  <c r="BN530" i="47"/>
  <c r="BR530" i="47"/>
  <c r="BV530" i="47"/>
  <c r="BV532" i="47" s="1"/>
  <c r="BZ530" i="47"/>
  <c r="CD530" i="47"/>
  <c r="CH530" i="47"/>
  <c r="CH532" i="47" s="1"/>
  <c r="BJ537" i="47"/>
  <c r="BN537" i="47"/>
  <c r="BR537" i="47"/>
  <c r="BV537" i="47"/>
  <c r="BZ537" i="47"/>
  <c r="CD537" i="47"/>
  <c r="CH537" i="47"/>
  <c r="CH539" i="47" s="1"/>
  <c r="BJ551" i="47"/>
  <c r="BN551" i="47"/>
  <c r="BR551" i="47"/>
  <c r="BV551" i="47"/>
  <c r="BZ551" i="47"/>
  <c r="CD551" i="47"/>
  <c r="CH551" i="47"/>
  <c r="CH553" i="47" s="1"/>
  <c r="BJ558" i="47"/>
  <c r="BN558" i="47"/>
  <c r="BR558" i="47"/>
  <c r="BR560" i="47" s="1"/>
  <c r="BV558" i="47"/>
  <c r="BZ558" i="47"/>
  <c r="CD558" i="47"/>
  <c r="CD560" i="47" s="1"/>
  <c r="CH558" i="47"/>
  <c r="CH560" i="47" s="1"/>
  <c r="BJ572" i="47"/>
  <c r="BN572" i="47"/>
  <c r="BR572" i="47"/>
  <c r="BV572" i="47"/>
  <c r="BZ572" i="47"/>
  <c r="CD572" i="47"/>
  <c r="CH572" i="47"/>
  <c r="CH574" i="47" s="1"/>
  <c r="CJ10" i="71"/>
  <c r="CF12" i="71"/>
  <c r="CJ14" i="71"/>
  <c r="CF16" i="71"/>
  <c r="CJ18" i="71"/>
  <c r="CF22" i="71"/>
  <c r="CJ24" i="71"/>
  <c r="CF26" i="71"/>
  <c r="CJ28" i="71"/>
  <c r="CF31" i="71"/>
  <c r="CJ33" i="71"/>
  <c r="CF34" i="71"/>
  <c r="CJ38" i="71"/>
  <c r="CF39" i="71"/>
  <c r="CJ42" i="71"/>
  <c r="CH86" i="71"/>
  <c r="CF124" i="71"/>
  <c r="CD124" i="71"/>
  <c r="CJ215" i="71"/>
  <c r="CD215" i="71"/>
  <c r="CF217" i="71"/>
  <c r="CJ217" i="71"/>
  <c r="CH74" i="71"/>
  <c r="CH83" i="71"/>
  <c r="CH92" i="71"/>
  <c r="CK105" i="71"/>
  <c r="CD107" i="71"/>
  <c r="CJ107" i="71"/>
  <c r="CF109" i="71"/>
  <c r="CH124" i="71"/>
  <c r="CJ128" i="71"/>
  <c r="CH135" i="71"/>
  <c r="CH142" i="71"/>
  <c r="CH149" i="71"/>
  <c r="CJ151" i="71"/>
  <c r="CH159" i="71"/>
  <c r="CF159" i="71"/>
  <c r="CK161" i="71"/>
  <c r="CD161" i="71"/>
  <c r="CK166" i="71"/>
  <c r="CD166" i="71"/>
  <c r="CF175" i="71"/>
  <c r="CJ187" i="71"/>
  <c r="CJ197" i="71"/>
  <c r="CJ205" i="71"/>
  <c r="CL205" i="71" s="1"/>
  <c r="CF326" i="71"/>
  <c r="CH326" i="71"/>
  <c r="CF337" i="71"/>
  <c r="CD337" i="71"/>
  <c r="CH33" i="71"/>
  <c r="CK35" i="71"/>
  <c r="CH38" i="71"/>
  <c r="CK40" i="71"/>
  <c r="CH42" i="71"/>
  <c r="CD43" i="71"/>
  <c r="CK45" i="71"/>
  <c r="CF46" i="71"/>
  <c r="CJ46" i="71"/>
  <c r="CH47" i="71"/>
  <c r="CD48" i="71"/>
  <c r="CK49" i="71"/>
  <c r="CF50" i="71"/>
  <c r="CJ50" i="71"/>
  <c r="CH51" i="71"/>
  <c r="CK53" i="71"/>
  <c r="CD58" i="71"/>
  <c r="CH60" i="71"/>
  <c r="CD63" i="71"/>
  <c r="CH65" i="71"/>
  <c r="CD67" i="71"/>
  <c r="CH69" i="71"/>
  <c r="CK71" i="71"/>
  <c r="CF74" i="71"/>
  <c r="CD75" i="71"/>
  <c r="CJ76" i="71"/>
  <c r="CK77" i="71"/>
  <c r="CK79" i="71"/>
  <c r="CD79" i="71"/>
  <c r="CK81" i="71"/>
  <c r="CF83" i="71"/>
  <c r="CD84" i="71"/>
  <c r="CJ85" i="71"/>
  <c r="CK86" i="71"/>
  <c r="CF87" i="71"/>
  <c r="CF88" i="71"/>
  <c r="CH89" i="71"/>
  <c r="CD91" i="71"/>
  <c r="CD102" i="71"/>
  <c r="CD105" i="71"/>
  <c r="CJ105" i="71"/>
  <c r="CL105" i="71" s="1"/>
  <c r="CK118" i="71"/>
  <c r="CD118" i="71"/>
  <c r="CJ124" i="71"/>
  <c r="CJ126" i="71"/>
  <c r="CH133" i="71"/>
  <c r="CD135" i="71"/>
  <c r="CJ135" i="71"/>
  <c r="CL135" i="71" s="1"/>
  <c r="CD142" i="71"/>
  <c r="CJ142" i="71"/>
  <c r="CL142" i="71" s="1"/>
  <c r="CD147" i="71"/>
  <c r="CH148" i="71"/>
  <c r="CD149" i="71"/>
  <c r="CJ149" i="71"/>
  <c r="CL149" i="71" s="1"/>
  <c r="CF151" i="71"/>
  <c r="CD176" i="71"/>
  <c r="CH258" i="71"/>
  <c r="CH267" i="71"/>
  <c r="CD323" i="71"/>
  <c r="CF323" i="71"/>
  <c r="CH346" i="71"/>
  <c r="CK362" i="71"/>
  <c r="CD362" i="71"/>
  <c r="CL363" i="71"/>
  <c r="CJ397" i="71"/>
  <c r="CK426" i="71"/>
  <c r="CF426" i="71"/>
  <c r="CF45" i="71"/>
  <c r="CJ47" i="71"/>
  <c r="CF49" i="71"/>
  <c r="CJ51" i="71"/>
  <c r="CF53" i="71"/>
  <c r="CF58" i="71"/>
  <c r="CJ60" i="71"/>
  <c r="CL60" i="71" s="1"/>
  <c r="CF63" i="71"/>
  <c r="CJ65" i="71"/>
  <c r="CF67" i="71"/>
  <c r="CL68" i="71"/>
  <c r="CJ69" i="71"/>
  <c r="CD71" i="71"/>
  <c r="CJ71" i="71"/>
  <c r="CH76" i="71"/>
  <c r="CD77" i="71"/>
  <c r="CJ77" i="71"/>
  <c r="CD81" i="71"/>
  <c r="CJ81" i="71"/>
  <c r="CH85" i="71"/>
  <c r="CD86" i="71"/>
  <c r="CJ86" i="71"/>
  <c r="CK92" i="71"/>
  <c r="CF93" i="71"/>
  <c r="CH94" i="71"/>
  <c r="CK100" i="71"/>
  <c r="CF102" i="71"/>
  <c r="CJ106" i="71"/>
  <c r="CF107" i="71"/>
  <c r="CD114" i="71"/>
  <c r="CJ114" i="71"/>
  <c r="CF118" i="71"/>
  <c r="CH123" i="71"/>
  <c r="CF128" i="71"/>
  <c r="CJ129" i="71"/>
  <c r="CF135" i="71"/>
  <c r="CF142" i="71"/>
  <c r="CF147" i="71"/>
  <c r="CH151" i="71"/>
  <c r="CH156" i="71"/>
  <c r="CH161" i="71"/>
  <c r="CF164" i="71"/>
  <c r="CH166" i="71"/>
  <c r="CF173" i="71"/>
  <c r="CD173" i="71"/>
  <c r="CK174" i="71"/>
  <c r="CD195" i="71"/>
  <c r="CD203" i="71"/>
  <c r="CD211" i="71"/>
  <c r="CH354" i="71"/>
  <c r="CD354" i="71"/>
  <c r="CF378" i="71"/>
  <c r="CD378" i="71"/>
  <c r="CK379" i="71"/>
  <c r="CF379" i="71"/>
  <c r="CD440" i="71"/>
  <c r="CH440" i="71"/>
  <c r="BH572" i="47"/>
  <c r="BH574" i="47" s="1"/>
  <c r="BL572" i="47"/>
  <c r="BL574" i="47" s="1"/>
  <c r="BP572" i="47"/>
  <c r="BP574" i="47" s="1"/>
  <c r="BT572" i="47"/>
  <c r="BT574" i="47" s="1"/>
  <c r="BX572" i="47"/>
  <c r="BX574" i="47" s="1"/>
  <c r="CB572" i="47"/>
  <c r="CB574" i="47" s="1"/>
  <c r="CF572" i="47"/>
  <c r="CF574" i="47" s="1"/>
  <c r="CJ572" i="47"/>
  <c r="CJ574" i="47" s="1"/>
  <c r="CF10" i="71"/>
  <c r="CK11" i="71"/>
  <c r="CL11" i="71" s="1"/>
  <c r="CJ12" i="71"/>
  <c r="CL12" i="71" s="1"/>
  <c r="CF14" i="71"/>
  <c r="CK15" i="71"/>
  <c r="CL15" i="71" s="1"/>
  <c r="CJ16" i="71"/>
  <c r="CF18" i="71"/>
  <c r="CK19" i="71"/>
  <c r="CL19" i="71" s="1"/>
  <c r="CJ22" i="71"/>
  <c r="CL22" i="71" s="1"/>
  <c r="CF24" i="71"/>
  <c r="CK25" i="71"/>
  <c r="CL25" i="71" s="1"/>
  <c r="CJ26" i="71"/>
  <c r="CF28" i="71"/>
  <c r="CK29" i="71"/>
  <c r="CL29" i="71" s="1"/>
  <c r="CJ31" i="71"/>
  <c r="CL31" i="71" s="1"/>
  <c r="CF33" i="71"/>
  <c r="CK34" i="71"/>
  <c r="CL34" i="71" s="1"/>
  <c r="CJ35" i="71"/>
  <c r="CF38" i="71"/>
  <c r="CK39" i="71"/>
  <c r="CL39" i="71" s="1"/>
  <c r="CJ40" i="71"/>
  <c r="CL40" i="71" s="1"/>
  <c r="CF42" i="71"/>
  <c r="CK43" i="71"/>
  <c r="CL43" i="71" s="1"/>
  <c r="CJ45" i="71"/>
  <c r="CL45" i="71" s="1"/>
  <c r="CF47" i="71"/>
  <c r="CK48" i="71"/>
  <c r="CJ49" i="71"/>
  <c r="CF51" i="71"/>
  <c r="CK52" i="71"/>
  <c r="CL52" i="71" s="1"/>
  <c r="CJ53" i="71"/>
  <c r="CK57" i="71"/>
  <c r="CJ58" i="71"/>
  <c r="CF60" i="71"/>
  <c r="CK61" i="71"/>
  <c r="CJ63" i="71"/>
  <c r="CF65" i="71"/>
  <c r="CK66" i="71"/>
  <c r="CJ67" i="71"/>
  <c r="CF69" i="71"/>
  <c r="CK70" i="71"/>
  <c r="CK76" i="71"/>
  <c r="CL76" i="71" s="1"/>
  <c r="CK85" i="71"/>
  <c r="CK88" i="71"/>
  <c r="CK96" i="71"/>
  <c r="CK99" i="71"/>
  <c r="CF100" i="71"/>
  <c r="CF105" i="71"/>
  <c r="CH108" i="71"/>
  <c r="CJ109" i="71"/>
  <c r="CJ118" i="71"/>
  <c r="CD121" i="71"/>
  <c r="CK124" i="71"/>
  <c r="CD126" i="71"/>
  <c r="CK128" i="71"/>
  <c r="CH147" i="71"/>
  <c r="CK150" i="71"/>
  <c r="CK156" i="71"/>
  <c r="CD159" i="71"/>
  <c r="CJ159" i="71"/>
  <c r="CF161" i="71"/>
  <c r="CD165" i="71"/>
  <c r="CK168" i="71"/>
  <c r="CH169" i="71"/>
  <c r="CH173" i="71"/>
  <c r="CJ177" i="71"/>
  <c r="CD180" i="71"/>
  <c r="CF183" i="71"/>
  <c r="CD185" i="71"/>
  <c r="CD187" i="71"/>
  <c r="CF188" i="71"/>
  <c r="CK189" i="71"/>
  <c r="CH189" i="71"/>
  <c r="CD193" i="71"/>
  <c r="CK195" i="71"/>
  <c r="CL195" i="71" s="1"/>
  <c r="CH195" i="71"/>
  <c r="CF196" i="71"/>
  <c r="CD197" i="71"/>
  <c r="CF198" i="71"/>
  <c r="CK199" i="71"/>
  <c r="CH199" i="71"/>
  <c r="CD201" i="71"/>
  <c r="CK203" i="71"/>
  <c r="CH203" i="71"/>
  <c r="CF204" i="71"/>
  <c r="CD205" i="71"/>
  <c r="CF206" i="71"/>
  <c r="CK207" i="71"/>
  <c r="CH207" i="71"/>
  <c r="CD209" i="71"/>
  <c r="CK211" i="71"/>
  <c r="CL211" i="71" s="1"/>
  <c r="CH211" i="71"/>
  <c r="CF212" i="71"/>
  <c r="CD213" i="71"/>
  <c r="CF214" i="71"/>
  <c r="CK215" i="71"/>
  <c r="CH215" i="71"/>
  <c r="CD217" i="71"/>
  <c r="CK219" i="71"/>
  <c r="CL219" i="71" s="1"/>
  <c r="CH219" i="71"/>
  <c r="CF220" i="71"/>
  <c r="CD221" i="71"/>
  <c r="CF222" i="71"/>
  <c r="CK223" i="71"/>
  <c r="CL223" i="71" s="1"/>
  <c r="CH223" i="71"/>
  <c r="CD225" i="71"/>
  <c r="CK227" i="71"/>
  <c r="CH227" i="71"/>
  <c r="CF228" i="71"/>
  <c r="CD229" i="71"/>
  <c r="CF230" i="71"/>
  <c r="CK231" i="71"/>
  <c r="CH231" i="71"/>
  <c r="CD233" i="71"/>
  <c r="CK235" i="71"/>
  <c r="CH235" i="71"/>
  <c r="CF236" i="71"/>
  <c r="CD237" i="71"/>
  <c r="CF238" i="71"/>
  <c r="CK239" i="71"/>
  <c r="CL239" i="71" s="1"/>
  <c r="CH239" i="71"/>
  <c r="CD241" i="71"/>
  <c r="CK244" i="71"/>
  <c r="CH244" i="71"/>
  <c r="CF245" i="71"/>
  <c r="CD246" i="71"/>
  <c r="CF247" i="71"/>
  <c r="CK248" i="71"/>
  <c r="CH248" i="71"/>
  <c r="CD256" i="71"/>
  <c r="CJ256" i="71"/>
  <c r="CF258" i="71"/>
  <c r="CD265" i="71"/>
  <c r="CJ265" i="71"/>
  <c r="CF267" i="71"/>
  <c r="CD273" i="71"/>
  <c r="CJ273" i="71"/>
  <c r="CK276" i="71"/>
  <c r="CL276" i="71" s="1"/>
  <c r="CH276" i="71"/>
  <c r="CJ280" i="71"/>
  <c r="CF286" i="71"/>
  <c r="CH294" i="71"/>
  <c r="CH300" i="71"/>
  <c r="CH304" i="71"/>
  <c r="CH308" i="71"/>
  <c r="CH315" i="71"/>
  <c r="CK318" i="71"/>
  <c r="CH319" i="71"/>
  <c r="CK321" i="71"/>
  <c r="CD321" i="71"/>
  <c r="CJ327" i="71"/>
  <c r="CF332" i="71"/>
  <c r="CK333" i="71"/>
  <c r="CH335" i="71"/>
  <c r="CD336" i="71"/>
  <c r="CH337" i="71"/>
  <c r="CK355" i="71"/>
  <c r="CJ356" i="71"/>
  <c r="CL356" i="71" s="1"/>
  <c r="CF362" i="71"/>
  <c r="CF370" i="71"/>
  <c r="CH372" i="71"/>
  <c r="CD373" i="71"/>
  <c r="CJ374" i="71"/>
  <c r="CH378" i="71"/>
  <c r="CF391" i="71"/>
  <c r="CJ393" i="71"/>
  <c r="CF395" i="71"/>
  <c r="CH397" i="71"/>
  <c r="CJ406" i="71"/>
  <c r="CH407" i="71"/>
  <c r="CH411" i="71"/>
  <c r="CK413" i="71"/>
  <c r="CJ414" i="71"/>
  <c r="CH415" i="71"/>
  <c r="CH419" i="71"/>
  <c r="CK421" i="71"/>
  <c r="CF421" i="71"/>
  <c r="CF430" i="71"/>
  <c r="CH438" i="71"/>
  <c r="CF439" i="71"/>
  <c r="CK440" i="71"/>
  <c r="CK443" i="71"/>
  <c r="CL443" i="71" s="1"/>
  <c r="CD443" i="71"/>
  <c r="CH444" i="71"/>
  <c r="CJ221" i="71"/>
  <c r="CJ225" i="71"/>
  <c r="CJ229" i="71"/>
  <c r="CJ233" i="71"/>
  <c r="CL233" i="71" s="1"/>
  <c r="CL235" i="71"/>
  <c r="CJ237" i="71"/>
  <c r="CJ241" i="71"/>
  <c r="CJ246" i="71"/>
  <c r="CF253" i="71"/>
  <c r="CK254" i="71"/>
  <c r="CD254" i="71"/>
  <c r="CJ257" i="71"/>
  <c r="CF262" i="71"/>
  <c r="CK263" i="71"/>
  <c r="CD263" i="71"/>
  <c r="CJ266" i="71"/>
  <c r="CF270" i="71"/>
  <c r="CK271" i="71"/>
  <c r="CD271" i="71"/>
  <c r="CH275" i="71"/>
  <c r="CJ282" i="71"/>
  <c r="CH283" i="71"/>
  <c r="CK285" i="71"/>
  <c r="CD285" i="71"/>
  <c r="CH286" i="71"/>
  <c r="CK289" i="71"/>
  <c r="CH289" i="71"/>
  <c r="CK294" i="71"/>
  <c r="CD294" i="71"/>
  <c r="CK297" i="71"/>
  <c r="CH297" i="71"/>
  <c r="CK300" i="71"/>
  <c r="CL300" i="71" s="1"/>
  <c r="CD300" i="71"/>
  <c r="CK302" i="71"/>
  <c r="CH302" i="71"/>
  <c r="CK304" i="71"/>
  <c r="CD304" i="71"/>
  <c r="CK306" i="71"/>
  <c r="CH306" i="71"/>
  <c r="CK308" i="71"/>
  <c r="CD308" i="71"/>
  <c r="CK311" i="71"/>
  <c r="CH311" i="71"/>
  <c r="CK315" i="71"/>
  <c r="CL315" i="71" s="1"/>
  <c r="CD315" i="71"/>
  <c r="CK317" i="71"/>
  <c r="CH317" i="71"/>
  <c r="CJ319" i="71"/>
  <c r="CK327" i="71"/>
  <c r="CH330" i="71"/>
  <c r="CJ337" i="71"/>
  <c r="CK341" i="71"/>
  <c r="CH341" i="71"/>
  <c r="CF342" i="71"/>
  <c r="CJ347" i="71"/>
  <c r="CJ348" i="71"/>
  <c r="CH349" i="71"/>
  <c r="CK356" i="71"/>
  <c r="CF356" i="71"/>
  <c r="CF359" i="71"/>
  <c r="CJ361" i="71"/>
  <c r="CH362" i="71"/>
  <c r="CH379" i="71"/>
  <c r="CF380" i="71"/>
  <c r="CF387" i="71"/>
  <c r="CH403" i="71"/>
  <c r="CK404" i="71"/>
  <c r="CF418" i="71"/>
  <c r="CH426" i="71"/>
  <c r="CJ440" i="71"/>
  <c r="CF443" i="71"/>
  <c r="X449" i="71"/>
  <c r="S448" i="71"/>
  <c r="W448" i="71"/>
  <c r="X453" i="71"/>
  <c r="CF163" i="71"/>
  <c r="CD164" i="71"/>
  <c r="CJ164" i="71"/>
  <c r="CF166" i="71"/>
  <c r="CH168" i="71"/>
  <c r="CH170" i="71"/>
  <c r="CF177" i="71"/>
  <c r="CJ178" i="71"/>
  <c r="CF189" i="71"/>
  <c r="CJ192" i="71"/>
  <c r="CJ194" i="71"/>
  <c r="CF195" i="71"/>
  <c r="CF199" i="71"/>
  <c r="CJ200" i="71"/>
  <c r="CJ202" i="71"/>
  <c r="CF203" i="71"/>
  <c r="CF207" i="71"/>
  <c r="CJ208" i="71"/>
  <c r="CJ210" i="71"/>
  <c r="CF211" i="71"/>
  <c r="CF215" i="71"/>
  <c r="CJ216" i="71"/>
  <c r="CJ218" i="71"/>
  <c r="CF219" i="71"/>
  <c r="CF223" i="71"/>
  <c r="CJ224" i="71"/>
  <c r="CJ226" i="71"/>
  <c r="CF227" i="71"/>
  <c r="CF231" i="71"/>
  <c r="CJ232" i="71"/>
  <c r="CJ234" i="71"/>
  <c r="CF235" i="71"/>
  <c r="CF239" i="71"/>
  <c r="CJ240" i="71"/>
  <c r="CJ243" i="71"/>
  <c r="CF244" i="71"/>
  <c r="CF248" i="71"/>
  <c r="CJ249" i="71"/>
  <c r="CF251" i="71"/>
  <c r="CD252" i="71"/>
  <c r="CJ252" i="71"/>
  <c r="CF254" i="71"/>
  <c r="CJ255" i="71"/>
  <c r="CL255" i="71" s="1"/>
  <c r="CD257" i="71"/>
  <c r="CF260" i="71"/>
  <c r="CD261" i="71"/>
  <c r="CJ261" i="71"/>
  <c r="CF263" i="71"/>
  <c r="CJ264" i="71"/>
  <c r="CL264" i="71" s="1"/>
  <c r="CD266" i="71"/>
  <c r="CF268" i="71"/>
  <c r="CD269" i="71"/>
  <c r="CJ269" i="71"/>
  <c r="CF271" i="71"/>
  <c r="CJ272" i="71"/>
  <c r="CL272" i="71" s="1"/>
  <c r="CJ275" i="71"/>
  <c r="CF276" i="71"/>
  <c r="CK278" i="71"/>
  <c r="CJ278" i="71"/>
  <c r="CF285" i="71"/>
  <c r="CJ286" i="71"/>
  <c r="CH288" i="71"/>
  <c r="CD289" i="71"/>
  <c r="CJ289" i="71"/>
  <c r="CH295" i="71"/>
  <c r="CD297" i="71"/>
  <c r="CJ297" i="71"/>
  <c r="CH301" i="71"/>
  <c r="CD302" i="71"/>
  <c r="CJ302" i="71"/>
  <c r="CH305" i="71"/>
  <c r="CD306" i="71"/>
  <c r="CJ306" i="71"/>
  <c r="CH309" i="71"/>
  <c r="CD311" i="71"/>
  <c r="CJ311" i="71"/>
  <c r="CH316" i="71"/>
  <c r="CD317" i="71"/>
  <c r="CJ317" i="71"/>
  <c r="CK322" i="71"/>
  <c r="CH323" i="71"/>
  <c r="CK326" i="71"/>
  <c r="CD326" i="71"/>
  <c r="CJ332" i="71"/>
  <c r="CH338" i="71"/>
  <c r="CH340" i="71"/>
  <c r="CD341" i="71"/>
  <c r="CJ341" i="71"/>
  <c r="CK346" i="71"/>
  <c r="CF354" i="71"/>
  <c r="CH363" i="71"/>
  <c r="CK364" i="71"/>
  <c r="CL364" i="71" s="1"/>
  <c r="CJ367" i="71"/>
  <c r="CH368" i="71"/>
  <c r="CH370" i="71"/>
  <c r="CJ371" i="71"/>
  <c r="CH373" i="71"/>
  <c r="CH377" i="71"/>
  <c r="CJ379" i="71"/>
  <c r="CH380" i="71"/>
  <c r="CJ383" i="71"/>
  <c r="CH384" i="71"/>
  <c r="CK386" i="71"/>
  <c r="CD386" i="71"/>
  <c r="CK397" i="71"/>
  <c r="CD397" i="71"/>
  <c r="CH398" i="71"/>
  <c r="CH402" i="71"/>
  <c r="CD403" i="71"/>
  <c r="CJ403" i="71"/>
  <c r="CF406" i="71"/>
  <c r="CF410" i="71"/>
  <c r="CJ430" i="71"/>
  <c r="CH443" i="71"/>
  <c r="X452" i="71"/>
  <c r="AG455" i="71"/>
  <c r="AK455" i="71"/>
  <c r="AS455" i="71"/>
  <c r="AW455" i="71"/>
  <c r="BA455" i="71"/>
  <c r="AA455" i="71"/>
  <c r="AI455" i="71"/>
  <c r="AM455" i="71"/>
  <c r="AQ455" i="71"/>
  <c r="AU455" i="71"/>
  <c r="AY455" i="71"/>
  <c r="BC455" i="71"/>
  <c r="CK129" i="71"/>
  <c r="CH132" i="71"/>
  <c r="CK137" i="71"/>
  <c r="CH138" i="71"/>
  <c r="CJ146" i="71"/>
  <c r="CL146" i="71" s="1"/>
  <c r="CF149" i="71"/>
  <c r="CF156" i="71"/>
  <c r="CH160" i="71"/>
  <c r="CJ161" i="71"/>
  <c r="CL161" i="71" s="1"/>
  <c r="CJ166" i="71"/>
  <c r="CD169" i="71"/>
  <c r="CK173" i="71"/>
  <c r="CL173" i="71" s="1"/>
  <c r="CF174" i="71"/>
  <c r="CD175" i="71"/>
  <c r="CK177" i="71"/>
  <c r="CK178" i="71"/>
  <c r="CH180" i="71"/>
  <c r="CH185" i="71"/>
  <c r="CH187" i="71"/>
  <c r="CK192" i="71"/>
  <c r="CH193" i="71"/>
  <c r="CD194" i="71"/>
  <c r="CH197" i="71"/>
  <c r="CK200" i="71"/>
  <c r="CH201" i="71"/>
  <c r="CD202" i="71"/>
  <c r="CH205" i="71"/>
  <c r="CK208" i="71"/>
  <c r="CH209" i="71"/>
  <c r="CD210" i="71"/>
  <c r="CH213" i="71"/>
  <c r="CK216" i="71"/>
  <c r="CH217" i="71"/>
  <c r="CD218" i="71"/>
  <c r="CH221" i="71"/>
  <c r="CK224" i="71"/>
  <c r="CH225" i="71"/>
  <c r="CD226" i="71"/>
  <c r="CH229" i="71"/>
  <c r="CK232" i="71"/>
  <c r="CH233" i="71"/>
  <c r="CD234" i="71"/>
  <c r="CH237" i="71"/>
  <c r="CK240" i="71"/>
  <c r="CH241" i="71"/>
  <c r="CD243" i="71"/>
  <c r="CH246" i="71"/>
  <c r="CK249" i="71"/>
  <c r="CH253" i="71"/>
  <c r="CJ254" i="71"/>
  <c r="CJ258" i="71"/>
  <c r="CH262" i="71"/>
  <c r="CJ263" i="71"/>
  <c r="CJ267" i="71"/>
  <c r="CH270" i="71"/>
  <c r="CJ271" i="71"/>
  <c r="CJ277" i="71"/>
  <c r="CL277" i="71" s="1"/>
  <c r="CH279" i="71"/>
  <c r="CH284" i="71"/>
  <c r="CJ285" i="71"/>
  <c r="CH287" i="71"/>
  <c r="CK288" i="71"/>
  <c r="CH290" i="71"/>
  <c r="CH298" i="71"/>
  <c r="CH303" i="71"/>
  <c r="CH307" i="71"/>
  <c r="CH312" i="71"/>
  <c r="CH318" i="71"/>
  <c r="CH320" i="71"/>
  <c r="CJ321" i="71"/>
  <c r="CJ326" i="71"/>
  <c r="CL326" i="71" s="1"/>
  <c r="CD330" i="71"/>
  <c r="CK332" i="71"/>
  <c r="CF333" i="71"/>
  <c r="CD335" i="71"/>
  <c r="CK337" i="71"/>
  <c r="CJ354" i="71"/>
  <c r="CD357" i="71"/>
  <c r="CJ358" i="71"/>
  <c r="CL358" i="71" s="1"/>
  <c r="CF363" i="71"/>
  <c r="CJ378" i="71"/>
  <c r="CK380" i="71"/>
  <c r="CH381" i="71"/>
  <c r="CJ386" i="71"/>
  <c r="CL386" i="71" s="1"/>
  <c r="CH387" i="71"/>
  <c r="CK388" i="71"/>
  <c r="CJ391" i="71"/>
  <c r="CK395" i="71"/>
  <c r="CH395" i="71"/>
  <c r="CJ396" i="71"/>
  <c r="CK396" i="71"/>
  <c r="CF400" i="71"/>
  <c r="CJ402" i="71"/>
  <c r="CL402" i="71" s="1"/>
  <c r="CF403" i="71"/>
  <c r="CH404" i="71"/>
  <c r="CK405" i="71"/>
  <c r="CJ405" i="71"/>
  <c r="CH410" i="71"/>
  <c r="CJ413" i="71"/>
  <c r="CL413" i="71" s="1"/>
  <c r="CD422" i="71"/>
  <c r="CJ422" i="71"/>
  <c r="CL422" i="71" s="1"/>
  <c r="CD430" i="71"/>
  <c r="CK430" i="71"/>
  <c r="CH434" i="71"/>
  <c r="CF440" i="71"/>
  <c r="CH445" i="71"/>
  <c r="CF445" i="71"/>
  <c r="U464" i="71"/>
  <c r="BJ476" i="71"/>
  <c r="BN476" i="71"/>
  <c r="BR476" i="71"/>
  <c r="BV476" i="71"/>
  <c r="BZ476" i="71"/>
  <c r="BK475" i="71"/>
  <c r="BO475" i="71"/>
  <c r="BS475" i="71"/>
  <c r="BW475" i="71"/>
  <c r="CA475" i="71"/>
  <c r="BJ483" i="71"/>
  <c r="BN483" i="71"/>
  <c r="BR483" i="71"/>
  <c r="BV483" i="71"/>
  <c r="BZ483" i="71"/>
  <c r="BK482" i="71"/>
  <c r="BO482" i="71"/>
  <c r="BS482" i="71"/>
  <c r="BW482" i="71"/>
  <c r="CA482" i="71"/>
  <c r="CA510" i="71"/>
  <c r="CK338" i="71"/>
  <c r="CH339" i="71"/>
  <c r="CK342" i="71"/>
  <c r="CH343" i="71"/>
  <c r="CD344" i="71"/>
  <c r="CJ345" i="71"/>
  <c r="CF346" i="71"/>
  <c r="CH347" i="71"/>
  <c r="CK348" i="71"/>
  <c r="CJ351" i="71"/>
  <c r="CH352" i="71"/>
  <c r="CK354" i="71"/>
  <c r="CJ355" i="71"/>
  <c r="CH357" i="71"/>
  <c r="CH361" i="71"/>
  <c r="CJ362" i="71"/>
  <c r="CH364" i="71"/>
  <c r="CH371" i="71"/>
  <c r="CK372" i="71"/>
  <c r="CJ375" i="71"/>
  <c r="CK378" i="71"/>
  <c r="CF386" i="71"/>
  <c r="CH388" i="71"/>
  <c r="CD389" i="71"/>
  <c r="CJ390" i="71"/>
  <c r="CD398" i="71"/>
  <c r="CJ399" i="71"/>
  <c r="CJ404" i="71"/>
  <c r="CH420" i="71"/>
  <c r="CK429" i="71"/>
  <c r="CJ429" i="71"/>
  <c r="CD439" i="71"/>
  <c r="BK476" i="71"/>
  <c r="BO476" i="71"/>
  <c r="BS476" i="71"/>
  <c r="BW476" i="71"/>
  <c r="CA476" i="71"/>
  <c r="BH475" i="71"/>
  <c r="BL475" i="71"/>
  <c r="BP475" i="71"/>
  <c r="BT475" i="71"/>
  <c r="BX475" i="71"/>
  <c r="CB475" i="71"/>
  <c r="BK490" i="71"/>
  <c r="BO490" i="71"/>
  <c r="BS490" i="71"/>
  <c r="BW490" i="71"/>
  <c r="CA490" i="71"/>
  <c r="BJ490" i="71"/>
  <c r="BN490" i="71"/>
  <c r="BN491" i="71" s="1"/>
  <c r="BR490" i="71"/>
  <c r="BV490" i="71"/>
  <c r="BZ490" i="71"/>
  <c r="BH489" i="71"/>
  <c r="BH491" i="71" s="1"/>
  <c r="BL489" i="71"/>
  <c r="BP489" i="71"/>
  <c r="BT489" i="71"/>
  <c r="BX489" i="71"/>
  <c r="BX491" i="71" s="1"/>
  <c r="CB489" i="71"/>
  <c r="BK497" i="71"/>
  <c r="BO497" i="71"/>
  <c r="BS497" i="71"/>
  <c r="BS498" i="71" s="1"/>
  <c r="BW497" i="71"/>
  <c r="CA497" i="71"/>
  <c r="CB568" i="71"/>
  <c r="P464" i="71"/>
  <c r="T464" i="71"/>
  <c r="O464" i="71"/>
  <c r="S464" i="71"/>
  <c r="W464" i="71"/>
  <c r="N464" i="71"/>
  <c r="R464" i="71"/>
  <c r="V464" i="71"/>
  <c r="BH476" i="71"/>
  <c r="BL476" i="71"/>
  <c r="BP476" i="71"/>
  <c r="BT476" i="71"/>
  <c r="BX476" i="71"/>
  <c r="CB476" i="71"/>
  <c r="BJ475" i="71"/>
  <c r="BN475" i="71"/>
  <c r="BR475" i="71"/>
  <c r="BR477" i="71" s="1"/>
  <c r="BV475" i="71"/>
  <c r="BZ475" i="71"/>
  <c r="BM483" i="71"/>
  <c r="BM484" i="71" s="1"/>
  <c r="BQ483" i="71"/>
  <c r="BQ484" i="71" s="1"/>
  <c r="BU483" i="71"/>
  <c r="BY483" i="71"/>
  <c r="BJ482" i="71"/>
  <c r="BN482" i="71"/>
  <c r="BN484" i="71" s="1"/>
  <c r="BR482" i="71"/>
  <c r="BV482" i="71"/>
  <c r="BZ482" i="71"/>
  <c r="BI490" i="71"/>
  <c r="BM490" i="71"/>
  <c r="BQ490" i="71"/>
  <c r="BU490" i="71"/>
  <c r="BY490" i="71"/>
  <c r="BJ489" i="71"/>
  <c r="BN489" i="71"/>
  <c r="BR489" i="71"/>
  <c r="BV489" i="71"/>
  <c r="BV491" i="71" s="1"/>
  <c r="BZ489" i="71"/>
  <c r="BY497" i="71"/>
  <c r="BI518" i="71"/>
  <c r="BM518" i="71"/>
  <c r="BQ518" i="71"/>
  <c r="CB518" i="71"/>
  <c r="BK517" i="71"/>
  <c r="BO517" i="71"/>
  <c r="BS517" i="71"/>
  <c r="BW517" i="71"/>
  <c r="CA517" i="71"/>
  <c r="BJ525" i="71"/>
  <c r="BN525" i="71"/>
  <c r="BR525" i="71"/>
  <c r="BV525" i="71"/>
  <c r="BZ525" i="71"/>
  <c r="BK531" i="71"/>
  <c r="BO531" i="71"/>
  <c r="BS531" i="71"/>
  <c r="BW531" i="71"/>
  <c r="BW533" i="71" s="1"/>
  <c r="CA531" i="71"/>
  <c r="BH538" i="71"/>
  <c r="BL538" i="71"/>
  <c r="BP538" i="71"/>
  <c r="BT538" i="71"/>
  <c r="BX538" i="71"/>
  <c r="CB538" i="71"/>
  <c r="BH559" i="71"/>
  <c r="BH561" i="71" s="1"/>
  <c r="BL559" i="71"/>
  <c r="BP559" i="71"/>
  <c r="BT559" i="71"/>
  <c r="BH496" i="71"/>
  <c r="BL496" i="71"/>
  <c r="BP496" i="71"/>
  <c r="BT496" i="71"/>
  <c r="BX496" i="71"/>
  <c r="CB496" i="71"/>
  <c r="BJ510" i="71"/>
  <c r="BN510" i="71"/>
  <c r="BR510" i="71"/>
  <c r="BV510" i="71"/>
  <c r="BZ510" i="71"/>
  <c r="BI511" i="71"/>
  <c r="BM511" i="71"/>
  <c r="BQ511" i="71"/>
  <c r="BU511" i="71"/>
  <c r="BY511" i="71"/>
  <c r="BK518" i="71"/>
  <c r="BK519" i="71" s="1"/>
  <c r="BO518" i="71"/>
  <c r="BS518" i="71"/>
  <c r="CA518" i="71"/>
  <c r="BH525" i="71"/>
  <c r="BL525" i="71"/>
  <c r="BX525" i="71"/>
  <c r="CB525" i="71"/>
  <c r="BM524" i="71"/>
  <c r="BH532" i="71"/>
  <c r="BL532" i="71"/>
  <c r="BP532" i="71"/>
  <c r="BT532" i="71"/>
  <c r="BX532" i="71"/>
  <c r="CB532" i="71"/>
  <c r="BH539" i="71"/>
  <c r="BL539" i="71"/>
  <c r="BL540" i="71" s="1"/>
  <c r="BP539" i="71"/>
  <c r="BK577" i="71"/>
  <c r="BO577" i="71"/>
  <c r="BS577" i="71"/>
  <c r="BW577" i="71"/>
  <c r="CA577" i="71"/>
  <c r="BJ578" i="71"/>
  <c r="BN578" i="71"/>
  <c r="BR578" i="71"/>
  <c r="BV578" i="71"/>
  <c r="BZ578" i="71"/>
  <c r="BI579" i="71"/>
  <c r="BI580" i="71" s="1"/>
  <c r="BI582" i="71" s="1"/>
  <c r="BM579" i="71"/>
  <c r="BQ579" i="71"/>
  <c r="BU579" i="71"/>
  <c r="BY579" i="71"/>
  <c r="BY580" i="71" s="1"/>
  <c r="BY582" i="71" s="1"/>
  <c r="BH553" i="71"/>
  <c r="BL553" i="71"/>
  <c r="BP553" i="71"/>
  <c r="BT553" i="71"/>
  <c r="BX553" i="71"/>
  <c r="CB553" i="71"/>
  <c r="BH560" i="71"/>
  <c r="BL560" i="71"/>
  <c r="BL561" i="71" s="1"/>
  <c r="BP560" i="71"/>
  <c r="BT560" i="71"/>
  <c r="BX559" i="71"/>
  <c r="CB559" i="71"/>
  <c r="BI559" i="71"/>
  <c r="BM559" i="71"/>
  <c r="BQ559" i="71"/>
  <c r="BU559" i="71"/>
  <c r="BU561" i="71" s="1"/>
  <c r="BH567" i="71"/>
  <c r="BL567" i="71"/>
  <c r="BP567" i="71"/>
  <c r="BT567" i="71"/>
  <c r="BX567" i="71"/>
  <c r="BK567" i="71"/>
  <c r="BO567" i="71"/>
  <c r="BS567" i="71"/>
  <c r="CA567" i="71"/>
  <c r="BI566" i="71"/>
  <c r="BM566" i="71"/>
  <c r="BY566" i="71"/>
  <c r="BY568" i="71" s="1"/>
  <c r="BI489" i="71"/>
  <c r="BM489" i="71"/>
  <c r="BQ489" i="71"/>
  <c r="BQ491" i="71" s="1"/>
  <c r="BU489" i="71"/>
  <c r="BY489" i="71"/>
  <c r="BH497" i="71"/>
  <c r="BL497" i="71"/>
  <c r="BP497" i="71"/>
  <c r="BP498" i="71" s="1"/>
  <c r="BT497" i="71"/>
  <c r="BX497" i="71"/>
  <c r="CB497" i="71"/>
  <c r="BI496" i="71"/>
  <c r="BI498" i="71" s="1"/>
  <c r="BM496" i="71"/>
  <c r="BM498" i="71" s="1"/>
  <c r="BQ496" i="71"/>
  <c r="BQ498" i="71" s="1"/>
  <c r="BU496" i="71"/>
  <c r="BY496" i="71"/>
  <c r="BK503" i="71"/>
  <c r="BO504" i="71"/>
  <c r="BS503" i="71"/>
  <c r="BW504" i="71"/>
  <c r="CA503" i="71"/>
  <c r="BJ504" i="71"/>
  <c r="BN504" i="71"/>
  <c r="BR504" i="71"/>
  <c r="BV504" i="71"/>
  <c r="BZ504" i="71"/>
  <c r="BH503" i="71"/>
  <c r="BL503" i="71"/>
  <c r="BL505" i="71" s="1"/>
  <c r="BP503" i="71"/>
  <c r="BP505" i="71" s="1"/>
  <c r="BT503" i="71"/>
  <c r="BT505" i="71" s="1"/>
  <c r="BX503" i="71"/>
  <c r="CB503" i="71"/>
  <c r="CB505" i="71" s="1"/>
  <c r="BK511" i="71"/>
  <c r="BO511" i="71"/>
  <c r="BS511" i="71"/>
  <c r="BW511" i="71"/>
  <c r="CA511" i="71"/>
  <c r="BX510" i="71"/>
  <c r="CB510" i="71"/>
  <c r="BT518" i="71"/>
  <c r="BX518" i="71"/>
  <c r="BI525" i="71"/>
  <c r="BM525" i="71"/>
  <c r="BQ525" i="71"/>
  <c r="BU525" i="71"/>
  <c r="BY525" i="71"/>
  <c r="BM539" i="71"/>
  <c r="BQ539" i="71"/>
  <c r="BU539" i="71"/>
  <c r="BY539" i="71"/>
  <c r="BT539" i="71"/>
  <c r="BX539" i="71"/>
  <c r="BX540" i="71" s="1"/>
  <c r="CB539" i="71"/>
  <c r="BQ546" i="71"/>
  <c r="BU546" i="71"/>
  <c r="BI552" i="71"/>
  <c r="BM552" i="71"/>
  <c r="BQ552" i="71"/>
  <c r="BU552" i="71"/>
  <c r="BY552" i="71"/>
  <c r="BJ552" i="71"/>
  <c r="BN552" i="71"/>
  <c r="BR552" i="71"/>
  <c r="BR554" i="71" s="1"/>
  <c r="BV552" i="71"/>
  <c r="BV554" i="71" s="1"/>
  <c r="BI560" i="71"/>
  <c r="BM560" i="71"/>
  <c r="BQ560" i="71"/>
  <c r="BU560" i="71"/>
  <c r="BY560" i="71"/>
  <c r="BJ559" i="71"/>
  <c r="BJ561" i="71" s="1"/>
  <c r="BN559" i="71"/>
  <c r="BN561" i="71" s="1"/>
  <c r="BR559" i="71"/>
  <c r="BR561" i="71" s="1"/>
  <c r="BV559" i="71"/>
  <c r="BV561" i="71" s="1"/>
  <c r="BZ559" i="71"/>
  <c r="BZ561" i="71" s="1"/>
  <c r="BI567" i="71"/>
  <c r="BM567" i="71"/>
  <c r="BM568" i="71" s="1"/>
  <c r="BY567" i="71"/>
  <c r="BN566" i="71"/>
  <c r="BK574" i="71"/>
  <c r="BW574" i="71"/>
  <c r="CA574" i="71"/>
  <c r="N216" i="35"/>
  <c r="N215" i="35" s="1"/>
  <c r="N217" i="35"/>
  <c r="N218" i="35"/>
  <c r="N219" i="35"/>
  <c r="N220" i="35"/>
  <c r="CU45" i="47"/>
  <c r="CU53" i="47"/>
  <c r="CU14" i="47"/>
  <c r="CU38" i="47"/>
  <c r="CU60" i="47"/>
  <c r="CU84" i="47"/>
  <c r="CT15" i="47"/>
  <c r="CT34" i="47"/>
  <c r="CU34" i="47" s="1"/>
  <c r="CT39" i="47"/>
  <c r="CU39" i="47" s="1"/>
  <c r="CT62" i="47"/>
  <c r="CT66" i="47"/>
  <c r="CU66" i="47" s="1"/>
  <c r="CT70" i="47"/>
  <c r="CU70" i="47" s="1"/>
  <c r="CT76" i="47"/>
  <c r="CT85" i="47"/>
  <c r="CT90" i="47"/>
  <c r="CU90" i="47" s="1"/>
  <c r="CT98" i="47"/>
  <c r="CT100" i="47"/>
  <c r="CT105" i="47"/>
  <c r="CT107" i="47"/>
  <c r="CT109" i="47"/>
  <c r="CU109" i="47" s="1"/>
  <c r="CT119" i="47"/>
  <c r="CT124" i="47"/>
  <c r="CT132" i="47"/>
  <c r="CT138" i="47"/>
  <c r="CT147" i="47"/>
  <c r="CT149" i="47"/>
  <c r="CT158" i="47"/>
  <c r="CT163" i="47"/>
  <c r="CU163" i="47" s="1"/>
  <c r="CT168" i="47"/>
  <c r="CT174" i="47"/>
  <c r="CT178" i="47"/>
  <c r="CU178" i="47" s="1"/>
  <c r="CT182" i="47"/>
  <c r="CT191" i="47"/>
  <c r="CU191" i="47" s="1"/>
  <c r="CT193" i="47"/>
  <c r="CT197" i="47"/>
  <c r="CT201" i="47"/>
  <c r="CT205" i="47"/>
  <c r="CT209" i="47"/>
  <c r="CT213" i="47"/>
  <c r="CT217" i="47"/>
  <c r="CU217" i="47" s="1"/>
  <c r="CT221" i="47"/>
  <c r="CT231" i="47"/>
  <c r="CT239" i="47"/>
  <c r="CT252" i="47"/>
  <c r="CT260" i="47"/>
  <c r="CT268" i="47"/>
  <c r="CT324" i="47"/>
  <c r="CT326" i="47"/>
  <c r="CO365" i="47"/>
  <c r="CO367" i="47"/>
  <c r="CO369" i="47"/>
  <c r="CQ371" i="47"/>
  <c r="CQ373" i="47"/>
  <c r="CM375" i="47"/>
  <c r="CT375" i="47"/>
  <c r="CM377" i="47"/>
  <c r="CQ379" i="47"/>
  <c r="CQ381" i="47"/>
  <c r="CM383" i="47"/>
  <c r="CT383" i="47"/>
  <c r="CM385" i="47"/>
  <c r="CQ387" i="47"/>
  <c r="CQ389" i="47"/>
  <c r="BK476" i="47"/>
  <c r="CA476" i="47"/>
  <c r="CT46" i="47"/>
  <c r="CU46" i="47" s="1"/>
  <c r="CT48" i="47"/>
  <c r="CT50" i="47"/>
  <c r="CT54" i="47"/>
  <c r="CU54" i="47" s="1"/>
  <c r="CM11" i="47"/>
  <c r="CM19" i="47"/>
  <c r="CM225" i="47"/>
  <c r="CQ225" i="47"/>
  <c r="CQ226" i="47"/>
  <c r="CO227" i="47"/>
  <c r="CS227" i="47"/>
  <c r="CU227" i="47" s="1"/>
  <c r="CQ228" i="47"/>
  <c r="CO229" i="47"/>
  <c r="CM231" i="47"/>
  <c r="CO232" i="47"/>
  <c r="CT232" i="47"/>
  <c r="CM233" i="47"/>
  <c r="CQ233" i="47"/>
  <c r="CQ234" i="47"/>
  <c r="CO235" i="47"/>
  <c r="CS235" i="47"/>
  <c r="CU235" i="47" s="1"/>
  <c r="CQ236" i="47"/>
  <c r="CO237" i="47"/>
  <c r="CM239" i="47"/>
  <c r="CO240" i="47"/>
  <c r="CT240" i="47"/>
  <c r="CM241" i="47"/>
  <c r="CQ241" i="47"/>
  <c r="CQ243" i="47"/>
  <c r="CO244" i="47"/>
  <c r="CS244" i="47"/>
  <c r="CU244" i="47" s="1"/>
  <c r="CO246" i="47"/>
  <c r="CS246" i="47"/>
  <c r="CU246" i="47" s="1"/>
  <c r="CO248" i="47"/>
  <c r="CS248" i="47"/>
  <c r="CU248" i="47" s="1"/>
  <c r="CQ249" i="47"/>
  <c r="CO250" i="47"/>
  <c r="CM252" i="47"/>
  <c r="CO253" i="47"/>
  <c r="CT253" i="47"/>
  <c r="CM254" i="47"/>
  <c r="CQ254" i="47"/>
  <c r="CQ255" i="47"/>
  <c r="CO256" i="47"/>
  <c r="CS256" i="47"/>
  <c r="CU256" i="47" s="1"/>
  <c r="CQ257" i="47"/>
  <c r="CO258" i="47"/>
  <c r="CM260" i="47"/>
  <c r="CO261" i="47"/>
  <c r="CT261" i="47"/>
  <c r="CM262" i="47"/>
  <c r="CQ262" i="47"/>
  <c r="CQ263" i="47"/>
  <c r="CO264" i="47"/>
  <c r="CS264" i="47"/>
  <c r="CU264" i="47" s="1"/>
  <c r="CQ265" i="47"/>
  <c r="CO266" i="47"/>
  <c r="CM268" i="47"/>
  <c r="CO269" i="47"/>
  <c r="CT269" i="47"/>
  <c r="CM270" i="47"/>
  <c r="CQ270" i="47"/>
  <c r="CQ271" i="47"/>
  <c r="CO272" i="47"/>
  <c r="CS272" i="47"/>
  <c r="CU272" i="47" s="1"/>
  <c r="CQ275" i="47"/>
  <c r="CQ277" i="47"/>
  <c r="CQ279" i="47"/>
  <c r="CQ282" i="47"/>
  <c r="CQ284" i="47"/>
  <c r="CQ286" i="47"/>
  <c r="CS293" i="47"/>
  <c r="CU293" i="47" s="1"/>
  <c r="CS296" i="47"/>
  <c r="CU296" i="47" s="1"/>
  <c r="CS299" i="47"/>
  <c r="CU299" i="47" s="1"/>
  <c r="CS301" i="47"/>
  <c r="CU301" i="47" s="1"/>
  <c r="CS303" i="47"/>
  <c r="CS305" i="47"/>
  <c r="CU305" i="47" s="1"/>
  <c r="CS307" i="47"/>
  <c r="CU307" i="47" s="1"/>
  <c r="CS309" i="47"/>
  <c r="CU309" i="47" s="1"/>
  <c r="CS311" i="47"/>
  <c r="CU311" i="47" s="1"/>
  <c r="CS315" i="47"/>
  <c r="CU315" i="47" s="1"/>
  <c r="CS317" i="47"/>
  <c r="CU317" i="47" s="1"/>
  <c r="CM321" i="47"/>
  <c r="CT321" i="47"/>
  <c r="CU321" i="47" s="1"/>
  <c r="CO324" i="47"/>
  <c r="CO326" i="47"/>
  <c r="CQ332" i="47"/>
  <c r="CQ335" i="47"/>
  <c r="CQ337" i="47"/>
  <c r="CQ339" i="47"/>
  <c r="CQ341" i="47"/>
  <c r="CQ343" i="47"/>
  <c r="CQ345" i="47"/>
  <c r="CQ347" i="47"/>
  <c r="CQ349" i="47"/>
  <c r="CQ351" i="47"/>
  <c r="CQ353" i="47"/>
  <c r="CQ355" i="47"/>
  <c r="CQ357" i="47"/>
  <c r="CQ359" i="47"/>
  <c r="CQ361" i="47"/>
  <c r="CQ363" i="47"/>
  <c r="CT17" i="47"/>
  <c r="CU17" i="47" s="1"/>
  <c r="CT43" i="47"/>
  <c r="CU43" i="47" s="1"/>
  <c r="CT52" i="47"/>
  <c r="CT57" i="47"/>
  <c r="CT64" i="47"/>
  <c r="CT68" i="47"/>
  <c r="CU68" i="47" s="1"/>
  <c r="CT83" i="47"/>
  <c r="CT87" i="47"/>
  <c r="CU87" i="47" s="1"/>
  <c r="CT92" i="47"/>
  <c r="CT102" i="47"/>
  <c r="CT114" i="47"/>
  <c r="CT122" i="47"/>
  <c r="CT126" i="47"/>
  <c r="CT135" i="47"/>
  <c r="CT142" i="47"/>
  <c r="CT151" i="47"/>
  <c r="CT160" i="47"/>
  <c r="CT165" i="47"/>
  <c r="CT172" i="47"/>
  <c r="CT176" i="47"/>
  <c r="CT181" i="47"/>
  <c r="CT187" i="47"/>
  <c r="CT195" i="47"/>
  <c r="CT199" i="47"/>
  <c r="CT203" i="47"/>
  <c r="CT207" i="47"/>
  <c r="CT211" i="47"/>
  <c r="CT215" i="47"/>
  <c r="CT219" i="47"/>
  <c r="CT223" i="47"/>
  <c r="CT227" i="47"/>
  <c r="CS228" i="47"/>
  <c r="CU228" i="47" s="1"/>
  <c r="CT229" i="47"/>
  <c r="CO230" i="47"/>
  <c r="CT230" i="47"/>
  <c r="CT235" i="47"/>
  <c r="CS236" i="47"/>
  <c r="CU236" i="47" s="1"/>
  <c r="CT237" i="47"/>
  <c r="CO238" i="47"/>
  <c r="CT238" i="47"/>
  <c r="CT244" i="47"/>
  <c r="CT246" i="47"/>
  <c r="CT248" i="47"/>
  <c r="CS249" i="47"/>
  <c r="CU249" i="47" s="1"/>
  <c r="CT250" i="47"/>
  <c r="CO251" i="47"/>
  <c r="CT251" i="47"/>
  <c r="CT256" i="47"/>
  <c r="CS257" i="47"/>
  <c r="CU257" i="47" s="1"/>
  <c r="CT258" i="47"/>
  <c r="CO259" i="47"/>
  <c r="CT259" i="47"/>
  <c r="CT264" i="47"/>
  <c r="CS265" i="47"/>
  <c r="CU265" i="47" s="1"/>
  <c r="CT266" i="47"/>
  <c r="CO267" i="47"/>
  <c r="CT267" i="47"/>
  <c r="CT272" i="47"/>
  <c r="CM273" i="47"/>
  <c r="CS273" i="47"/>
  <c r="CU273" i="47" s="1"/>
  <c r="CS275" i="47"/>
  <c r="CU275" i="47" s="1"/>
  <c r="CS277" i="47"/>
  <c r="CS279" i="47"/>
  <c r="CU279" i="47" s="1"/>
  <c r="CS282" i="47"/>
  <c r="CU282" i="47" s="1"/>
  <c r="CS284" i="47"/>
  <c r="CU284" i="47" s="1"/>
  <c r="CS286" i="47"/>
  <c r="CU286" i="47" s="1"/>
  <c r="CM293" i="47"/>
  <c r="CT293" i="47"/>
  <c r="CM296" i="47"/>
  <c r="CT296" i="47"/>
  <c r="CM299" i="47"/>
  <c r="CT299" i="47"/>
  <c r="CM301" i="47"/>
  <c r="CT301" i="47"/>
  <c r="CM303" i="47"/>
  <c r="CT303" i="47"/>
  <c r="CM305" i="47"/>
  <c r="CT305" i="47"/>
  <c r="CM307" i="47"/>
  <c r="CT307" i="47"/>
  <c r="CM309" i="47"/>
  <c r="CT309" i="47"/>
  <c r="CM311" i="47"/>
  <c r="CT311" i="47"/>
  <c r="CM315" i="47"/>
  <c r="CT315" i="47"/>
  <c r="CM317" i="47"/>
  <c r="CT317" i="47"/>
  <c r="CO321" i="47"/>
  <c r="CQ324" i="47"/>
  <c r="CQ326" i="47"/>
  <c r="CS332" i="47"/>
  <c r="CU332" i="47" s="1"/>
  <c r="CS335" i="47"/>
  <c r="CS337" i="47"/>
  <c r="CU337" i="47" s="1"/>
  <c r="CS339" i="47"/>
  <c r="CU339" i="47" s="1"/>
  <c r="CS341" i="47"/>
  <c r="CU341" i="47" s="1"/>
  <c r="CS343" i="47"/>
  <c r="CU343" i="47" s="1"/>
  <c r="CS345" i="47"/>
  <c r="CU345" i="47" s="1"/>
  <c r="CS347" i="47"/>
  <c r="CU347" i="47" s="1"/>
  <c r="CS349" i="47"/>
  <c r="CU349" i="47" s="1"/>
  <c r="CS351" i="47"/>
  <c r="CU351" i="47" s="1"/>
  <c r="CS353" i="47"/>
  <c r="CU353" i="47" s="1"/>
  <c r="CS355" i="47"/>
  <c r="CU355" i="47" s="1"/>
  <c r="CS357" i="47"/>
  <c r="CU357" i="47" s="1"/>
  <c r="CS359" i="47"/>
  <c r="CU359" i="47" s="1"/>
  <c r="CS361" i="47"/>
  <c r="CU361" i="47" s="1"/>
  <c r="CS363" i="47"/>
  <c r="CU363" i="47" s="1"/>
  <c r="CS365" i="47"/>
  <c r="CU365" i="47" s="1"/>
  <c r="CS367" i="47"/>
  <c r="CU367" i="47" s="1"/>
  <c r="CS369" i="47"/>
  <c r="CT371" i="47"/>
  <c r="CM373" i="47"/>
  <c r="CQ377" i="47"/>
  <c r="CT379" i="47"/>
  <c r="CM381" i="47"/>
  <c r="CQ385" i="47"/>
  <c r="CT387" i="47"/>
  <c r="CM389" i="47"/>
  <c r="BQ476" i="47"/>
  <c r="CT13" i="47"/>
  <c r="CU13" i="47" s="1"/>
  <c r="CT23" i="47"/>
  <c r="CT27" i="47"/>
  <c r="CU27" i="47" s="1"/>
  <c r="CT37" i="47"/>
  <c r="CU37" i="47" s="1"/>
  <c r="CT41" i="47"/>
  <c r="CO228" i="47"/>
  <c r="CM229" i="47"/>
  <c r="CQ230" i="47"/>
  <c r="CO231" i="47"/>
  <c r="CO236" i="47"/>
  <c r="CM237" i="47"/>
  <c r="CQ238" i="47"/>
  <c r="CO239" i="47"/>
  <c r="CO249" i="47"/>
  <c r="CM250" i="47"/>
  <c r="CQ251" i="47"/>
  <c r="CO252" i="47"/>
  <c r="CO257" i="47"/>
  <c r="CM258" i="47"/>
  <c r="CQ259" i="47"/>
  <c r="CO260" i="47"/>
  <c r="CO265" i="47"/>
  <c r="CM266" i="47"/>
  <c r="CQ267" i="47"/>
  <c r="CO268" i="47"/>
  <c r="CO273" i="47"/>
  <c r="CM275" i="47"/>
  <c r="CT275" i="47"/>
  <c r="CM277" i="47"/>
  <c r="CT277" i="47"/>
  <c r="CM279" i="47"/>
  <c r="CT279" i="47"/>
  <c r="CM282" i="47"/>
  <c r="CT282" i="47"/>
  <c r="CM284" i="47"/>
  <c r="CT284" i="47"/>
  <c r="CM286" i="47"/>
  <c r="CT286" i="47"/>
  <c r="CO293" i="47"/>
  <c r="CO296" i="47"/>
  <c r="CO299" i="47"/>
  <c r="CO301" i="47"/>
  <c r="CO303" i="47"/>
  <c r="CO305" i="47"/>
  <c r="CO307" i="47"/>
  <c r="CO309" i="47"/>
  <c r="CO311" i="47"/>
  <c r="CO315" i="47"/>
  <c r="CO317" i="47"/>
  <c r="CQ321" i="47"/>
  <c r="CS324" i="47"/>
  <c r="CU324" i="47" s="1"/>
  <c r="CS326" i="47"/>
  <c r="CU326" i="47" s="1"/>
  <c r="CM332" i="47"/>
  <c r="CT332" i="47"/>
  <c r="CM335" i="47"/>
  <c r="CT335" i="47"/>
  <c r="CM337" i="47"/>
  <c r="CT337" i="47"/>
  <c r="CM339" i="47"/>
  <c r="CT339" i="47"/>
  <c r="CM341" i="47"/>
  <c r="CT341" i="47"/>
  <c r="CM343" i="47"/>
  <c r="CT343" i="47"/>
  <c r="CM345" i="47"/>
  <c r="CT345" i="47"/>
  <c r="CM347" i="47"/>
  <c r="CT347" i="47"/>
  <c r="CM349" i="47"/>
  <c r="CT349" i="47"/>
  <c r="CM351" i="47"/>
  <c r="CT351" i="47"/>
  <c r="CM353" i="47"/>
  <c r="CT353" i="47"/>
  <c r="CM355" i="47"/>
  <c r="CT355" i="47"/>
  <c r="CM357" i="47"/>
  <c r="CT357" i="47"/>
  <c r="CM359" i="47"/>
  <c r="CT359" i="47"/>
  <c r="CM361" i="47"/>
  <c r="CT361" i="47"/>
  <c r="CM363" i="47"/>
  <c r="CT363" i="47"/>
  <c r="CM365" i="47"/>
  <c r="CT365" i="47"/>
  <c r="CM367" i="47"/>
  <c r="CT367" i="47"/>
  <c r="CM369" i="47"/>
  <c r="CT369" i="47"/>
  <c r="CO371" i="47"/>
  <c r="CO373" i="47"/>
  <c r="CS375" i="47"/>
  <c r="CU375" i="47" s="1"/>
  <c r="CS377" i="47"/>
  <c r="CO379" i="47"/>
  <c r="CO381" i="47"/>
  <c r="CS383" i="47"/>
  <c r="CU383" i="47" s="1"/>
  <c r="CS385" i="47"/>
  <c r="CU385" i="47" s="1"/>
  <c r="CO387" i="47"/>
  <c r="CO389" i="47"/>
  <c r="BJ476" i="47"/>
  <c r="CT373" i="47"/>
  <c r="CT377" i="47"/>
  <c r="CT381" i="47"/>
  <c r="CT385" i="47"/>
  <c r="CT389" i="47"/>
  <c r="CT393" i="47"/>
  <c r="CT397" i="47"/>
  <c r="CT401" i="47"/>
  <c r="CT405" i="47"/>
  <c r="CT409" i="47"/>
  <c r="CT413" i="47"/>
  <c r="CT417" i="47"/>
  <c r="CT421" i="47"/>
  <c r="CT425" i="47"/>
  <c r="CU425" i="47" s="1"/>
  <c r="CT429" i="47"/>
  <c r="CT433" i="47"/>
  <c r="CT438" i="47"/>
  <c r="CT443" i="47"/>
  <c r="N447" i="47"/>
  <c r="BU474" i="47"/>
  <c r="BY474" i="47"/>
  <c r="BY476" i="47" s="1"/>
  <c r="CC474" i="47"/>
  <c r="CC476" i="47" s="1"/>
  <c r="CG474" i="47"/>
  <c r="CG476" i="47" s="1"/>
  <c r="CK474" i="47"/>
  <c r="CK476" i="47" s="1"/>
  <c r="CH475" i="47"/>
  <c r="BM481" i="47"/>
  <c r="BM483" i="47" s="1"/>
  <c r="BU481" i="47"/>
  <c r="BU483" i="47" s="1"/>
  <c r="BK488" i="47"/>
  <c r="BK490" i="47" s="1"/>
  <c r="BO488" i="47"/>
  <c r="BO490" i="47" s="1"/>
  <c r="BS488" i="47"/>
  <c r="BS490" i="47" s="1"/>
  <c r="BW488" i="47"/>
  <c r="BW490" i="47" s="1"/>
  <c r="CA488" i="47"/>
  <c r="CA490" i="47" s="1"/>
  <c r="CE488" i="47"/>
  <c r="CE490" i="47" s="1"/>
  <c r="CI488" i="47"/>
  <c r="CI490" i="47" s="1"/>
  <c r="BI488" i="47"/>
  <c r="BI490" i="47" s="1"/>
  <c r="BQ488" i="47"/>
  <c r="BQ490" i="47" s="1"/>
  <c r="BY488" i="47"/>
  <c r="BY490" i="47" s="1"/>
  <c r="CG488" i="47"/>
  <c r="CG490" i="47" s="1"/>
  <c r="O447" i="47"/>
  <c r="BR474" i="47"/>
  <c r="BR476" i="47" s="1"/>
  <c r="BV474" i="47"/>
  <c r="BV476" i="47" s="1"/>
  <c r="BZ474" i="47"/>
  <c r="BZ476" i="47" s="1"/>
  <c r="CD474" i="47"/>
  <c r="CD476" i="47" s="1"/>
  <c r="BJ481" i="47"/>
  <c r="BJ483" i="47" s="1"/>
  <c r="BN481" i="47"/>
  <c r="BN483" i="47" s="1"/>
  <c r="BR481" i="47"/>
  <c r="BR483" i="47" s="1"/>
  <c r="BV481" i="47"/>
  <c r="BV483" i="47" s="1"/>
  <c r="BZ481" i="47"/>
  <c r="CD481" i="47"/>
  <c r="CD483" i="47" s="1"/>
  <c r="CH481" i="47"/>
  <c r="CH483" i="47" s="1"/>
  <c r="BH481" i="47"/>
  <c r="BH483" i="47" s="1"/>
  <c r="BP481" i="47"/>
  <c r="BX481" i="47"/>
  <c r="BX483" i="47" s="1"/>
  <c r="CF481" i="47"/>
  <c r="CF483" i="47" s="1"/>
  <c r="BL488" i="47"/>
  <c r="BL490" i="47" s="1"/>
  <c r="BT488" i="47"/>
  <c r="BT490" i="47" s="1"/>
  <c r="CB488" i="47"/>
  <c r="CB490" i="47" s="1"/>
  <c r="CJ488" i="47"/>
  <c r="CJ490" i="47" s="1"/>
  <c r="BH496" i="47"/>
  <c r="BH495" i="47"/>
  <c r="BL496" i="47"/>
  <c r="BL495" i="47"/>
  <c r="BJ497" i="47"/>
  <c r="BR497" i="47"/>
  <c r="BV497" i="47"/>
  <c r="BZ497" i="47"/>
  <c r="BJ504" i="47"/>
  <c r="BN504" i="47"/>
  <c r="BR504" i="47"/>
  <c r="BZ504" i="47"/>
  <c r="CD504" i="47"/>
  <c r="BJ511" i="47"/>
  <c r="BN511" i="47"/>
  <c r="BR511" i="47"/>
  <c r="BV511" i="47"/>
  <c r="BZ511" i="47"/>
  <c r="CD511" i="47"/>
  <c r="BJ518" i="47"/>
  <c r="BR518" i="47"/>
  <c r="BV518" i="47"/>
  <c r="BZ518" i="47"/>
  <c r="BJ525" i="47"/>
  <c r="BR525" i="47"/>
  <c r="BV525" i="47"/>
  <c r="BZ525" i="47"/>
  <c r="BJ532" i="47"/>
  <c r="BN532" i="47"/>
  <c r="BR532" i="47"/>
  <c r="BZ532" i="47"/>
  <c r="CD532" i="47"/>
  <c r="BJ539" i="47"/>
  <c r="BN539" i="47"/>
  <c r="BV539" i="47"/>
  <c r="BZ539" i="47"/>
  <c r="CD539" i="47"/>
  <c r="BV560" i="47"/>
  <c r="BZ560" i="47"/>
  <c r="CT391" i="47"/>
  <c r="CT395" i="47"/>
  <c r="CT399" i="47"/>
  <c r="CT403" i="47"/>
  <c r="CT407" i="47"/>
  <c r="CU407" i="47" s="1"/>
  <c r="CT411" i="47"/>
  <c r="CT415" i="47"/>
  <c r="CT419" i="47"/>
  <c r="CT423" i="47"/>
  <c r="CT427" i="47"/>
  <c r="CT431" i="47"/>
  <c r="CT435" i="47"/>
  <c r="CT440" i="47"/>
  <c r="CT445" i="47"/>
  <c r="BK481" i="47"/>
  <c r="BK483" i="47" s="1"/>
  <c r="BO481" i="47"/>
  <c r="BO483" i="47" s="1"/>
  <c r="BS481" i="47"/>
  <c r="BW481" i="47"/>
  <c r="BW483" i="47" s="1"/>
  <c r="CA481" i="47"/>
  <c r="CA483" i="47" s="1"/>
  <c r="CE481" i="47"/>
  <c r="CE483" i="47" s="1"/>
  <c r="CI481" i="47"/>
  <c r="CI483" i="47" s="1"/>
  <c r="BI481" i="47"/>
  <c r="BQ481" i="47"/>
  <c r="BQ483" i="47" s="1"/>
  <c r="BY481" i="47"/>
  <c r="CG481" i="47"/>
  <c r="CG483" i="47" s="1"/>
  <c r="BM488" i="47"/>
  <c r="BM490" i="47" s="1"/>
  <c r="BU488" i="47"/>
  <c r="BU490" i="47" s="1"/>
  <c r="CC488" i="47"/>
  <c r="CC490" i="47" s="1"/>
  <c r="CK488" i="47"/>
  <c r="CK490" i="47" s="1"/>
  <c r="BI496" i="47"/>
  <c r="BI495" i="47"/>
  <c r="BI497" i="47" s="1"/>
  <c r="BO497" i="47"/>
  <c r="BS497" i="47"/>
  <c r="BW497" i="47"/>
  <c r="BK504" i="47"/>
  <c r="BO504" i="47"/>
  <c r="BS504" i="47"/>
  <c r="BW504" i="47"/>
  <c r="CA504" i="47"/>
  <c r="BK511" i="47"/>
  <c r="BO511" i="47"/>
  <c r="BW511" i="47"/>
  <c r="CA511" i="47"/>
  <c r="BK518" i="47"/>
  <c r="BO518" i="47"/>
  <c r="BS518" i="47"/>
  <c r="BW518" i="47"/>
  <c r="CA518" i="47"/>
  <c r="BO525" i="47"/>
  <c r="BS525" i="47"/>
  <c r="BW525" i="47"/>
  <c r="BK532" i="47"/>
  <c r="BS532" i="47"/>
  <c r="BW532" i="47"/>
  <c r="CA532" i="47"/>
  <c r="BK539" i="47"/>
  <c r="BO539" i="47"/>
  <c r="BW539" i="47"/>
  <c r="CA539" i="47"/>
  <c r="BK553" i="47"/>
  <c r="BO553" i="47"/>
  <c r="BS553" i="47"/>
  <c r="BW553" i="47"/>
  <c r="CA553" i="47"/>
  <c r="BO560" i="47"/>
  <c r="BS560" i="47"/>
  <c r="BW560" i="47"/>
  <c r="BL481" i="47"/>
  <c r="BL483" i="47" s="1"/>
  <c r="BT481" i="47"/>
  <c r="CB481" i="47"/>
  <c r="CB483" i="47" s="1"/>
  <c r="BJ488" i="47"/>
  <c r="BN488" i="47"/>
  <c r="BN490" i="47" s="1"/>
  <c r="BR488" i="47"/>
  <c r="BR490" i="47" s="1"/>
  <c r="BV488" i="47"/>
  <c r="BV490" i="47" s="1"/>
  <c r="BZ488" i="47"/>
  <c r="CD488" i="47"/>
  <c r="CD490" i="47" s="1"/>
  <c r="CH488" i="47"/>
  <c r="CH490" i="47" s="1"/>
  <c r="BH488" i="47"/>
  <c r="BP488" i="47"/>
  <c r="BP490" i="47" s="1"/>
  <c r="BX488" i="47"/>
  <c r="CF488" i="47"/>
  <c r="CF490" i="47" s="1"/>
  <c r="BH560" i="47"/>
  <c r="BP560" i="47"/>
  <c r="BT560" i="47"/>
  <c r="BX560" i="47"/>
  <c r="BP495" i="47"/>
  <c r="BP497" i="47" s="1"/>
  <c r="BT495" i="47"/>
  <c r="BT497" i="47" s="1"/>
  <c r="BX495" i="47"/>
  <c r="BX497" i="47" s="1"/>
  <c r="CB495" i="47"/>
  <c r="CB497" i="47" s="1"/>
  <c r="CF495" i="47"/>
  <c r="CF497" i="47" s="1"/>
  <c r="CJ495" i="47"/>
  <c r="CJ497" i="47" s="1"/>
  <c r="BH502" i="47"/>
  <c r="BH504" i="47" s="1"/>
  <c r="BL502" i="47"/>
  <c r="BL504" i="47" s="1"/>
  <c r="BP502" i="47"/>
  <c r="BP504" i="47" s="1"/>
  <c r="BT502" i="47"/>
  <c r="BT504" i="47" s="1"/>
  <c r="BX502" i="47"/>
  <c r="BX504" i="47" s="1"/>
  <c r="CB502" i="47"/>
  <c r="CB504" i="47" s="1"/>
  <c r="CF502" i="47"/>
  <c r="CF504" i="47" s="1"/>
  <c r="CJ502" i="47"/>
  <c r="CJ504" i="47" s="1"/>
  <c r="BH509" i="47"/>
  <c r="BH511" i="47" s="1"/>
  <c r="BL509" i="47"/>
  <c r="BL511" i="47" s="1"/>
  <c r="BP509" i="47"/>
  <c r="BP511" i="47" s="1"/>
  <c r="BT509" i="47"/>
  <c r="BT511" i="47" s="1"/>
  <c r="BX509" i="47"/>
  <c r="BX511" i="47" s="1"/>
  <c r="CB509" i="47"/>
  <c r="CB511" i="47" s="1"/>
  <c r="CF509" i="47"/>
  <c r="CF511" i="47" s="1"/>
  <c r="CJ509" i="47"/>
  <c r="CJ511" i="47" s="1"/>
  <c r="BH516" i="47"/>
  <c r="BH518" i="47" s="1"/>
  <c r="BL516" i="47"/>
  <c r="BL518" i="47" s="1"/>
  <c r="BP516" i="47"/>
  <c r="BP518" i="47" s="1"/>
  <c r="BT516" i="47"/>
  <c r="BT518" i="47" s="1"/>
  <c r="BX516" i="47"/>
  <c r="BX518" i="47" s="1"/>
  <c r="CB516" i="47"/>
  <c r="CB518" i="47" s="1"/>
  <c r="CF516" i="47"/>
  <c r="CF518" i="47" s="1"/>
  <c r="CJ516" i="47"/>
  <c r="CJ518" i="47" s="1"/>
  <c r="BH523" i="47"/>
  <c r="BH525" i="47" s="1"/>
  <c r="BL523" i="47"/>
  <c r="BL525" i="47" s="1"/>
  <c r="BP523" i="47"/>
  <c r="BP525" i="47" s="1"/>
  <c r="BT523" i="47"/>
  <c r="BT525" i="47" s="1"/>
  <c r="BX523" i="47"/>
  <c r="BX525" i="47" s="1"/>
  <c r="CB523" i="47"/>
  <c r="CB525" i="47" s="1"/>
  <c r="CF523" i="47"/>
  <c r="CF525" i="47" s="1"/>
  <c r="CJ523" i="47"/>
  <c r="CJ525" i="47" s="1"/>
  <c r="BH530" i="47"/>
  <c r="BH532" i="47" s="1"/>
  <c r="BL530" i="47"/>
  <c r="BL532" i="47" s="1"/>
  <c r="BP530" i="47"/>
  <c r="BP532" i="47" s="1"/>
  <c r="BT530" i="47"/>
  <c r="BT532" i="47" s="1"/>
  <c r="BX530" i="47"/>
  <c r="BX532" i="47" s="1"/>
  <c r="CB530" i="47"/>
  <c r="CB532" i="47" s="1"/>
  <c r="CF530" i="47"/>
  <c r="CF532" i="47" s="1"/>
  <c r="CJ530" i="47"/>
  <c r="CJ532" i="47" s="1"/>
  <c r="BH537" i="47"/>
  <c r="BH539" i="47" s="1"/>
  <c r="BL537" i="47"/>
  <c r="BL539" i="47" s="1"/>
  <c r="BP537" i="47"/>
  <c r="BP539" i="47" s="1"/>
  <c r="BT537" i="47"/>
  <c r="BT539" i="47" s="1"/>
  <c r="BX537" i="47"/>
  <c r="BX539" i="47" s="1"/>
  <c r="CB537" i="47"/>
  <c r="CB539" i="47" s="1"/>
  <c r="CF537" i="47"/>
  <c r="CF539" i="47" s="1"/>
  <c r="CJ537" i="47"/>
  <c r="CJ539" i="47" s="1"/>
  <c r="BJ579" i="47"/>
  <c r="BN579" i="47"/>
  <c r="BR579" i="47"/>
  <c r="BV579" i="47"/>
  <c r="BZ579" i="47"/>
  <c r="CD579" i="47"/>
  <c r="CH579" i="47"/>
  <c r="CH581" i="47" s="1"/>
  <c r="BH544" i="47"/>
  <c r="BL544" i="47"/>
  <c r="BP544" i="47"/>
  <c r="BT544" i="47"/>
  <c r="BX544" i="47"/>
  <c r="CB544" i="47"/>
  <c r="CF544" i="47"/>
  <c r="CF546" i="47" s="1"/>
  <c r="CJ544" i="47"/>
  <c r="CJ546" i="47" s="1"/>
  <c r="BJ545" i="47"/>
  <c r="BN545" i="47"/>
  <c r="BR545" i="47"/>
  <c r="BV545" i="47"/>
  <c r="BZ545" i="47"/>
  <c r="CD545" i="47"/>
  <c r="CH545" i="47"/>
  <c r="BH551" i="47"/>
  <c r="BH553" i="47" s="1"/>
  <c r="BL551" i="47"/>
  <c r="BL553" i="47" s="1"/>
  <c r="BP551" i="47"/>
  <c r="BP553" i="47" s="1"/>
  <c r="BT551" i="47"/>
  <c r="BT553" i="47" s="1"/>
  <c r="BX551" i="47"/>
  <c r="BX553" i="47" s="1"/>
  <c r="CB551" i="47"/>
  <c r="CB553" i="47" s="1"/>
  <c r="CF551" i="47"/>
  <c r="CF553" i="47" s="1"/>
  <c r="CJ551" i="47"/>
  <c r="CJ553" i="47" s="1"/>
  <c r="CF558" i="47"/>
  <c r="CF560" i="47" s="1"/>
  <c r="CJ558" i="47"/>
  <c r="CJ560" i="47" s="1"/>
  <c r="BJ565" i="47"/>
  <c r="BJ567" i="47" s="1"/>
  <c r="BN565" i="47"/>
  <c r="BN567" i="47" s="1"/>
  <c r="BR565" i="47"/>
  <c r="BR567" i="47" s="1"/>
  <c r="BV565" i="47"/>
  <c r="BV567" i="47" s="1"/>
  <c r="BZ565" i="47"/>
  <c r="BZ567" i="47" s="1"/>
  <c r="CD565" i="47"/>
  <c r="CD567" i="47" s="1"/>
  <c r="CH565" i="47"/>
  <c r="CH567" i="47" s="1"/>
  <c r="BI565" i="47"/>
  <c r="BI567" i="47" s="1"/>
  <c r="BY565" i="47"/>
  <c r="BY567" i="47" s="1"/>
  <c r="BQ574" i="47"/>
  <c r="BU574" i="47"/>
  <c r="CL17" i="71"/>
  <c r="CL23" i="71"/>
  <c r="CL32" i="71"/>
  <c r="CL41" i="71"/>
  <c r="CL50" i="71"/>
  <c r="CL54" i="71"/>
  <c r="CL85" i="71"/>
  <c r="BM495" i="47"/>
  <c r="BM497" i="47" s="1"/>
  <c r="BQ495" i="47"/>
  <c r="BQ497" i="47" s="1"/>
  <c r="BU495" i="47"/>
  <c r="BU497" i="47" s="1"/>
  <c r="BY495" i="47"/>
  <c r="BY497" i="47" s="1"/>
  <c r="CC495" i="47"/>
  <c r="CC497" i="47" s="1"/>
  <c r="CG495" i="47"/>
  <c r="CG497" i="47" s="1"/>
  <c r="CK495" i="47"/>
  <c r="CK497" i="47" s="1"/>
  <c r="BI502" i="47"/>
  <c r="BI504" i="47" s="1"/>
  <c r="BM502" i="47"/>
  <c r="BM504" i="47" s="1"/>
  <c r="BQ502" i="47"/>
  <c r="BQ504" i="47" s="1"/>
  <c r="BU502" i="47"/>
  <c r="BU504" i="47" s="1"/>
  <c r="BY502" i="47"/>
  <c r="BY504" i="47" s="1"/>
  <c r="CC502" i="47"/>
  <c r="CC504" i="47" s="1"/>
  <c r="CG502" i="47"/>
  <c r="CG504" i="47" s="1"/>
  <c r="CK502" i="47"/>
  <c r="CK504" i="47" s="1"/>
  <c r="BI509" i="47"/>
  <c r="BI511" i="47" s="1"/>
  <c r="BM509" i="47"/>
  <c r="BM511" i="47" s="1"/>
  <c r="BQ509" i="47"/>
  <c r="BQ511" i="47" s="1"/>
  <c r="BU509" i="47"/>
  <c r="BU511" i="47" s="1"/>
  <c r="BY509" i="47"/>
  <c r="BY511" i="47" s="1"/>
  <c r="CC509" i="47"/>
  <c r="CC511" i="47" s="1"/>
  <c r="CG509" i="47"/>
  <c r="CG511" i="47" s="1"/>
  <c r="CK509" i="47"/>
  <c r="CK511" i="47" s="1"/>
  <c r="BI516" i="47"/>
  <c r="BI518" i="47" s="1"/>
  <c r="BM516" i="47"/>
  <c r="BM518" i="47" s="1"/>
  <c r="BQ516" i="47"/>
  <c r="BQ518" i="47" s="1"/>
  <c r="BU516" i="47"/>
  <c r="BU518" i="47" s="1"/>
  <c r="BY516" i="47"/>
  <c r="BY518" i="47" s="1"/>
  <c r="CC516" i="47"/>
  <c r="CC518" i="47" s="1"/>
  <c r="CG516" i="47"/>
  <c r="CG518" i="47" s="1"/>
  <c r="CK516" i="47"/>
  <c r="CK518" i="47" s="1"/>
  <c r="BI523" i="47"/>
  <c r="BI525" i="47" s="1"/>
  <c r="BM523" i="47"/>
  <c r="BM525" i="47" s="1"/>
  <c r="BQ523" i="47"/>
  <c r="BQ525" i="47" s="1"/>
  <c r="BU523" i="47"/>
  <c r="BU525" i="47" s="1"/>
  <c r="BY523" i="47"/>
  <c r="BY525" i="47" s="1"/>
  <c r="CC523" i="47"/>
  <c r="CC525" i="47" s="1"/>
  <c r="CG523" i="47"/>
  <c r="CG525" i="47" s="1"/>
  <c r="CK523" i="47"/>
  <c r="CK525" i="47" s="1"/>
  <c r="BI530" i="47"/>
  <c r="BI532" i="47" s="1"/>
  <c r="BM530" i="47"/>
  <c r="BM532" i="47" s="1"/>
  <c r="BQ530" i="47"/>
  <c r="BQ532" i="47" s="1"/>
  <c r="BU530" i="47"/>
  <c r="BU532" i="47" s="1"/>
  <c r="BY530" i="47"/>
  <c r="BY532" i="47" s="1"/>
  <c r="CC530" i="47"/>
  <c r="CC532" i="47" s="1"/>
  <c r="CG530" i="47"/>
  <c r="CG532" i="47" s="1"/>
  <c r="CK530" i="47"/>
  <c r="CK532" i="47" s="1"/>
  <c r="BI537" i="47"/>
  <c r="BI539" i="47" s="1"/>
  <c r="BM537" i="47"/>
  <c r="BM539" i="47" s="1"/>
  <c r="BQ537" i="47"/>
  <c r="BQ539" i="47" s="1"/>
  <c r="BU537" i="47"/>
  <c r="BU539" i="47" s="1"/>
  <c r="BY537" i="47"/>
  <c r="BY539" i="47" s="1"/>
  <c r="CC537" i="47"/>
  <c r="CC539" i="47" s="1"/>
  <c r="CG537" i="47"/>
  <c r="CG539" i="47" s="1"/>
  <c r="CK537" i="47"/>
  <c r="CK539" i="47" s="1"/>
  <c r="BK579" i="47"/>
  <c r="BO579" i="47"/>
  <c r="BS579" i="47"/>
  <c r="BW579" i="47"/>
  <c r="CA579" i="47"/>
  <c r="CE579" i="47"/>
  <c r="CE581" i="47" s="1"/>
  <c r="CI579" i="47"/>
  <c r="CI581" i="47" s="1"/>
  <c r="BI544" i="47"/>
  <c r="BM544" i="47"/>
  <c r="BQ544" i="47"/>
  <c r="BU544" i="47"/>
  <c r="BY544" i="47"/>
  <c r="CC544" i="47"/>
  <c r="CG544" i="47"/>
  <c r="CG546" i="47" s="1"/>
  <c r="CK544" i="47"/>
  <c r="CK546" i="47" s="1"/>
  <c r="BK545" i="47"/>
  <c r="BO545" i="47"/>
  <c r="BS545" i="47"/>
  <c r="BW545" i="47"/>
  <c r="CA545" i="47"/>
  <c r="CE545" i="47"/>
  <c r="CI545" i="47"/>
  <c r="BI551" i="47"/>
  <c r="BI553" i="47" s="1"/>
  <c r="BM551" i="47"/>
  <c r="BM553" i="47" s="1"/>
  <c r="BQ551" i="47"/>
  <c r="BQ553" i="47" s="1"/>
  <c r="BU551" i="47"/>
  <c r="BU553" i="47" s="1"/>
  <c r="BY551" i="47"/>
  <c r="BY553" i="47" s="1"/>
  <c r="CC551" i="47"/>
  <c r="CC553" i="47" s="1"/>
  <c r="CG551" i="47"/>
  <c r="CG553" i="47" s="1"/>
  <c r="CK551" i="47"/>
  <c r="CK553" i="47" s="1"/>
  <c r="BI558" i="47"/>
  <c r="BI560" i="47" s="1"/>
  <c r="BM558" i="47"/>
  <c r="BM560" i="47" s="1"/>
  <c r="BQ558" i="47"/>
  <c r="BQ560" i="47" s="1"/>
  <c r="BU558" i="47"/>
  <c r="BU560" i="47" s="1"/>
  <c r="BY558" i="47"/>
  <c r="BY560" i="47" s="1"/>
  <c r="CC558" i="47"/>
  <c r="CC560" i="47" s="1"/>
  <c r="CG558" i="47"/>
  <c r="CG560" i="47" s="1"/>
  <c r="CK558" i="47"/>
  <c r="CK560" i="47" s="1"/>
  <c r="CC566" i="47"/>
  <c r="CC565" i="47"/>
  <c r="CG566" i="47"/>
  <c r="CG565" i="47"/>
  <c r="CG567" i="47" s="1"/>
  <c r="CK566" i="47"/>
  <c r="CK565" i="47"/>
  <c r="CK567" i="47" s="1"/>
  <c r="BK565" i="47"/>
  <c r="BO565" i="47"/>
  <c r="BS565" i="47"/>
  <c r="BW565" i="47"/>
  <c r="CA565" i="47"/>
  <c r="CE565" i="47"/>
  <c r="CE567" i="47" s="1"/>
  <c r="CI565" i="47"/>
  <c r="CI567" i="47" s="1"/>
  <c r="BM565" i="47"/>
  <c r="BM567" i="47" s="1"/>
  <c r="BN574" i="47"/>
  <c r="BR574" i="47"/>
  <c r="BV574" i="47"/>
  <c r="CD574" i="47"/>
  <c r="CL65" i="71"/>
  <c r="CL69" i="71"/>
  <c r="BJ580" i="47"/>
  <c r="BN580" i="47"/>
  <c r="BR580" i="47"/>
  <c r="BV580" i="47"/>
  <c r="BZ580" i="47"/>
  <c r="CD580" i="47"/>
  <c r="CH580" i="47"/>
  <c r="BH579" i="47"/>
  <c r="BH581" i="47" s="1"/>
  <c r="BL579" i="47"/>
  <c r="BL581" i="47" s="1"/>
  <c r="BP579" i="47"/>
  <c r="BP581" i="47" s="1"/>
  <c r="BT579" i="47"/>
  <c r="BT581" i="47" s="1"/>
  <c r="BX579" i="47"/>
  <c r="BX581" i="47" s="1"/>
  <c r="CB579" i="47"/>
  <c r="CB581" i="47" s="1"/>
  <c r="CF579" i="47"/>
  <c r="CF581" i="47" s="1"/>
  <c r="CJ579" i="47"/>
  <c r="CJ581" i="47" s="1"/>
  <c r="BJ544" i="47"/>
  <c r="BN544" i="47"/>
  <c r="BR544" i="47"/>
  <c r="BV544" i="47"/>
  <c r="BZ544" i="47"/>
  <c r="CD544" i="47"/>
  <c r="CH544" i="47"/>
  <c r="CH546" i="47" s="1"/>
  <c r="BH545" i="47"/>
  <c r="BL545" i="47"/>
  <c r="BP545" i="47"/>
  <c r="BT545" i="47"/>
  <c r="BX545" i="47"/>
  <c r="CB545" i="47"/>
  <c r="CF545" i="47"/>
  <c r="CJ545" i="47"/>
  <c r="BH565" i="47"/>
  <c r="BH567" i="47" s="1"/>
  <c r="BL565" i="47"/>
  <c r="BL567" i="47" s="1"/>
  <c r="BP565" i="47"/>
  <c r="BP567" i="47" s="1"/>
  <c r="BT565" i="47"/>
  <c r="BT567" i="47" s="1"/>
  <c r="BX565" i="47"/>
  <c r="BX567" i="47" s="1"/>
  <c r="CB565" i="47"/>
  <c r="CB567" i="47" s="1"/>
  <c r="CF565" i="47"/>
  <c r="CF567" i="47" s="1"/>
  <c r="CJ565" i="47"/>
  <c r="CJ567" i="47" s="1"/>
  <c r="BQ565" i="47"/>
  <c r="BQ567" i="47" s="1"/>
  <c r="CL57" i="71"/>
  <c r="CL61" i="71"/>
  <c r="BK580" i="47"/>
  <c r="BO580" i="47"/>
  <c r="BS580" i="47"/>
  <c r="BW580" i="47"/>
  <c r="CA580" i="47"/>
  <c r="CE580" i="47"/>
  <c r="CI580" i="47"/>
  <c r="BI579" i="47"/>
  <c r="BI581" i="47" s="1"/>
  <c r="BM579" i="47"/>
  <c r="BM581" i="47" s="1"/>
  <c r="BQ579" i="47"/>
  <c r="BQ581" i="47" s="1"/>
  <c r="BU579" i="47"/>
  <c r="BU581" i="47" s="1"/>
  <c r="BY579" i="47"/>
  <c r="BY581" i="47" s="1"/>
  <c r="CC579" i="47"/>
  <c r="CC581" i="47" s="1"/>
  <c r="CG579" i="47"/>
  <c r="CG581" i="47" s="1"/>
  <c r="CK579" i="47"/>
  <c r="CK581" i="47" s="1"/>
  <c r="BK544" i="47"/>
  <c r="BO544" i="47"/>
  <c r="BS544" i="47"/>
  <c r="BS546" i="47" s="1"/>
  <c r="BW544" i="47"/>
  <c r="CA544" i="47"/>
  <c r="CE544" i="47"/>
  <c r="CE546" i="47" s="1"/>
  <c r="CI544" i="47"/>
  <c r="CI546" i="47" s="1"/>
  <c r="BI545" i="47"/>
  <c r="BM545" i="47"/>
  <c r="BQ545" i="47"/>
  <c r="BU545" i="47"/>
  <c r="BY545" i="47"/>
  <c r="CC545" i="47"/>
  <c r="CG545" i="47"/>
  <c r="CK545" i="47"/>
  <c r="BK566" i="47"/>
  <c r="BO566" i="47"/>
  <c r="BS566" i="47"/>
  <c r="BW566" i="47"/>
  <c r="CA566" i="47"/>
  <c r="CE566" i="47"/>
  <c r="CI566" i="47"/>
  <c r="BU565" i="47"/>
  <c r="BU567" i="47" s="1"/>
  <c r="CD12" i="71"/>
  <c r="CD16" i="71"/>
  <c r="CD22" i="71"/>
  <c r="CD26" i="71"/>
  <c r="CD31" i="71"/>
  <c r="CD35" i="71"/>
  <c r="CD40" i="71"/>
  <c r="CD45" i="71"/>
  <c r="CD49" i="71"/>
  <c r="CD53" i="71"/>
  <c r="CD60" i="71"/>
  <c r="CD65" i="71"/>
  <c r="CD69" i="71"/>
  <c r="CD74" i="71"/>
  <c r="CJ74" i="71"/>
  <c r="CK75" i="71"/>
  <c r="CL75" i="71" s="1"/>
  <c r="CF76" i="71"/>
  <c r="CD80" i="71"/>
  <c r="CD83" i="71"/>
  <c r="CJ83" i="71"/>
  <c r="CK84" i="71"/>
  <c r="CF85" i="71"/>
  <c r="CD89" i="71"/>
  <c r="CJ91" i="71"/>
  <c r="CF91" i="71"/>
  <c r="CH91" i="71"/>
  <c r="CD94" i="71"/>
  <c r="CJ95" i="71"/>
  <c r="CF95" i="71"/>
  <c r="CH95" i="71"/>
  <c r="CD98" i="71"/>
  <c r="CJ99" i="71"/>
  <c r="CF99" i="71"/>
  <c r="CH99" i="71"/>
  <c r="CJ101" i="71"/>
  <c r="CF106" i="71"/>
  <c r="CH106" i="71"/>
  <c r="CD106" i="71"/>
  <c r="CJ110" i="71"/>
  <c r="CL110" i="71" s="1"/>
  <c r="CF120" i="71"/>
  <c r="CH120" i="71"/>
  <c r="CD120" i="71"/>
  <c r="CJ125" i="71"/>
  <c r="CL125" i="71" s="1"/>
  <c r="CF129" i="71"/>
  <c r="CH129" i="71"/>
  <c r="CD129" i="71"/>
  <c r="CJ137" i="71"/>
  <c r="CL137" i="71" s="1"/>
  <c r="CF146" i="71"/>
  <c r="CH146" i="71"/>
  <c r="CD146" i="71"/>
  <c r="CJ150" i="71"/>
  <c r="CF157" i="71"/>
  <c r="CH157" i="71"/>
  <c r="CD157" i="71"/>
  <c r="CJ163" i="71"/>
  <c r="CL163" i="71" s="1"/>
  <c r="CJ165" i="71"/>
  <c r="CF168" i="71"/>
  <c r="CF170" i="71"/>
  <c r="CJ174" i="71"/>
  <c r="CJ176" i="71"/>
  <c r="CF178" i="71"/>
  <c r="CF182" i="71"/>
  <c r="CK183" i="71"/>
  <c r="CD188" i="71"/>
  <c r="CK188" i="71"/>
  <c r="CH192" i="71"/>
  <c r="CH194" i="71"/>
  <c r="CK196" i="71"/>
  <c r="CD198" i="71"/>
  <c r="CK198" i="71"/>
  <c r="CH200" i="71"/>
  <c r="CH202" i="71"/>
  <c r="CK204" i="71"/>
  <c r="CD206" i="71"/>
  <c r="CK206" i="71"/>
  <c r="CH208" i="71"/>
  <c r="CH210" i="71"/>
  <c r="CK212" i="71"/>
  <c r="CD214" i="71"/>
  <c r="CK214" i="71"/>
  <c r="CH216" i="71"/>
  <c r="CH218" i="71"/>
  <c r="CK220" i="71"/>
  <c r="CD222" i="71"/>
  <c r="CK222" i="71"/>
  <c r="CH224" i="71"/>
  <c r="CH226" i="71"/>
  <c r="CK228" i="71"/>
  <c r="CD230" i="71"/>
  <c r="CK230" i="71"/>
  <c r="CH232" i="71"/>
  <c r="CH234" i="71"/>
  <c r="CK236" i="71"/>
  <c r="CD238" i="71"/>
  <c r="CK238" i="71"/>
  <c r="CH240" i="71"/>
  <c r="CH243" i="71"/>
  <c r="CK245" i="71"/>
  <c r="CD247" i="71"/>
  <c r="CK247" i="71"/>
  <c r="CH249" i="71"/>
  <c r="CK251" i="71"/>
  <c r="CD253" i="71"/>
  <c r="CK253" i="71"/>
  <c r="CH255" i="71"/>
  <c r="CH257" i="71"/>
  <c r="CK260" i="71"/>
  <c r="CD262" i="71"/>
  <c r="CK262" i="71"/>
  <c r="CH264" i="71"/>
  <c r="CH266" i="71"/>
  <c r="CK268" i="71"/>
  <c r="CD270" i="71"/>
  <c r="CK270" i="71"/>
  <c r="CH272" i="71"/>
  <c r="CH274" i="71"/>
  <c r="CD279" i="71"/>
  <c r="CF282" i="71"/>
  <c r="CD283" i="71"/>
  <c r="CJ283" i="71"/>
  <c r="CF283" i="71"/>
  <c r="CK283" i="71"/>
  <c r="CL286" i="71"/>
  <c r="CL287" i="71"/>
  <c r="CJ385" i="71"/>
  <c r="CD385" i="71"/>
  <c r="CD392" i="71"/>
  <c r="CJ392" i="71"/>
  <c r="CF392" i="71"/>
  <c r="CK392" i="71"/>
  <c r="CH431" i="71"/>
  <c r="CK431" i="71"/>
  <c r="CC572" i="47"/>
  <c r="CC574" i="47" s="1"/>
  <c r="CG572" i="47"/>
  <c r="CG574" i="47" s="1"/>
  <c r="CK572" i="47"/>
  <c r="CK574" i="47" s="1"/>
  <c r="CK10" i="71"/>
  <c r="CL10" i="71" s="1"/>
  <c r="CK14" i="71"/>
  <c r="CL14" i="71" s="1"/>
  <c r="CK18" i="71"/>
  <c r="CK24" i="71"/>
  <c r="CL24" i="71" s="1"/>
  <c r="CK28" i="71"/>
  <c r="CL28" i="71" s="1"/>
  <c r="CK33" i="71"/>
  <c r="CL33" i="71" s="1"/>
  <c r="CK38" i="71"/>
  <c r="CK42" i="71"/>
  <c r="CL42" i="71" s="1"/>
  <c r="CK47" i="71"/>
  <c r="CL47" i="71" s="1"/>
  <c r="CK51" i="71"/>
  <c r="CK58" i="71"/>
  <c r="CK63" i="71"/>
  <c r="CL63" i="71" s="1"/>
  <c r="CK67" i="71"/>
  <c r="CL67" i="71" s="1"/>
  <c r="CK74" i="71"/>
  <c r="CH78" i="71"/>
  <c r="CJ80" i="71"/>
  <c r="CL80" i="71" s="1"/>
  <c r="CK83" i="71"/>
  <c r="CD103" i="71"/>
  <c r="CJ103" i="71"/>
  <c r="CF103" i="71"/>
  <c r="CK103" i="71"/>
  <c r="CD115" i="71"/>
  <c r="CJ115" i="71"/>
  <c r="CF115" i="71"/>
  <c r="CK115" i="71"/>
  <c r="CD127" i="71"/>
  <c r="CJ127" i="71"/>
  <c r="CF127" i="71"/>
  <c r="CK127" i="71"/>
  <c r="CD140" i="71"/>
  <c r="CJ140" i="71"/>
  <c r="CL140" i="71" s="1"/>
  <c r="CF140" i="71"/>
  <c r="CK140" i="71"/>
  <c r="CD153" i="71"/>
  <c r="CJ153" i="71"/>
  <c r="CF153" i="71"/>
  <c r="CK153" i="71"/>
  <c r="CK165" i="71"/>
  <c r="CK176" i="71"/>
  <c r="CK336" i="71"/>
  <c r="CJ369" i="71"/>
  <c r="CD369" i="71"/>
  <c r="CD376" i="71"/>
  <c r="CJ376" i="71"/>
  <c r="CF376" i="71"/>
  <c r="CK376" i="71"/>
  <c r="CD76" i="71"/>
  <c r="CD78" i="71"/>
  <c r="CJ78" i="71"/>
  <c r="CF80" i="71"/>
  <c r="CD85" i="71"/>
  <c r="CD87" i="71"/>
  <c r="CJ87" i="71"/>
  <c r="CL87" i="71" s="1"/>
  <c r="CH88" i="71"/>
  <c r="CD88" i="71"/>
  <c r="CJ88" i="71"/>
  <c r="CL88" i="71" s="1"/>
  <c r="CF89" i="71"/>
  <c r="CK89" i="71"/>
  <c r="CL89" i="71" s="1"/>
  <c r="CD92" i="71"/>
  <c r="CJ92" i="71"/>
  <c r="CL92" i="71" s="1"/>
  <c r="CH93" i="71"/>
  <c r="CD93" i="71"/>
  <c r="CJ93" i="71"/>
  <c r="CL93" i="71" s="1"/>
  <c r="CF94" i="71"/>
  <c r="CK94" i="71"/>
  <c r="CD96" i="71"/>
  <c r="CJ96" i="71"/>
  <c r="CH97" i="71"/>
  <c r="CD97" i="71"/>
  <c r="CJ97" i="71"/>
  <c r="CL97" i="71" s="1"/>
  <c r="CF98" i="71"/>
  <c r="CK98" i="71"/>
  <c r="CL98" i="71" s="1"/>
  <c r="CD100" i="71"/>
  <c r="CJ100" i="71"/>
  <c r="CL100" i="71" s="1"/>
  <c r="CF101" i="71"/>
  <c r="CH101" i="71"/>
  <c r="CD101" i="71"/>
  <c r="CL106" i="71"/>
  <c r="CF110" i="71"/>
  <c r="CH110" i="71"/>
  <c r="CD110" i="71"/>
  <c r="CF125" i="71"/>
  <c r="CH125" i="71"/>
  <c r="CD125" i="71"/>
  <c r="CF137" i="71"/>
  <c r="CH137" i="71"/>
  <c r="CD137" i="71"/>
  <c r="CF150" i="71"/>
  <c r="CH150" i="71"/>
  <c r="CD150" i="71"/>
  <c r="CF165" i="71"/>
  <c r="CJ170" i="71"/>
  <c r="CF176" i="71"/>
  <c r="CJ182" i="71"/>
  <c r="CH183" i="71"/>
  <c r="CK194" i="71"/>
  <c r="CL194" i="71" s="1"/>
  <c r="CH196" i="71"/>
  <c r="CK202" i="71"/>
  <c r="CL202" i="71" s="1"/>
  <c r="CH204" i="71"/>
  <c r="CK210" i="71"/>
  <c r="CL210" i="71" s="1"/>
  <c r="CH212" i="71"/>
  <c r="CK218" i="71"/>
  <c r="CL218" i="71" s="1"/>
  <c r="CH220" i="71"/>
  <c r="CK226" i="71"/>
  <c r="CL226" i="71" s="1"/>
  <c r="CH228" i="71"/>
  <c r="CK234" i="71"/>
  <c r="CL234" i="71" s="1"/>
  <c r="CH236" i="71"/>
  <c r="CK243" i="71"/>
  <c r="CL243" i="71" s="1"/>
  <c r="CH245" i="71"/>
  <c r="CH251" i="71"/>
  <c r="CK257" i="71"/>
  <c r="CH260" i="71"/>
  <c r="CK266" i="71"/>
  <c r="CH268" i="71"/>
  <c r="CD274" i="71"/>
  <c r="CJ274" i="71"/>
  <c r="CF274" i="71"/>
  <c r="CK274" i="71"/>
  <c r="CL278" i="71"/>
  <c r="CJ353" i="71"/>
  <c r="CD353" i="71"/>
  <c r="CD360" i="71"/>
  <c r="CJ360" i="71"/>
  <c r="CF360" i="71"/>
  <c r="CK360" i="71"/>
  <c r="CL362" i="71"/>
  <c r="CD401" i="71"/>
  <c r="CJ401" i="71"/>
  <c r="CF401" i="71"/>
  <c r="CK401" i="71"/>
  <c r="CL403" i="71"/>
  <c r="CF409" i="71"/>
  <c r="CH409" i="71"/>
  <c r="CD409" i="71"/>
  <c r="CH423" i="71"/>
  <c r="CK423" i="71"/>
  <c r="CD437" i="71"/>
  <c r="CK437" i="71"/>
  <c r="CJ437" i="71"/>
  <c r="CK441" i="71"/>
  <c r="CF441" i="71"/>
  <c r="CJ441" i="71"/>
  <c r="CF78" i="71"/>
  <c r="CH80" i="71"/>
  <c r="CH103" i="71"/>
  <c r="CD108" i="71"/>
  <c r="CJ108" i="71"/>
  <c r="CF108" i="71"/>
  <c r="CK108" i="71"/>
  <c r="CH115" i="71"/>
  <c r="CD123" i="71"/>
  <c r="CJ123" i="71"/>
  <c r="CF123" i="71"/>
  <c r="CK123" i="71"/>
  <c r="CH127" i="71"/>
  <c r="CD133" i="71"/>
  <c r="CJ133" i="71"/>
  <c r="CL133" i="71" s="1"/>
  <c r="CF133" i="71"/>
  <c r="CK133" i="71"/>
  <c r="CH140" i="71"/>
  <c r="CD148" i="71"/>
  <c r="CJ148" i="71"/>
  <c r="CF148" i="71"/>
  <c r="CK148" i="71"/>
  <c r="CH153" i="71"/>
  <c r="CD160" i="71"/>
  <c r="CJ160" i="71"/>
  <c r="CF160" i="71"/>
  <c r="CK160" i="71"/>
  <c r="CH163" i="71"/>
  <c r="CH165" i="71"/>
  <c r="CD170" i="71"/>
  <c r="CK170" i="71"/>
  <c r="CH174" i="71"/>
  <c r="CH176" i="71"/>
  <c r="CD182" i="71"/>
  <c r="CK182" i="71"/>
  <c r="CJ183" i="71"/>
  <c r="CL183" i="71" s="1"/>
  <c r="CJ188" i="71"/>
  <c r="CL188" i="71" s="1"/>
  <c r="CF192" i="71"/>
  <c r="CF194" i="71"/>
  <c r="CJ196" i="71"/>
  <c r="CJ198" i="71"/>
  <c r="CL198" i="71" s="1"/>
  <c r="CF200" i="71"/>
  <c r="CF202" i="71"/>
  <c r="CJ204" i="71"/>
  <c r="CJ206" i="71"/>
  <c r="CF208" i="71"/>
  <c r="CF210" i="71"/>
  <c r="CJ212" i="71"/>
  <c r="CL212" i="71" s="1"/>
  <c r="CJ214" i="71"/>
  <c r="CF216" i="71"/>
  <c r="CF218" i="71"/>
  <c r="CJ220" i="71"/>
  <c r="CL220" i="71" s="1"/>
  <c r="CJ222" i="71"/>
  <c r="CL222" i="71" s="1"/>
  <c r="CF224" i="71"/>
  <c r="CF226" i="71"/>
  <c r="CJ228" i="71"/>
  <c r="CJ230" i="71"/>
  <c r="CL230" i="71" s="1"/>
  <c r="CF232" i="71"/>
  <c r="CF234" i="71"/>
  <c r="CJ236" i="71"/>
  <c r="CJ238" i="71"/>
  <c r="CF240" i="71"/>
  <c r="CF243" i="71"/>
  <c r="CJ245" i="71"/>
  <c r="CL245" i="71" s="1"/>
  <c r="CJ247" i="71"/>
  <c r="CF249" i="71"/>
  <c r="CJ251" i="71"/>
  <c r="CJ253" i="71"/>
  <c r="CF255" i="71"/>
  <c r="CF257" i="71"/>
  <c r="CJ260" i="71"/>
  <c r="CJ262" i="71"/>
  <c r="CF264" i="71"/>
  <c r="CF266" i="71"/>
  <c r="CJ268" i="71"/>
  <c r="CJ270" i="71"/>
  <c r="CL270" i="71" s="1"/>
  <c r="CF272" i="71"/>
  <c r="CF280" i="71"/>
  <c r="CH280" i="71"/>
  <c r="CD280" i="71"/>
  <c r="CD282" i="71"/>
  <c r="CK282" i="71"/>
  <c r="CL282" i="71" s="1"/>
  <c r="CD284" i="71"/>
  <c r="CK325" i="71"/>
  <c r="CL332" i="71"/>
  <c r="CK344" i="71"/>
  <c r="CL346" i="71"/>
  <c r="CF417" i="71"/>
  <c r="CH417" i="71"/>
  <c r="CD417" i="71"/>
  <c r="CD163" i="71"/>
  <c r="CD168" i="71"/>
  <c r="CD174" i="71"/>
  <c r="CD178" i="71"/>
  <c r="CD183" i="71"/>
  <c r="CD192" i="71"/>
  <c r="CD196" i="71"/>
  <c r="CD200" i="71"/>
  <c r="CD204" i="71"/>
  <c r="CD208" i="71"/>
  <c r="CD212" i="71"/>
  <c r="CD216" i="71"/>
  <c r="CD220" i="71"/>
  <c r="CD224" i="71"/>
  <c r="CD228" i="71"/>
  <c r="CD232" i="71"/>
  <c r="CD236" i="71"/>
  <c r="CD240" i="71"/>
  <c r="CD245" i="71"/>
  <c r="CD249" i="71"/>
  <c r="CD251" i="71"/>
  <c r="CD255" i="71"/>
  <c r="CD260" i="71"/>
  <c r="CD264" i="71"/>
  <c r="CD268" i="71"/>
  <c r="CD272" i="71"/>
  <c r="CD278" i="71"/>
  <c r="CF279" i="71"/>
  <c r="CK279" i="71"/>
  <c r="CH282" i="71"/>
  <c r="CD287" i="71"/>
  <c r="CF288" i="71"/>
  <c r="CF290" i="71"/>
  <c r="CF295" i="71"/>
  <c r="CF298" i="71"/>
  <c r="CF301" i="71"/>
  <c r="CF303" i="71"/>
  <c r="CF305" i="71"/>
  <c r="CF307" i="71"/>
  <c r="CF309" i="71"/>
  <c r="CF312" i="71"/>
  <c r="CF316" i="71"/>
  <c r="CF318" i="71"/>
  <c r="CF320" i="71"/>
  <c r="CJ322" i="71"/>
  <c r="CL322" i="71" s="1"/>
  <c r="CJ325" i="71"/>
  <c r="CL325" i="71" s="1"/>
  <c r="CF327" i="71"/>
  <c r="CF331" i="71"/>
  <c r="CJ333" i="71"/>
  <c r="CL333" i="71" s="1"/>
  <c r="CJ336" i="71"/>
  <c r="CF338" i="71"/>
  <c r="CF340" i="71"/>
  <c r="CJ342" i="71"/>
  <c r="CL342" i="71" s="1"/>
  <c r="CJ344" i="71"/>
  <c r="CD345" i="71"/>
  <c r="CJ350" i="71"/>
  <c r="CH353" i="71"/>
  <c r="CF358" i="71"/>
  <c r="CH358" i="71"/>
  <c r="CD358" i="71"/>
  <c r="CD359" i="71"/>
  <c r="CK359" i="71"/>
  <c r="CD361" i="71"/>
  <c r="CJ366" i="71"/>
  <c r="CH369" i="71"/>
  <c r="CF374" i="71"/>
  <c r="CH374" i="71"/>
  <c r="CD374" i="71"/>
  <c r="CD375" i="71"/>
  <c r="CK375" i="71"/>
  <c r="CL375" i="71" s="1"/>
  <c r="CD377" i="71"/>
  <c r="CJ382" i="71"/>
  <c r="CH385" i="71"/>
  <c r="CF390" i="71"/>
  <c r="CH390" i="71"/>
  <c r="CD390" i="71"/>
  <c r="CD391" i="71"/>
  <c r="CK391" i="71"/>
  <c r="CL391" i="71" s="1"/>
  <c r="CD393" i="71"/>
  <c r="CF399" i="71"/>
  <c r="CH399" i="71"/>
  <c r="CD399" i="71"/>
  <c r="CD400" i="71"/>
  <c r="CK400" i="71"/>
  <c r="CD402" i="71"/>
  <c r="CK407" i="71"/>
  <c r="CK411" i="71"/>
  <c r="CK415" i="71"/>
  <c r="CK419" i="71"/>
  <c r="CF425" i="71"/>
  <c r="CH425" i="71"/>
  <c r="CD425" i="71"/>
  <c r="CF433" i="71"/>
  <c r="CH433" i="71"/>
  <c r="CD433" i="71"/>
  <c r="CK102" i="71"/>
  <c r="CK107" i="71"/>
  <c r="CL107" i="71" s="1"/>
  <c r="CK114" i="71"/>
  <c r="CL114" i="71" s="1"/>
  <c r="CK121" i="71"/>
  <c r="CL121" i="71" s="1"/>
  <c r="CK126" i="71"/>
  <c r="CL126" i="71" s="1"/>
  <c r="CK132" i="71"/>
  <c r="CK138" i="71"/>
  <c r="CL138" i="71" s="1"/>
  <c r="CK147" i="71"/>
  <c r="CL147" i="71" s="1"/>
  <c r="CK151" i="71"/>
  <c r="CL151" i="71" s="1"/>
  <c r="CK159" i="71"/>
  <c r="CL159" i="71" s="1"/>
  <c r="CK164" i="71"/>
  <c r="CL164" i="71" s="1"/>
  <c r="CK169" i="71"/>
  <c r="CK175" i="71"/>
  <c r="CL175" i="71" s="1"/>
  <c r="CK180" i="71"/>
  <c r="CL180" i="71" s="1"/>
  <c r="CK185" i="71"/>
  <c r="CL185" i="71" s="1"/>
  <c r="CK187" i="71"/>
  <c r="CL187" i="71" s="1"/>
  <c r="CK193" i="71"/>
  <c r="CL193" i="71" s="1"/>
  <c r="CK197" i="71"/>
  <c r="CL197" i="71" s="1"/>
  <c r="CK201" i="71"/>
  <c r="CL201" i="71" s="1"/>
  <c r="CK205" i="71"/>
  <c r="CK209" i="71"/>
  <c r="CK213" i="71"/>
  <c r="CL213" i="71" s="1"/>
  <c r="CK217" i="71"/>
  <c r="CL217" i="71" s="1"/>
  <c r="CK221" i="71"/>
  <c r="CK225" i="71"/>
  <c r="CK229" i="71"/>
  <c r="CL229" i="71" s="1"/>
  <c r="CK233" i="71"/>
  <c r="CK237" i="71"/>
  <c r="CL237" i="71" s="1"/>
  <c r="CK241" i="71"/>
  <c r="CL241" i="71" s="1"/>
  <c r="CK246" i="71"/>
  <c r="CL246" i="71" s="1"/>
  <c r="CK252" i="71"/>
  <c r="CL252" i="71" s="1"/>
  <c r="CK256" i="71"/>
  <c r="CL256" i="71" s="1"/>
  <c r="CK261" i="71"/>
  <c r="CL261" i="71" s="1"/>
  <c r="CK265" i="71"/>
  <c r="CK269" i="71"/>
  <c r="CL269" i="71" s="1"/>
  <c r="CK273" i="71"/>
  <c r="CF275" i="71"/>
  <c r="CK275" i="71"/>
  <c r="CL275" i="71" s="1"/>
  <c r="CF284" i="71"/>
  <c r="CK284" i="71"/>
  <c r="CJ288" i="71"/>
  <c r="CL288" i="71" s="1"/>
  <c r="CJ290" i="71"/>
  <c r="CJ295" i="71"/>
  <c r="CJ298" i="71"/>
  <c r="CJ301" i="71"/>
  <c r="CJ303" i="71"/>
  <c r="CJ305" i="71"/>
  <c r="CJ307" i="71"/>
  <c r="CJ309" i="71"/>
  <c r="CJ312" i="71"/>
  <c r="CJ316" i="71"/>
  <c r="CJ320" i="71"/>
  <c r="CF325" i="71"/>
  <c r="CJ331" i="71"/>
  <c r="CF336" i="71"/>
  <c r="CJ340" i="71"/>
  <c r="CF344" i="71"/>
  <c r="CF350" i="71"/>
  <c r="CH350" i="71"/>
  <c r="CD350" i="71"/>
  <c r="CD351" i="71"/>
  <c r="CK351" i="71"/>
  <c r="CF366" i="71"/>
  <c r="CH366" i="71"/>
  <c r="CD366" i="71"/>
  <c r="CD367" i="71"/>
  <c r="CK367" i="71"/>
  <c r="CL367" i="71" s="1"/>
  <c r="CF382" i="71"/>
  <c r="CH382" i="71"/>
  <c r="CD382" i="71"/>
  <c r="CD383" i="71"/>
  <c r="CK383" i="71"/>
  <c r="CL383" i="71" s="1"/>
  <c r="CF424" i="71"/>
  <c r="CK424" i="71"/>
  <c r="CD424" i="71"/>
  <c r="CH427" i="71"/>
  <c r="CK427" i="71"/>
  <c r="CF427" i="71"/>
  <c r="CF432" i="71"/>
  <c r="CK432" i="71"/>
  <c r="CD432" i="71"/>
  <c r="CH435" i="71"/>
  <c r="CK435" i="71"/>
  <c r="CF435" i="71"/>
  <c r="X450" i="71"/>
  <c r="N448" i="71"/>
  <c r="X448" i="71" s="1"/>
  <c r="CD277" i="71"/>
  <c r="CJ279" i="71"/>
  <c r="CK280" i="71"/>
  <c r="CL280" i="71" s="1"/>
  <c r="CD286" i="71"/>
  <c r="CD288" i="71"/>
  <c r="CD290" i="71"/>
  <c r="CK290" i="71"/>
  <c r="CD295" i="71"/>
  <c r="CK295" i="71"/>
  <c r="CD298" i="71"/>
  <c r="CK298" i="71"/>
  <c r="CD301" i="71"/>
  <c r="CK301" i="71"/>
  <c r="CD303" i="71"/>
  <c r="CK303" i="71"/>
  <c r="CD305" i="71"/>
  <c r="CK305" i="71"/>
  <c r="CD307" i="71"/>
  <c r="CK307" i="71"/>
  <c r="CD309" i="71"/>
  <c r="CK309" i="71"/>
  <c r="CD312" i="71"/>
  <c r="CK312" i="71"/>
  <c r="CD316" i="71"/>
  <c r="CK316" i="71"/>
  <c r="CD320" i="71"/>
  <c r="CK320" i="71"/>
  <c r="CH322" i="71"/>
  <c r="CH325" i="71"/>
  <c r="CD331" i="71"/>
  <c r="CK331" i="71"/>
  <c r="CH333" i="71"/>
  <c r="CH336" i="71"/>
  <c r="CD340" i="71"/>
  <c r="CK340" i="71"/>
  <c r="CH342" i="71"/>
  <c r="CH344" i="71"/>
  <c r="CD349" i="71"/>
  <c r="CF351" i="71"/>
  <c r="CD352" i="71"/>
  <c r="CJ352" i="71"/>
  <c r="CF352" i="71"/>
  <c r="CK352" i="71"/>
  <c r="CL359" i="71"/>
  <c r="CH360" i="71"/>
  <c r="CD365" i="71"/>
  <c r="CF367" i="71"/>
  <c r="CD368" i="71"/>
  <c r="CJ368" i="71"/>
  <c r="CF368" i="71"/>
  <c r="CK368" i="71"/>
  <c r="CL372" i="71"/>
  <c r="CH376" i="71"/>
  <c r="CD381" i="71"/>
  <c r="CF383" i="71"/>
  <c r="CD384" i="71"/>
  <c r="CJ384" i="71"/>
  <c r="CF384" i="71"/>
  <c r="CK384" i="71"/>
  <c r="CL388" i="71"/>
  <c r="CH392" i="71"/>
  <c r="CH401" i="71"/>
  <c r="CF408" i="71"/>
  <c r="CK408" i="71"/>
  <c r="CD408" i="71"/>
  <c r="CF416" i="71"/>
  <c r="CK416" i="71"/>
  <c r="CD416" i="71"/>
  <c r="CJ446" i="71"/>
  <c r="CD318" i="71"/>
  <c r="CD322" i="71"/>
  <c r="CD327" i="71"/>
  <c r="CD333" i="71"/>
  <c r="CD338" i="71"/>
  <c r="CD342" i="71"/>
  <c r="CD348" i="71"/>
  <c r="CF349" i="71"/>
  <c r="CK349" i="71"/>
  <c r="CH351" i="71"/>
  <c r="CD356" i="71"/>
  <c r="CF357" i="71"/>
  <c r="CK357" i="71"/>
  <c r="CH359" i="71"/>
  <c r="CD364" i="71"/>
  <c r="CF365" i="71"/>
  <c r="CK365" i="71"/>
  <c r="CH367" i="71"/>
  <c r="CD372" i="71"/>
  <c r="CF373" i="71"/>
  <c r="CK373" i="71"/>
  <c r="CH375" i="71"/>
  <c r="CD380" i="71"/>
  <c r="CF381" i="71"/>
  <c r="CK381" i="71"/>
  <c r="CH383" i="71"/>
  <c r="CD388" i="71"/>
  <c r="CF389" i="71"/>
  <c r="CK389" i="71"/>
  <c r="CH391" i="71"/>
  <c r="CF398" i="71"/>
  <c r="CK398" i="71"/>
  <c r="CH400" i="71"/>
  <c r="CD405" i="71"/>
  <c r="CK406" i="71"/>
  <c r="CJ409" i="71"/>
  <c r="CK410" i="71"/>
  <c r="CF411" i="71"/>
  <c r="CF413" i="71"/>
  <c r="CF414" i="71"/>
  <c r="CK414" i="71"/>
  <c r="CL414" i="71" s="1"/>
  <c r="CJ417" i="71"/>
  <c r="CK418" i="71"/>
  <c r="CF419" i="71"/>
  <c r="CJ425" i="71"/>
  <c r="CJ433" i="71"/>
  <c r="CK439" i="71"/>
  <c r="CF446" i="71"/>
  <c r="CK319" i="71"/>
  <c r="CL319" i="71" s="1"/>
  <c r="CK323" i="71"/>
  <c r="CL323" i="71" s="1"/>
  <c r="CK330" i="71"/>
  <c r="CL330" i="71" s="1"/>
  <c r="CK335" i="71"/>
  <c r="CL335" i="71" s="1"/>
  <c r="CK339" i="71"/>
  <c r="CL339" i="71" s="1"/>
  <c r="CK343" i="71"/>
  <c r="CL343" i="71" s="1"/>
  <c r="CF345" i="71"/>
  <c r="CK345" i="71"/>
  <c r="CF353" i="71"/>
  <c r="CK353" i="71"/>
  <c r="CF361" i="71"/>
  <c r="CK361" i="71"/>
  <c r="CL361" i="71" s="1"/>
  <c r="CF369" i="71"/>
  <c r="CK369" i="71"/>
  <c r="CF377" i="71"/>
  <c r="CK377" i="71"/>
  <c r="CL377" i="71" s="1"/>
  <c r="CF385" i="71"/>
  <c r="CK385" i="71"/>
  <c r="CF393" i="71"/>
  <c r="CK393" i="71"/>
  <c r="CF402" i="71"/>
  <c r="CK402" i="71"/>
  <c r="CJ407" i="71"/>
  <c r="CF407" i="71"/>
  <c r="CH408" i="71"/>
  <c r="CD411" i="71"/>
  <c r="CK412" i="71"/>
  <c r="CJ415" i="71"/>
  <c r="CF415" i="71"/>
  <c r="CH416" i="71"/>
  <c r="CD419" i="71"/>
  <c r="CK420" i="71"/>
  <c r="CJ423" i="71"/>
  <c r="CF423" i="71"/>
  <c r="CH424" i="71"/>
  <c r="CD427" i="71"/>
  <c r="CK428" i="71"/>
  <c r="CJ431" i="71"/>
  <c r="CF431" i="71"/>
  <c r="CH432" i="71"/>
  <c r="CD435" i="71"/>
  <c r="CK436" i="71"/>
  <c r="CF437" i="71"/>
  <c r="CF438" i="71"/>
  <c r="CJ438" i="71"/>
  <c r="CL438" i="71" s="1"/>
  <c r="CH439" i="71"/>
  <c r="CD444" i="71"/>
  <c r="Y455" i="71"/>
  <c r="AC455" i="71"/>
  <c r="AO455" i="71"/>
  <c r="BE455" i="71"/>
  <c r="CD347" i="71"/>
  <c r="CJ349" i="71"/>
  <c r="CL349" i="71" s="1"/>
  <c r="CK350" i="71"/>
  <c r="CD355" i="71"/>
  <c r="CJ357" i="71"/>
  <c r="CK358" i="71"/>
  <c r="CD363" i="71"/>
  <c r="CJ365" i="71"/>
  <c r="CL365" i="71" s="1"/>
  <c r="CK366" i="71"/>
  <c r="CD371" i="71"/>
  <c r="CJ373" i="71"/>
  <c r="CK374" i="71"/>
  <c r="CL374" i="71" s="1"/>
  <c r="CD379" i="71"/>
  <c r="CJ381" i="71"/>
  <c r="CL381" i="71" s="1"/>
  <c r="CK382" i="71"/>
  <c r="CD387" i="71"/>
  <c r="CJ389" i="71"/>
  <c r="CK390" i="71"/>
  <c r="CL390" i="71" s="1"/>
  <c r="CD396" i="71"/>
  <c r="CJ398" i="71"/>
  <c r="CK399" i="71"/>
  <c r="CL399" i="71" s="1"/>
  <c r="CD404" i="71"/>
  <c r="CD407" i="71"/>
  <c r="CJ408" i="71"/>
  <c r="CL408" i="71" s="1"/>
  <c r="CK409" i="71"/>
  <c r="CD410" i="71"/>
  <c r="CJ410" i="71"/>
  <c r="CJ411" i="71"/>
  <c r="CL411" i="71" s="1"/>
  <c r="CD412" i="71"/>
  <c r="CJ412" i="71"/>
  <c r="CH413" i="71"/>
  <c r="CD413" i="71"/>
  <c r="CD415" i="71"/>
  <c r="CJ416" i="71"/>
  <c r="CL416" i="71" s="1"/>
  <c r="CK417" i="71"/>
  <c r="CD418" i="71"/>
  <c r="CJ418" i="71"/>
  <c r="CJ419" i="71"/>
  <c r="CL419" i="71" s="1"/>
  <c r="CD420" i="71"/>
  <c r="CJ420" i="71"/>
  <c r="CH421" i="71"/>
  <c r="CD421" i="71"/>
  <c r="CD423" i="71"/>
  <c r="CJ424" i="71"/>
  <c r="CL424" i="71" s="1"/>
  <c r="CK425" i="71"/>
  <c r="CD426" i="71"/>
  <c r="CJ426" i="71"/>
  <c r="CL426" i="71" s="1"/>
  <c r="CJ427" i="71"/>
  <c r="CL427" i="71" s="1"/>
  <c r="CD428" i="71"/>
  <c r="CJ428" i="71"/>
  <c r="CL428" i="71" s="1"/>
  <c r="CH429" i="71"/>
  <c r="CD429" i="71"/>
  <c r="CD431" i="71"/>
  <c r="CJ432" i="71"/>
  <c r="CL432" i="71" s="1"/>
  <c r="CK433" i="71"/>
  <c r="CD434" i="71"/>
  <c r="CJ434" i="71"/>
  <c r="CL434" i="71" s="1"/>
  <c r="CJ435" i="71"/>
  <c r="CL435" i="71" s="1"/>
  <c r="CD436" i="71"/>
  <c r="CJ436" i="71"/>
  <c r="CL436" i="71" s="1"/>
  <c r="CH437" i="71"/>
  <c r="CJ439" i="71"/>
  <c r="CH441" i="71"/>
  <c r="CF444" i="71"/>
  <c r="CK444" i="71"/>
  <c r="CD445" i="71"/>
  <c r="CD446" i="71"/>
  <c r="CK446" i="71"/>
  <c r="AE455" i="71"/>
  <c r="CH406" i="71"/>
  <c r="CF412" i="71"/>
  <c r="CH414" i="71"/>
  <c r="CF420" i="71"/>
  <c r="CH422" i="71"/>
  <c r="CF428" i="71"/>
  <c r="CH430" i="71"/>
  <c r="CF436" i="71"/>
  <c r="CD441" i="71"/>
  <c r="CJ444" i="71"/>
  <c r="CK445" i="71"/>
  <c r="CL445" i="71" s="1"/>
  <c r="X451" i="71"/>
  <c r="BJ477" i="71"/>
  <c r="BN477" i="71"/>
  <c r="BV477" i="71"/>
  <c r="BZ477" i="71"/>
  <c r="BJ484" i="71"/>
  <c r="BR484" i="71"/>
  <c r="BV484" i="71"/>
  <c r="BZ484" i="71"/>
  <c r="BJ491" i="71"/>
  <c r="BR491" i="71"/>
  <c r="BZ491" i="71"/>
  <c r="BK477" i="71"/>
  <c r="BO477" i="71"/>
  <c r="BS477" i="71"/>
  <c r="BW477" i="71"/>
  <c r="CA477" i="71"/>
  <c r="BK484" i="71"/>
  <c r="BO484" i="71"/>
  <c r="BS484" i="71"/>
  <c r="BW484" i="71"/>
  <c r="CA484" i="71"/>
  <c r="BK498" i="71"/>
  <c r="BO498" i="71"/>
  <c r="BW498" i="71"/>
  <c r="Z455" i="71"/>
  <c r="AD455" i="71"/>
  <c r="AH455" i="71"/>
  <c r="AL455" i="71"/>
  <c r="AP455" i="71"/>
  <c r="AT455" i="71"/>
  <c r="AX455" i="71"/>
  <c r="BB455" i="71"/>
  <c r="BF455" i="71"/>
  <c r="BP477" i="71"/>
  <c r="BT477" i="71"/>
  <c r="BX477" i="71"/>
  <c r="CB477" i="71"/>
  <c r="BL491" i="71"/>
  <c r="BP491" i="71"/>
  <c r="BT491" i="71"/>
  <c r="CB491" i="71"/>
  <c r="BH498" i="71"/>
  <c r="BL498" i="71"/>
  <c r="BT498" i="71"/>
  <c r="BX498" i="71"/>
  <c r="CB498" i="71"/>
  <c r="BI475" i="71"/>
  <c r="BM475" i="71"/>
  <c r="BM477" i="71" s="1"/>
  <c r="BQ475" i="71"/>
  <c r="BQ477" i="71" s="1"/>
  <c r="BU475" i="71"/>
  <c r="BU477" i="71" s="1"/>
  <c r="BY475" i="71"/>
  <c r="BH482" i="71"/>
  <c r="BH484" i="71" s="1"/>
  <c r="BL482" i="71"/>
  <c r="BL484" i="71" s="1"/>
  <c r="BP482" i="71"/>
  <c r="BP484" i="71" s="1"/>
  <c r="BT482" i="71"/>
  <c r="BT484" i="71" s="1"/>
  <c r="BX482" i="71"/>
  <c r="BX484" i="71" s="1"/>
  <c r="CB482" i="71"/>
  <c r="CB484" i="71" s="1"/>
  <c r="BK489" i="71"/>
  <c r="BK491" i="71" s="1"/>
  <c r="BO489" i="71"/>
  <c r="BO491" i="71" s="1"/>
  <c r="BS489" i="71"/>
  <c r="BW489" i="71"/>
  <c r="BW491" i="71" s="1"/>
  <c r="CA489" i="71"/>
  <c r="CA491" i="71" s="1"/>
  <c r="BJ496" i="71"/>
  <c r="BN496" i="71"/>
  <c r="BN498" i="71" s="1"/>
  <c r="BR496" i="71"/>
  <c r="BR498" i="71" s="1"/>
  <c r="BV496" i="71"/>
  <c r="BV498" i="71" s="1"/>
  <c r="BZ496" i="71"/>
  <c r="BO503" i="71"/>
  <c r="BO505" i="71" s="1"/>
  <c r="BW503" i="71"/>
  <c r="BW505" i="71" s="1"/>
  <c r="BN511" i="71"/>
  <c r="BN512" i="71" s="1"/>
  <c r="BI503" i="71"/>
  <c r="BM503" i="71"/>
  <c r="BQ503" i="71"/>
  <c r="BU503" i="71"/>
  <c r="BY503" i="71"/>
  <c r="BK504" i="71"/>
  <c r="BK505" i="71" s="1"/>
  <c r="BS504" i="71"/>
  <c r="BS505" i="71" s="1"/>
  <c r="CA504" i="71"/>
  <c r="CA505" i="71" s="1"/>
  <c r="BH510" i="71"/>
  <c r="BL510" i="71"/>
  <c r="BP510" i="71"/>
  <c r="BT510" i="71"/>
  <c r="BX512" i="71"/>
  <c r="CB512" i="71"/>
  <c r="BW510" i="71"/>
  <c r="BW512" i="71" s="1"/>
  <c r="BR511" i="71"/>
  <c r="BI517" i="71"/>
  <c r="BI519" i="71" s="1"/>
  <c r="BM517" i="71"/>
  <c r="BQ517" i="71"/>
  <c r="BQ519" i="71" s="1"/>
  <c r="BU518" i="71"/>
  <c r="BY518" i="71"/>
  <c r="BH518" i="71"/>
  <c r="BL518" i="71"/>
  <c r="BP518" i="71"/>
  <c r="BN517" i="71"/>
  <c r="BN519" i="71" s="1"/>
  <c r="BI504" i="71"/>
  <c r="BM504" i="71"/>
  <c r="BQ504" i="71"/>
  <c r="BU504" i="71"/>
  <c r="BY504" i="71"/>
  <c r="BJ503" i="71"/>
  <c r="BJ505" i="71" s="1"/>
  <c r="BN503" i="71"/>
  <c r="BN505" i="71" s="1"/>
  <c r="BR503" i="71"/>
  <c r="BV503" i="71"/>
  <c r="BV505" i="71" s="1"/>
  <c r="BZ503" i="71"/>
  <c r="BZ505" i="71" s="1"/>
  <c r="BH511" i="71"/>
  <c r="BL511" i="71"/>
  <c r="BP511" i="71"/>
  <c r="BT511" i="71"/>
  <c r="BI510" i="71"/>
  <c r="BI512" i="71" s="1"/>
  <c r="BM510" i="71"/>
  <c r="BQ510" i="71"/>
  <c r="BQ512" i="71" s="1"/>
  <c r="BU510" i="71"/>
  <c r="BU512" i="71" s="1"/>
  <c r="BY510" i="71"/>
  <c r="BY512" i="71" s="1"/>
  <c r="BV511" i="71"/>
  <c r="BV512" i="71" s="1"/>
  <c r="BO519" i="71"/>
  <c r="BS519" i="71"/>
  <c r="CA519" i="71"/>
  <c r="BR517" i="71"/>
  <c r="BR519" i="71" s="1"/>
  <c r="BH524" i="71"/>
  <c r="BL524" i="71"/>
  <c r="BL526" i="71" s="1"/>
  <c r="BX524" i="71"/>
  <c r="BX526" i="71" s="1"/>
  <c r="CB524" i="71"/>
  <c r="CB526" i="71" s="1"/>
  <c r="BO510" i="71"/>
  <c r="BO512" i="71" s="1"/>
  <c r="BJ511" i="71"/>
  <c r="BJ512" i="71" s="1"/>
  <c r="BZ511" i="71"/>
  <c r="BZ512" i="71" s="1"/>
  <c r="BH517" i="71"/>
  <c r="BL517" i="71"/>
  <c r="BP517" i="71"/>
  <c r="BP519" i="71" s="1"/>
  <c r="BT517" i="71"/>
  <c r="BX517" i="71"/>
  <c r="BX519" i="71" s="1"/>
  <c r="CB517" i="71"/>
  <c r="CB519" i="71" s="1"/>
  <c r="BV517" i="71"/>
  <c r="BV519" i="71" s="1"/>
  <c r="BP525" i="71"/>
  <c r="BP524" i="71"/>
  <c r="BT525" i="71"/>
  <c r="BT524" i="71"/>
  <c r="BT526" i="71" s="1"/>
  <c r="BU517" i="71"/>
  <c r="BU519" i="71" s="1"/>
  <c r="BY517" i="71"/>
  <c r="BQ524" i="71"/>
  <c r="BW524" i="71"/>
  <c r="BI531" i="71"/>
  <c r="BI533" i="71" s="1"/>
  <c r="BM531" i="71"/>
  <c r="BM533" i="71" s="1"/>
  <c r="BQ531" i="71"/>
  <c r="BQ533" i="71" s="1"/>
  <c r="BU531" i="71"/>
  <c r="BU533" i="71" s="1"/>
  <c r="BY531" i="71"/>
  <c r="BY533" i="71" s="1"/>
  <c r="BH531" i="71"/>
  <c r="BH533" i="71" s="1"/>
  <c r="BX531" i="71"/>
  <c r="BX533" i="71" s="1"/>
  <c r="BS532" i="71"/>
  <c r="BS533" i="71" s="1"/>
  <c r="BI539" i="71"/>
  <c r="BS524" i="71"/>
  <c r="BS526" i="71" s="1"/>
  <c r="BL531" i="71"/>
  <c r="BL533" i="71" s="1"/>
  <c r="CB531" i="71"/>
  <c r="CB533" i="71" s="1"/>
  <c r="BW532" i="71"/>
  <c r="BJ539" i="71"/>
  <c r="BN539" i="71"/>
  <c r="BR539" i="71"/>
  <c r="BJ524" i="71"/>
  <c r="BN524" i="71"/>
  <c r="BN526" i="71" s="1"/>
  <c r="BR524" i="71"/>
  <c r="BR526" i="71" s="1"/>
  <c r="BV524" i="71"/>
  <c r="BV526" i="71" s="1"/>
  <c r="BZ524" i="71"/>
  <c r="BI524" i="71"/>
  <c r="BI526" i="71" s="1"/>
  <c r="BO524" i="71"/>
  <c r="BO526" i="71" s="1"/>
  <c r="BY524" i="71"/>
  <c r="BY526" i="71" s="1"/>
  <c r="BJ532" i="71"/>
  <c r="BJ531" i="71"/>
  <c r="BN532" i="71"/>
  <c r="BN531" i="71"/>
  <c r="BN533" i="71" s="1"/>
  <c r="BR532" i="71"/>
  <c r="BR531" i="71"/>
  <c r="BV532" i="71"/>
  <c r="BV531" i="71"/>
  <c r="BV533" i="71" s="1"/>
  <c r="BZ532" i="71"/>
  <c r="BZ531" i="71"/>
  <c r="BP531" i="71"/>
  <c r="BP533" i="71" s="1"/>
  <c r="BK532" i="71"/>
  <c r="BK533" i="71" s="1"/>
  <c r="CA532" i="71"/>
  <c r="BK538" i="71"/>
  <c r="BK539" i="71"/>
  <c r="BO538" i="71"/>
  <c r="BO539" i="71"/>
  <c r="BS538" i="71"/>
  <c r="BS539" i="71"/>
  <c r="BW538" i="71"/>
  <c r="BW539" i="71"/>
  <c r="CA538" i="71"/>
  <c r="CA539" i="71"/>
  <c r="BH540" i="71"/>
  <c r="BP540" i="71"/>
  <c r="BT540" i="71"/>
  <c r="CB540" i="71"/>
  <c r="BK524" i="71"/>
  <c r="BK526" i="71" s="1"/>
  <c r="BU524" i="71"/>
  <c r="BU526" i="71" s="1"/>
  <c r="CA524" i="71"/>
  <c r="CA526" i="71" s="1"/>
  <c r="CA533" i="71"/>
  <c r="BT531" i="71"/>
  <c r="BO532" i="71"/>
  <c r="BO533" i="71" s="1"/>
  <c r="BK581" i="71"/>
  <c r="BO581" i="71"/>
  <c r="BS546" i="71"/>
  <c r="BW546" i="71"/>
  <c r="CA581" i="71"/>
  <c r="BI538" i="71"/>
  <c r="BI540" i="71" s="1"/>
  <c r="BM538" i="71"/>
  <c r="BM540" i="71" s="1"/>
  <c r="BQ538" i="71"/>
  <c r="BU538" i="71"/>
  <c r="BU540" i="71" s="1"/>
  <c r="BY538" i="71"/>
  <c r="BY540" i="71" s="1"/>
  <c r="BH576" i="71"/>
  <c r="BH581" i="71" s="1"/>
  <c r="BH546" i="71"/>
  <c r="BH545" i="71"/>
  <c r="BL576" i="71"/>
  <c r="BL581" i="71" s="1"/>
  <c r="BL546" i="71"/>
  <c r="BL545" i="71"/>
  <c r="BP576" i="71"/>
  <c r="BP581" i="71" s="1"/>
  <c r="BP546" i="71"/>
  <c r="BP545" i="71"/>
  <c r="BT576" i="71"/>
  <c r="BT581" i="71" s="1"/>
  <c r="BT546" i="71"/>
  <c r="BT545" i="71"/>
  <c r="BX576" i="71"/>
  <c r="BX581" i="71" s="1"/>
  <c r="BX546" i="71"/>
  <c r="BX545" i="71"/>
  <c r="CB576" i="71"/>
  <c r="CB581" i="71" s="1"/>
  <c r="CB546" i="71"/>
  <c r="CB545" i="71"/>
  <c r="BJ545" i="71"/>
  <c r="BJ538" i="71"/>
  <c r="BJ540" i="71" s="1"/>
  <c r="BN538" i="71"/>
  <c r="BN540" i="71" s="1"/>
  <c r="BR538" i="71"/>
  <c r="BV538" i="71"/>
  <c r="BZ538" i="71"/>
  <c r="BZ540" i="71" s="1"/>
  <c r="BI576" i="71"/>
  <c r="BI581" i="71" s="1"/>
  <c r="BI545" i="71"/>
  <c r="BM576" i="71"/>
  <c r="BM581" i="71" s="1"/>
  <c r="BM545" i="71"/>
  <c r="BQ576" i="71"/>
  <c r="BQ581" i="71" s="1"/>
  <c r="BQ545" i="71"/>
  <c r="BQ547" i="71" s="1"/>
  <c r="BU576" i="71"/>
  <c r="BU581" i="71" s="1"/>
  <c r="BU545" i="71"/>
  <c r="BU547" i="71" s="1"/>
  <c r="BY576" i="71"/>
  <c r="BY581" i="71" s="1"/>
  <c r="BY545" i="71"/>
  <c r="BN545" i="71"/>
  <c r="BN547" i="71" s="1"/>
  <c r="BI546" i="71"/>
  <c r="BY546" i="71"/>
  <c r="BP561" i="71"/>
  <c r="BT561" i="71"/>
  <c r="BJ576" i="71"/>
  <c r="BJ581" i="71" s="1"/>
  <c r="BJ546" i="71"/>
  <c r="BN576" i="71"/>
  <c r="BN581" i="71" s="1"/>
  <c r="BN546" i="71"/>
  <c r="BR576" i="71"/>
  <c r="BR581" i="71" s="1"/>
  <c r="BR546" i="71"/>
  <c r="BV576" i="71"/>
  <c r="BV581" i="71" s="1"/>
  <c r="BV546" i="71"/>
  <c r="BV547" i="71" s="1"/>
  <c r="BZ576" i="71"/>
  <c r="BZ581" i="71" s="1"/>
  <c r="BZ546" i="71"/>
  <c r="BZ547" i="71" s="1"/>
  <c r="BK579" i="71"/>
  <c r="BK580" i="71" s="1"/>
  <c r="BK545" i="71"/>
  <c r="BO579" i="71"/>
  <c r="BO580" i="71" s="1"/>
  <c r="BO545" i="71"/>
  <c r="BS579" i="71"/>
  <c r="BS545" i="71"/>
  <c r="BW579" i="71"/>
  <c r="BW545" i="71"/>
  <c r="BW547" i="71" s="1"/>
  <c r="CA579" i="71"/>
  <c r="CA580" i="71" s="1"/>
  <c r="CA545" i="71"/>
  <c r="BR545" i="71"/>
  <c r="BM546" i="71"/>
  <c r="BI561" i="71"/>
  <c r="BM561" i="71"/>
  <c r="BQ561" i="71"/>
  <c r="BI568" i="71"/>
  <c r="BZ552" i="71"/>
  <c r="BI553" i="71"/>
  <c r="BI554" i="71" s="1"/>
  <c r="BM553" i="71"/>
  <c r="BM554" i="71" s="1"/>
  <c r="BQ553" i="71"/>
  <c r="BQ554" i="71" s="1"/>
  <c r="BU553" i="71"/>
  <c r="BU554" i="71" s="1"/>
  <c r="BY553" i="71"/>
  <c r="BY554" i="71" s="1"/>
  <c r="BY559" i="71"/>
  <c r="BY561" i="71" s="1"/>
  <c r="BX560" i="71"/>
  <c r="BX561" i="71" s="1"/>
  <c r="CB560" i="71"/>
  <c r="BH566" i="71"/>
  <c r="BH568" i="71" s="1"/>
  <c r="BR566" i="71"/>
  <c r="BR568" i="71" s="1"/>
  <c r="BX566" i="71"/>
  <c r="BX568" i="71" s="1"/>
  <c r="BJ573" i="71"/>
  <c r="BN573" i="71"/>
  <c r="BR573" i="71"/>
  <c r="BV573" i="71"/>
  <c r="BZ573" i="71"/>
  <c r="BL573" i="71"/>
  <c r="BL575" i="71" s="1"/>
  <c r="CB573" i="71"/>
  <c r="CB575" i="71" s="1"/>
  <c r="BS576" i="71"/>
  <c r="BT566" i="71"/>
  <c r="BP573" i="71"/>
  <c r="BP575" i="71" s="1"/>
  <c r="BW576" i="71"/>
  <c r="BW581" i="71" s="1"/>
  <c r="BM580" i="71"/>
  <c r="BM582" i="71" s="1"/>
  <c r="BQ580" i="71"/>
  <c r="BQ582" i="71" s="1"/>
  <c r="BK546" i="71"/>
  <c r="BO546" i="71"/>
  <c r="CA546" i="71"/>
  <c r="BH552" i="71"/>
  <c r="BH554" i="71" s="1"/>
  <c r="BL552" i="71"/>
  <c r="BL554" i="71" s="1"/>
  <c r="BP552" i="71"/>
  <c r="BP554" i="71" s="1"/>
  <c r="BT552" i="71"/>
  <c r="BT554" i="71" s="1"/>
  <c r="BX552" i="71"/>
  <c r="BX554" i="71" s="1"/>
  <c r="CB552" i="71"/>
  <c r="CB554" i="71" s="1"/>
  <c r="BK559" i="71"/>
  <c r="BK561" i="71" s="1"/>
  <c r="BO559" i="71"/>
  <c r="BO561" i="71" s="1"/>
  <c r="BS559" i="71"/>
  <c r="BS561" i="71" s="1"/>
  <c r="BW559" i="71"/>
  <c r="BW561" i="71" s="1"/>
  <c r="CA559" i="71"/>
  <c r="CA561" i="71" s="1"/>
  <c r="BK566" i="71"/>
  <c r="BK568" i="71" s="1"/>
  <c r="BO566" i="71"/>
  <c r="BO568" i="71" s="1"/>
  <c r="BS566" i="71"/>
  <c r="BW566" i="71"/>
  <c r="CA566" i="71"/>
  <c r="CA568" i="71" s="1"/>
  <c r="BJ566" i="71"/>
  <c r="BJ568" i="71" s="1"/>
  <c r="BP566" i="71"/>
  <c r="BP568" i="71" s="1"/>
  <c r="BU566" i="71"/>
  <c r="BU568" i="71" s="1"/>
  <c r="BZ566" i="71"/>
  <c r="BZ568" i="71" s="1"/>
  <c r="BK573" i="71"/>
  <c r="BK575" i="71" s="1"/>
  <c r="BO573" i="71"/>
  <c r="BS573" i="71"/>
  <c r="BW573" i="71"/>
  <c r="BW575" i="71" s="1"/>
  <c r="CA573" i="71"/>
  <c r="CA575" i="71" s="1"/>
  <c r="BJ574" i="71"/>
  <c r="BN574" i="71"/>
  <c r="BR574" i="71"/>
  <c r="BV574" i="71"/>
  <c r="BZ574" i="71"/>
  <c r="BT573" i="71"/>
  <c r="BO574" i="71"/>
  <c r="BL566" i="71"/>
  <c r="BL568" i="71" s="1"/>
  <c r="BI573" i="71"/>
  <c r="BI575" i="71" s="1"/>
  <c r="BM573" i="71"/>
  <c r="BM575" i="71" s="1"/>
  <c r="BQ573" i="71"/>
  <c r="BQ575" i="71" s="1"/>
  <c r="BU573" i="71"/>
  <c r="BU575" i="71" s="1"/>
  <c r="BY573" i="71"/>
  <c r="BY575" i="71" s="1"/>
  <c r="BH573" i="71"/>
  <c r="BH575" i="71" s="1"/>
  <c r="BX573" i="71"/>
  <c r="BX575" i="71" s="1"/>
  <c r="BS574" i="71"/>
  <c r="CL64" i="71" l="1"/>
  <c r="BQ568" i="71"/>
  <c r="CI567" i="71" s="1"/>
  <c r="BW568" i="71"/>
  <c r="CC567" i="71" s="1"/>
  <c r="BT568" i="71"/>
  <c r="CB561" i="71"/>
  <c r="BZ554" i="71"/>
  <c r="BV540" i="71"/>
  <c r="BZ526" i="71"/>
  <c r="BJ526" i="71"/>
  <c r="BT519" i="71"/>
  <c r="BM519" i="71"/>
  <c r="CG518" i="71" s="1"/>
  <c r="BS491" i="71"/>
  <c r="CL389" i="71"/>
  <c r="CL357" i="71"/>
  <c r="CL393" i="71"/>
  <c r="CL99" i="71"/>
  <c r="CL95" i="71"/>
  <c r="BZ546" i="47"/>
  <c r="BJ546" i="47"/>
  <c r="BH490" i="47"/>
  <c r="CU58" i="47"/>
  <c r="BS581" i="71"/>
  <c r="BQ540" i="71"/>
  <c r="BW526" i="71"/>
  <c r="BM512" i="71"/>
  <c r="BR505" i="71"/>
  <c r="BZ498" i="71"/>
  <c r="BJ498" i="71"/>
  <c r="BY477" i="71"/>
  <c r="CL398" i="71"/>
  <c r="CL406" i="71"/>
  <c r="CL225" i="71"/>
  <c r="BT533" i="71"/>
  <c r="BQ526" i="71"/>
  <c r="BH526" i="71"/>
  <c r="CI525" i="71" s="1"/>
  <c r="BR512" i="71"/>
  <c r="CL410" i="71"/>
  <c r="CL373" i="71"/>
  <c r="CL431" i="71"/>
  <c r="CL279" i="71"/>
  <c r="CL273" i="71"/>
  <c r="CL221" i="71"/>
  <c r="CL169" i="71"/>
  <c r="CL238" i="71"/>
  <c r="CL206" i="71"/>
  <c r="CL257" i="71"/>
  <c r="CL96" i="71"/>
  <c r="CL58" i="71"/>
  <c r="CL38" i="71"/>
  <c r="CL18" i="71"/>
  <c r="BX490" i="47"/>
  <c r="CR489" i="47" s="1"/>
  <c r="BS483" i="47"/>
  <c r="CU76" i="47"/>
  <c r="BJ554" i="71"/>
  <c r="CI553" i="71" s="1"/>
  <c r="BK512" i="71"/>
  <c r="BY491" i="71"/>
  <c r="BI491" i="71"/>
  <c r="BU484" i="71"/>
  <c r="CL429" i="71"/>
  <c r="CL285" i="71"/>
  <c r="CL379" i="71"/>
  <c r="CL440" i="71"/>
  <c r="BI484" i="71"/>
  <c r="CI483" i="71" s="1"/>
  <c r="CL70" i="71"/>
  <c r="CL27" i="71"/>
  <c r="BT575" i="71"/>
  <c r="CL345" i="71"/>
  <c r="CL351" i="71"/>
  <c r="CL265" i="71"/>
  <c r="CL132" i="71"/>
  <c r="CL91" i="71"/>
  <c r="CU41" i="47"/>
  <c r="CU64" i="47"/>
  <c r="CL79" i="71"/>
  <c r="CU177" i="47"/>
  <c r="BS568" i="71"/>
  <c r="BI477" i="71"/>
  <c r="CL407" i="71"/>
  <c r="CL274" i="71"/>
  <c r="CL376" i="71"/>
  <c r="CL174" i="71"/>
  <c r="CL150" i="71"/>
  <c r="CL101" i="71"/>
  <c r="BV546" i="47"/>
  <c r="BT483" i="47"/>
  <c r="BI483" i="47"/>
  <c r="CP482" i="47" s="1"/>
  <c r="CU57" i="47"/>
  <c r="CU50" i="47"/>
  <c r="CL371" i="71"/>
  <c r="CL347" i="71"/>
  <c r="BN497" i="47"/>
  <c r="CB476" i="47"/>
  <c r="BL476" i="47"/>
  <c r="CU31" i="47"/>
  <c r="CU15" i="47"/>
  <c r="BS512" i="71"/>
  <c r="BX505" i="71"/>
  <c r="BH505" i="71"/>
  <c r="BU498" i="71"/>
  <c r="CI497" i="71" s="1"/>
  <c r="CL355" i="71"/>
  <c r="CL338" i="71"/>
  <c r="CL258" i="71"/>
  <c r="CL248" i="71"/>
  <c r="CL231" i="71"/>
  <c r="CL49" i="71"/>
  <c r="CL77" i="71"/>
  <c r="BJ560" i="47"/>
  <c r="CR559" i="47" s="1"/>
  <c r="BV553" i="47"/>
  <c r="BX476" i="47"/>
  <c r="BH476" i="47"/>
  <c r="CN475" i="47" s="1"/>
  <c r="CU304" i="47"/>
  <c r="CU79" i="47"/>
  <c r="CU56" i="47"/>
  <c r="CL260" i="71"/>
  <c r="CL251" i="71"/>
  <c r="CL266" i="71"/>
  <c r="CL78" i="71"/>
  <c r="CL51" i="71"/>
  <c r="CL84" i="71"/>
  <c r="BW546" i="47"/>
  <c r="BZ490" i="47"/>
  <c r="BJ490" i="47"/>
  <c r="CP489" i="47" s="1"/>
  <c r="BY483" i="47"/>
  <c r="CR482" i="47" s="1"/>
  <c r="BP483" i="47"/>
  <c r="BZ483" i="47"/>
  <c r="BU476" i="47"/>
  <c r="CU377" i="47"/>
  <c r="CU23" i="47"/>
  <c r="CU266" i="47"/>
  <c r="CU195" i="47"/>
  <c r="CU83" i="47"/>
  <c r="CU52" i="47"/>
  <c r="CU48" i="47"/>
  <c r="CU85" i="47"/>
  <c r="CU62" i="47"/>
  <c r="BN568" i="71"/>
  <c r="BN554" i="71"/>
  <c r="BM491" i="71"/>
  <c r="CG490" i="71" s="1"/>
  <c r="BY484" i="71"/>
  <c r="CA498" i="71"/>
  <c r="CL404" i="71"/>
  <c r="CL380" i="71"/>
  <c r="CL321" i="71"/>
  <c r="CL267" i="71"/>
  <c r="CL254" i="71"/>
  <c r="CL166" i="71"/>
  <c r="CL308" i="71"/>
  <c r="CL304" i="71"/>
  <c r="CL294" i="71"/>
  <c r="CL203" i="71"/>
  <c r="CL168" i="71"/>
  <c r="CL118" i="71"/>
  <c r="CL53" i="71"/>
  <c r="CL48" i="71"/>
  <c r="CL35" i="71"/>
  <c r="CL16" i="71"/>
  <c r="BR553" i="47"/>
  <c r="BT476" i="47"/>
  <c r="CU316" i="47"/>
  <c r="CU285" i="47"/>
  <c r="CU51" i="47"/>
  <c r="BO582" i="71"/>
  <c r="BR540" i="71"/>
  <c r="CL247" i="71"/>
  <c r="CL214" i="71"/>
  <c r="BO546" i="47"/>
  <c r="CL263" i="71"/>
  <c r="CL341" i="71"/>
  <c r="CL109" i="71"/>
  <c r="CD553" i="47"/>
  <c r="BN553" i="47"/>
  <c r="BP476" i="47"/>
  <c r="BS554" i="71"/>
  <c r="CL157" i="71"/>
  <c r="BU580" i="71"/>
  <c r="BU582" i="71" s="1"/>
  <c r="CA540" i="71"/>
  <c r="BS540" i="71"/>
  <c r="BK540" i="71"/>
  <c r="CC539" i="71" s="1"/>
  <c r="BZ533" i="71"/>
  <c r="BR533" i="71"/>
  <c r="BJ533" i="71"/>
  <c r="CE532" i="71" s="1"/>
  <c r="BY519" i="71"/>
  <c r="BP526" i="71"/>
  <c r="BH519" i="71"/>
  <c r="CL439" i="71"/>
  <c r="CL412" i="71"/>
  <c r="CL423" i="71"/>
  <c r="CL352" i="71"/>
  <c r="CL344" i="71"/>
  <c r="CL336" i="71"/>
  <c r="CL262" i="71"/>
  <c r="CL253" i="71"/>
  <c r="CL236" i="71"/>
  <c r="CL228" i="71"/>
  <c r="CL204" i="71"/>
  <c r="CL196" i="71"/>
  <c r="CA546" i="47"/>
  <c r="BK546" i="47"/>
  <c r="BR546" i="47"/>
  <c r="BY498" i="71"/>
  <c r="BU491" i="71"/>
  <c r="CL271" i="71"/>
  <c r="CL26" i="71"/>
  <c r="CL86" i="71"/>
  <c r="BN560" i="47"/>
  <c r="BZ553" i="47"/>
  <c r="CL552" i="47" s="1"/>
  <c r="BJ553" i="47"/>
  <c r="BO554" i="71"/>
  <c r="BV568" i="71"/>
  <c r="CA582" i="71"/>
  <c r="BK582" i="71"/>
  <c r="BT547" i="71"/>
  <c r="CL418" i="71"/>
  <c r="CL415" i="71"/>
  <c r="CL268" i="71"/>
  <c r="CD546" i="47"/>
  <c r="BN546" i="47"/>
  <c r="CA554" i="71"/>
  <c r="BK554" i="71"/>
  <c r="BZ519" i="71"/>
  <c r="CL396" i="71"/>
  <c r="BW554" i="71"/>
  <c r="CG553" i="71" s="1"/>
  <c r="BJ519" i="71"/>
  <c r="CL441" i="71"/>
  <c r="CL249" i="71"/>
  <c r="CL240" i="71"/>
  <c r="CL232" i="71"/>
  <c r="CL224" i="71"/>
  <c r="CL216" i="71"/>
  <c r="CL208" i="71"/>
  <c r="CL200" i="71"/>
  <c r="CL192" i="71"/>
  <c r="CL129" i="71"/>
  <c r="CL124" i="71"/>
  <c r="CL128" i="71"/>
  <c r="CL215" i="71"/>
  <c r="CL207" i="71"/>
  <c r="CL199" i="71"/>
  <c r="CL189" i="71"/>
  <c r="BS574" i="47"/>
  <c r="CU86" i="47"/>
  <c r="CU40" i="47"/>
  <c r="BM526" i="71"/>
  <c r="BL477" i="71"/>
  <c r="CG476" i="71" s="1"/>
  <c r="CA512" i="71"/>
  <c r="CL430" i="71"/>
  <c r="CL348" i="71"/>
  <c r="CL327" i="71"/>
  <c r="CL71" i="71"/>
  <c r="CL156" i="71"/>
  <c r="BO574" i="47"/>
  <c r="CU196" i="47"/>
  <c r="CU77" i="47"/>
  <c r="CU73" i="47"/>
  <c r="BR547" i="71"/>
  <c r="BN580" i="71"/>
  <c r="BN582" i="71" s="1"/>
  <c r="BW540" i="71"/>
  <c r="BO540" i="71"/>
  <c r="CL420" i="71"/>
  <c r="CL384" i="71"/>
  <c r="CC567" i="47"/>
  <c r="BH477" i="71"/>
  <c r="CL405" i="71"/>
  <c r="CL378" i="71"/>
  <c r="CL354" i="71"/>
  <c r="CL178" i="71"/>
  <c r="CL337" i="71"/>
  <c r="CL177" i="71"/>
  <c r="CL81" i="71"/>
  <c r="CA574" i="47"/>
  <c r="BK574" i="47"/>
  <c r="CU67" i="47"/>
  <c r="BS547" i="71"/>
  <c r="CB547" i="71"/>
  <c r="BL547" i="71"/>
  <c r="BL519" i="71"/>
  <c r="CI518" i="71" s="1"/>
  <c r="CL444" i="71"/>
  <c r="CL160" i="71"/>
  <c r="CL108" i="71"/>
  <c r="CL437" i="71"/>
  <c r="CL360" i="71"/>
  <c r="CL153" i="71"/>
  <c r="CL103" i="71"/>
  <c r="CL317" i="71"/>
  <c r="CL311" i="71"/>
  <c r="CL306" i="71"/>
  <c r="CL302" i="71"/>
  <c r="CL297" i="71"/>
  <c r="CL289" i="71"/>
  <c r="CL397" i="71"/>
  <c r="BW574" i="47"/>
  <c r="CC483" i="47"/>
  <c r="CU82" i="47"/>
  <c r="CU63" i="47"/>
  <c r="BS575" i="71"/>
  <c r="BN575" i="71"/>
  <c r="CG567" i="71"/>
  <c r="BW580" i="71"/>
  <c r="BW582" i="71" s="1"/>
  <c r="CI560" i="71"/>
  <c r="CE560" i="71"/>
  <c r="CG560" i="71"/>
  <c r="CC560" i="71"/>
  <c r="BZ580" i="71"/>
  <c r="BZ582" i="71" s="1"/>
  <c r="BJ580" i="71"/>
  <c r="BJ582" i="71" s="1"/>
  <c r="BJ547" i="71"/>
  <c r="BX547" i="71"/>
  <c r="BH547" i="71"/>
  <c r="BP580" i="71"/>
  <c r="BP582" i="71" s="1"/>
  <c r="BL512" i="71"/>
  <c r="BM505" i="71"/>
  <c r="CG497" i="71"/>
  <c r="CL409" i="71"/>
  <c r="CL446" i="71"/>
  <c r="CL368" i="71"/>
  <c r="CL316" i="71"/>
  <c r="CL305" i="71"/>
  <c r="CL295" i="71"/>
  <c r="CL392" i="71"/>
  <c r="CR573" i="47"/>
  <c r="CA567" i="47"/>
  <c r="BK567" i="47"/>
  <c r="CC546" i="47"/>
  <c r="BM546" i="47"/>
  <c r="CA581" i="47"/>
  <c r="BK581" i="47"/>
  <c r="BP546" i="47"/>
  <c r="CD581" i="47"/>
  <c r="BN581" i="47"/>
  <c r="BH497" i="47"/>
  <c r="CU335" i="47"/>
  <c r="CU303" i="47"/>
  <c r="BO575" i="71"/>
  <c r="BZ575" i="71"/>
  <c r="BJ575" i="71"/>
  <c r="CA547" i="71"/>
  <c r="BK547" i="71"/>
  <c r="BV580" i="71"/>
  <c r="BV582" i="71" s="1"/>
  <c r="BY547" i="71"/>
  <c r="BI547" i="71"/>
  <c r="CB580" i="71"/>
  <c r="CB582" i="71" s="1"/>
  <c r="BL580" i="71"/>
  <c r="BL582" i="71" s="1"/>
  <c r="BH512" i="71"/>
  <c r="BY505" i="71"/>
  <c r="BI505" i="71"/>
  <c r="CG483" i="71"/>
  <c r="CE476" i="71"/>
  <c r="CL331" i="71"/>
  <c r="CL312" i="71"/>
  <c r="CL303" i="71"/>
  <c r="CL290" i="71"/>
  <c r="CL148" i="71"/>
  <c r="CL123" i="71"/>
  <c r="CL182" i="71"/>
  <c r="CL127" i="71"/>
  <c r="CL283" i="71"/>
  <c r="CL573" i="47"/>
  <c r="BW567" i="47"/>
  <c r="BY546" i="47"/>
  <c r="BI546" i="47"/>
  <c r="BW581" i="47"/>
  <c r="CB546" i="47"/>
  <c r="BL546" i="47"/>
  <c r="BZ581" i="47"/>
  <c r="BJ581" i="47"/>
  <c r="CR538" i="47"/>
  <c r="CN538" i="47"/>
  <c r="CP538" i="47"/>
  <c r="CL538" i="47"/>
  <c r="CR531" i="47"/>
  <c r="CN531" i="47"/>
  <c r="CP531" i="47"/>
  <c r="CL531" i="47"/>
  <c r="CR524" i="47"/>
  <c r="CN524" i="47"/>
  <c r="CP524" i="47"/>
  <c r="CL524" i="47"/>
  <c r="CR517" i="47"/>
  <c r="CN517" i="47"/>
  <c r="CP517" i="47"/>
  <c r="CL517" i="47"/>
  <c r="CR510" i="47"/>
  <c r="CN510" i="47"/>
  <c r="CP510" i="47"/>
  <c r="CL510" i="47"/>
  <c r="CR503" i="47"/>
  <c r="CN503" i="47"/>
  <c r="CP503" i="47"/>
  <c r="CL503" i="47"/>
  <c r="CN559" i="47"/>
  <c r="CN489" i="47"/>
  <c r="CN482" i="47"/>
  <c r="X447" i="47"/>
  <c r="CP475" i="47"/>
  <c r="CC553" i="71"/>
  <c r="BV575" i="71"/>
  <c r="BS580" i="71"/>
  <c r="BR580" i="71"/>
  <c r="BR582" i="71" s="1"/>
  <c r="BP547" i="71"/>
  <c r="BX580" i="71"/>
  <c r="BX582" i="71" s="1"/>
  <c r="BH580" i="71"/>
  <c r="BH582" i="71" s="1"/>
  <c r="CC525" i="71"/>
  <c r="BT512" i="71"/>
  <c r="BU505" i="71"/>
  <c r="CI490" i="71"/>
  <c r="CE490" i="71"/>
  <c r="CL433" i="71"/>
  <c r="CL417" i="71"/>
  <c r="CL309" i="71"/>
  <c r="CL301" i="71"/>
  <c r="CL382" i="71"/>
  <c r="CL366" i="71"/>
  <c r="CL350" i="71"/>
  <c r="CL401" i="71"/>
  <c r="CL369" i="71"/>
  <c r="CL115" i="71"/>
  <c r="CL176" i="71"/>
  <c r="CL165" i="71"/>
  <c r="CL83" i="71"/>
  <c r="CP573" i="47"/>
  <c r="BS567" i="47"/>
  <c r="BU546" i="47"/>
  <c r="BS581" i="47"/>
  <c r="BX546" i="47"/>
  <c r="BH546" i="47"/>
  <c r="BV581" i="47"/>
  <c r="BL497" i="47"/>
  <c r="CL475" i="47"/>
  <c r="BR575" i="71"/>
  <c r="BO547" i="71"/>
  <c r="BM547" i="71"/>
  <c r="BT580" i="71"/>
  <c r="BT582" i="71" s="1"/>
  <c r="CG539" i="71"/>
  <c r="CG532" i="71"/>
  <c r="CI532" i="71"/>
  <c r="CE518" i="71"/>
  <c r="BP512" i="71"/>
  <c r="BQ505" i="71"/>
  <c r="CL425" i="71"/>
  <c r="CL340" i="71"/>
  <c r="CL320" i="71"/>
  <c r="CL307" i="71"/>
  <c r="CL298" i="71"/>
  <c r="CL353" i="71"/>
  <c r="CL170" i="71"/>
  <c r="CL385" i="71"/>
  <c r="CL74" i="71"/>
  <c r="BO567" i="47"/>
  <c r="BQ546" i="47"/>
  <c r="BO581" i="47"/>
  <c r="CP552" i="47"/>
  <c r="BT546" i="47"/>
  <c r="BR581" i="47"/>
  <c r="CU369" i="47"/>
  <c r="CU277" i="47"/>
  <c r="CN552" i="47" l="1"/>
  <c r="CR566" i="47"/>
  <c r="CE539" i="71"/>
  <c r="CF539" i="71" s="1"/>
  <c r="CG525" i="71"/>
  <c r="CC497" i="71"/>
  <c r="CR552" i="47"/>
  <c r="CC518" i="71"/>
  <c r="CJ518" i="71" s="1"/>
  <c r="CL518" i="71" s="1"/>
  <c r="CI539" i="71"/>
  <c r="CJ539" i="71" s="1"/>
  <c r="CC490" i="71"/>
  <c r="BS582" i="71"/>
  <c r="CE553" i="71"/>
  <c r="CF553" i="71" s="1"/>
  <c r="CL489" i="47"/>
  <c r="CT489" i="47" s="1"/>
  <c r="CU489" i="47" s="1"/>
  <c r="CL559" i="47"/>
  <c r="CC532" i="71"/>
  <c r="CI476" i="71"/>
  <c r="CJ476" i="71" s="1"/>
  <c r="CE525" i="71"/>
  <c r="CF525" i="71" s="1"/>
  <c r="CL482" i="47"/>
  <c r="CP559" i="47"/>
  <c r="CC483" i="71"/>
  <c r="CK483" i="71" s="1"/>
  <c r="CR475" i="47"/>
  <c r="CM475" i="47" s="1"/>
  <c r="CE497" i="71"/>
  <c r="CE567" i="71"/>
  <c r="CC476" i="71"/>
  <c r="CF476" i="71" s="1"/>
  <c r="CE483" i="71"/>
  <c r="CF483" i="71" s="1"/>
  <c r="CO552" i="47"/>
  <c r="CN573" i="47"/>
  <c r="CT573" i="47" s="1"/>
  <c r="CJ525" i="71"/>
  <c r="CL580" i="47"/>
  <c r="CP580" i="47"/>
  <c r="CQ538" i="47"/>
  <c r="CG574" i="71"/>
  <c r="CJ497" i="71"/>
  <c r="CL497" i="71" s="1"/>
  <c r="CF560" i="71"/>
  <c r="CJ567" i="71"/>
  <c r="CH518" i="71"/>
  <c r="CJ532" i="71"/>
  <c r="CS482" i="47"/>
  <c r="CS489" i="47"/>
  <c r="CS559" i="47"/>
  <c r="CS503" i="47"/>
  <c r="CS510" i="47"/>
  <c r="CS517" i="47"/>
  <c r="CS524" i="47"/>
  <c r="CS531" i="47"/>
  <c r="CS538" i="47"/>
  <c r="CT475" i="47"/>
  <c r="CL566" i="47"/>
  <c r="CJ490" i="71"/>
  <c r="CH525" i="71"/>
  <c r="CO482" i="47"/>
  <c r="CO489" i="47"/>
  <c r="CO559" i="47"/>
  <c r="CO503" i="47"/>
  <c r="CO510" i="47"/>
  <c r="CO517" i="47"/>
  <c r="CO524" i="47"/>
  <c r="CO531" i="47"/>
  <c r="CO538" i="47"/>
  <c r="CN580" i="47"/>
  <c r="CS573" i="47"/>
  <c r="CF497" i="71"/>
  <c r="CE546" i="71"/>
  <c r="CC546" i="71"/>
  <c r="CG546" i="71"/>
  <c r="CJ560" i="71"/>
  <c r="CF567" i="71"/>
  <c r="CE574" i="71"/>
  <c r="CS552" i="47"/>
  <c r="CD518" i="71"/>
  <c r="CK518" i="71"/>
  <c r="CF532" i="71"/>
  <c r="CP566" i="47"/>
  <c r="CK490" i="71"/>
  <c r="CD490" i="71"/>
  <c r="CG581" i="71"/>
  <c r="CC581" i="71"/>
  <c r="CE581" i="71"/>
  <c r="CR580" i="47"/>
  <c r="CC504" i="71"/>
  <c r="CE504" i="71"/>
  <c r="CI504" i="71"/>
  <c r="CG504" i="71"/>
  <c r="CH497" i="71"/>
  <c r="CD560" i="71"/>
  <c r="CK560" i="71"/>
  <c r="CH567" i="71"/>
  <c r="CI574" i="71"/>
  <c r="CM552" i="47"/>
  <c r="CT552" i="47"/>
  <c r="CD532" i="71"/>
  <c r="CK532" i="71"/>
  <c r="CL532" i="71" s="1"/>
  <c r="CN566" i="47"/>
  <c r="CH490" i="71"/>
  <c r="CQ482" i="47"/>
  <c r="CM489" i="47"/>
  <c r="CM559" i="47"/>
  <c r="CT559" i="47"/>
  <c r="CU559" i="47" s="1"/>
  <c r="CM503" i="47"/>
  <c r="CT503" i="47"/>
  <c r="CU503" i="47" s="1"/>
  <c r="CM510" i="47"/>
  <c r="CT510" i="47"/>
  <c r="CU510" i="47" s="1"/>
  <c r="CM517" i="47"/>
  <c r="CT517" i="47"/>
  <c r="CM524" i="47"/>
  <c r="CT524" i="47"/>
  <c r="CU524" i="47" s="1"/>
  <c r="CM531" i="47"/>
  <c r="CT531" i="47"/>
  <c r="CU531" i="47" s="1"/>
  <c r="CM538" i="47"/>
  <c r="CT538" i="47"/>
  <c r="CU538" i="47" s="1"/>
  <c r="CM573" i="47"/>
  <c r="CR496" i="47"/>
  <c r="CN496" i="47"/>
  <c r="CP496" i="47"/>
  <c r="CL496" i="47"/>
  <c r="CD497" i="71"/>
  <c r="CK497" i="71"/>
  <c r="CH560" i="71"/>
  <c r="CD567" i="71"/>
  <c r="CK567" i="71"/>
  <c r="CC574" i="71"/>
  <c r="CQ552" i="47"/>
  <c r="CF518" i="71"/>
  <c r="CH532" i="71"/>
  <c r="CR545" i="47"/>
  <c r="CN545" i="47"/>
  <c r="CP545" i="47"/>
  <c r="CL545" i="47"/>
  <c r="CF490" i="71"/>
  <c r="CK525" i="71"/>
  <c r="CD525" i="71"/>
  <c r="CT482" i="47"/>
  <c r="CU482" i="47" s="1"/>
  <c r="CM482" i="47"/>
  <c r="CQ559" i="47"/>
  <c r="CQ503" i="47"/>
  <c r="CQ510" i="47"/>
  <c r="CQ517" i="47"/>
  <c r="CQ524" i="47"/>
  <c r="CQ531" i="47"/>
  <c r="CD483" i="71"/>
  <c r="CI511" i="71"/>
  <c r="CE511" i="71"/>
  <c r="CG511" i="71"/>
  <c r="CC511" i="71"/>
  <c r="CL567" i="71"/>
  <c r="CD476" i="71"/>
  <c r="CS475" i="47" l="1"/>
  <c r="CK553" i="71"/>
  <c r="CJ483" i="71"/>
  <c r="CJ553" i="71"/>
  <c r="CK539" i="71"/>
  <c r="CH483" i="71"/>
  <c r="CQ475" i="47"/>
  <c r="CQ573" i="47"/>
  <c r="CL525" i="71"/>
  <c r="CO573" i="47"/>
  <c r="CQ489" i="47"/>
  <c r="CD553" i="71"/>
  <c r="CH539" i="71"/>
  <c r="CK476" i="71"/>
  <c r="CL476" i="71" s="1"/>
  <c r="CU517" i="47"/>
  <c r="CD539" i="71"/>
  <c r="CO475" i="47"/>
  <c r="CH476" i="71"/>
  <c r="CH553" i="71"/>
  <c r="CQ496" i="47"/>
  <c r="CU552" i="47"/>
  <c r="CL560" i="71"/>
  <c r="CS566" i="47"/>
  <c r="CH504" i="71"/>
  <c r="CO580" i="47"/>
  <c r="CJ511" i="71"/>
  <c r="CS545" i="47"/>
  <c r="CM496" i="47"/>
  <c r="CT496" i="47"/>
  <c r="CL483" i="71"/>
  <c r="CL553" i="71"/>
  <c r="CO566" i="47"/>
  <c r="CJ574" i="71"/>
  <c r="CK504" i="71"/>
  <c r="CD504" i="71"/>
  <c r="CF581" i="71"/>
  <c r="CH546" i="71"/>
  <c r="CM580" i="47"/>
  <c r="CK511" i="71"/>
  <c r="CD511" i="71"/>
  <c r="CM545" i="47"/>
  <c r="CT545" i="47"/>
  <c r="CK581" i="71"/>
  <c r="CJ581" i="71"/>
  <c r="CD581" i="71"/>
  <c r="CF574" i="71"/>
  <c r="CK546" i="71"/>
  <c r="CJ546" i="71"/>
  <c r="CD546" i="71"/>
  <c r="CU573" i="47"/>
  <c r="CQ580" i="47"/>
  <c r="CH511" i="71"/>
  <c r="CQ545" i="47"/>
  <c r="CD574" i="71"/>
  <c r="CK574" i="71"/>
  <c r="CO496" i="47"/>
  <c r="CJ504" i="71"/>
  <c r="CS580" i="47"/>
  <c r="CH581" i="71"/>
  <c r="CQ566" i="47"/>
  <c r="CF546" i="71"/>
  <c r="CU475" i="47"/>
  <c r="CL490" i="71"/>
  <c r="CF511" i="71"/>
  <c r="CO545" i="47"/>
  <c r="CS496" i="47"/>
  <c r="CU496" i="47" s="1"/>
  <c r="CF504" i="71"/>
  <c r="CL539" i="71"/>
  <c r="CM566" i="47"/>
  <c r="CT566" i="47"/>
  <c r="CU566" i="47" s="1"/>
  <c r="CT580" i="47"/>
  <c r="CH574" i="71"/>
  <c r="CL504" i="71" l="1"/>
  <c r="CL546" i="71"/>
  <c r="CL581" i="71"/>
  <c r="CU545" i="47"/>
  <c r="CU580" i="47"/>
  <c r="CL511" i="71"/>
  <c r="CL574" i="71"/>
  <c r="O207" i="35" l="1"/>
  <c r="O205" i="35"/>
  <c r="O203" i="35"/>
  <c r="O201" i="35"/>
  <c r="O206" i="35"/>
  <c r="O202" i="35"/>
  <c r="O204" i="35"/>
  <c r="O200" i="35"/>
  <c r="O199" i="35" l="1"/>
  <c r="P206" i="35"/>
  <c r="P207" i="35"/>
  <c r="P203" i="35"/>
  <c r="P201" i="35"/>
  <c r="P199" i="35" l="1"/>
  <c r="Q207" i="35"/>
  <c r="Q203" i="35"/>
  <c r="Q201" i="35"/>
  <c r="Q206" i="35"/>
  <c r="Q199" i="35" l="1"/>
  <c r="R206" i="35"/>
  <c r="R201" i="35"/>
  <c r="R207" i="35"/>
  <c r="R203" i="35"/>
  <c r="R199" i="35" l="1"/>
  <c r="M193" i="35"/>
  <c r="O193" i="35" l="1"/>
  <c r="O215" i="35"/>
</calcChain>
</file>

<file path=xl/sharedStrings.xml><?xml version="1.0" encoding="utf-8"?>
<sst xmlns="http://schemas.openxmlformats.org/spreadsheetml/2006/main" count="35928" uniqueCount="1287">
  <si>
    <t>Nội dung</t>
  </si>
  <si>
    <t>Giữ được thăng bằng cơ thể khi thực hiện vận động đi trong đường hẹp 3m x 0,2m</t>
  </si>
  <si>
    <t>Giữ được thăng bằng cơ thể khi thực hiện vận động đi kiễng gót liên tục 3m</t>
  </si>
  <si>
    <t>Kiểm soát được vận động chạy thay đổi tốc độ theo đúng hiệu lệnh</t>
  </si>
  <si>
    <t>Tung bắt bóng với cô 3 lần liền không rơi bóng với khoảng cách 2,5 m</t>
  </si>
  <si>
    <t>Chạy được 15m liên tục theo hướng thẳng</t>
  </si>
  <si>
    <t>Thực hiện được vận động xoay tròn cổ tay</t>
  </si>
  <si>
    <t>Thực hiện được vận động gập, đan ngón tay vào nhau</t>
  </si>
  <si>
    <t>Vẽ được hình tròn theo mẫu</t>
  </si>
  <si>
    <t>Xếp chồng được 8-10 khối không đổ</t>
  </si>
  <si>
    <t>KQMĐ</t>
  </si>
  <si>
    <t>TLHD</t>
  </si>
  <si>
    <t>NDCT</t>
  </si>
  <si>
    <t>ĐP</t>
  </si>
  <si>
    <t>Đi trong đường hẹp 3m x 0,2m</t>
  </si>
  <si>
    <t>Đi kiễng gót liên tục 3m</t>
  </si>
  <si>
    <t>Đi thay đổi tốc độ theo hiệu lệnh</t>
  </si>
  <si>
    <t>Chạy thay đổi tốc độ theo hiệu lệnh</t>
  </si>
  <si>
    <t>Chạy thay đổi hướng theo 3-4 điểm zic zắc</t>
  </si>
  <si>
    <t>Đi thay đổi hướng theo 3-4 điểm zic zắc</t>
  </si>
  <si>
    <t>Tung bóng với cô ở khoảng cách xa 2,5m</t>
  </si>
  <si>
    <t xml:space="preserve"> Đập bắt bóng (đường kính bóng 18cm)</t>
  </si>
  <si>
    <t>Chạy 15m liên tục theo hướng thẳng</t>
  </si>
  <si>
    <t>Ném trúng đích ngang ở khoảng cách xa 1,5m bằng 1 tay</t>
  </si>
  <si>
    <t>Ném được trúng đích ngang ở khoảng cách xa 1,5m bằng 1 tay</t>
  </si>
  <si>
    <t xml:space="preserve">Bò chui qua cổng (cao 40cm, rộng 40cm) </t>
  </si>
  <si>
    <t>Bò theo đường zíc zắc (rộng 50cm, có 3-4 điểm zic zắc, mỗi điểm cách nhau 2,5m) không chệch ra ngoài</t>
  </si>
  <si>
    <t>Bò theo đường zíc zắc (rộng 50cm, có 3-4 điểm zic zắc, mỗi điểm cách nhau 2,5m)</t>
  </si>
  <si>
    <t>Giữ được thăng bằng khi bước lên, xuống bục cao 30cm</t>
  </si>
  <si>
    <t>Bò chui qua cổng (cao 40cm, rộng 40cm) không chạm cổng</t>
  </si>
  <si>
    <t>Bước lên, xuống bục cao 30cm</t>
  </si>
  <si>
    <t>Kiểm soát được vận động đi thay đổi tốc độ theo đúng hiệu lệnh khoảng 3-4 lần</t>
  </si>
  <si>
    <t>Đi trong đường hẹp 3m x 0,2m, đầu đội túi cát</t>
  </si>
  <si>
    <t>Giữ được thăng bằng cơ thể khi thực hiện vận động bật tiến về phía trước</t>
  </si>
  <si>
    <t>Bật tiến về phía trước</t>
  </si>
  <si>
    <t>Giữ được thăng bằng cơ thể khi thực hiện vận động bật xa 25 cm</t>
  </si>
  <si>
    <t>Bật xa 25 cm</t>
  </si>
  <si>
    <t xml:space="preserve">Bò/trườn theo hướng thẳng trong đường hẹp (3m x 0,4m) không chệch ra ngoài </t>
  </si>
  <si>
    <t>Bò/trườn theo hướng thẳng trong đường hẹp (3m x 0,4m)</t>
  </si>
  <si>
    <t>Ném xa bằng 1 tay về phía trước theo khả năng</t>
  </si>
  <si>
    <t xml:space="preserve">Ném xa bằng 1 tay </t>
  </si>
  <si>
    <t xml:space="preserve">Ném xa bằng 2 tay </t>
  </si>
  <si>
    <t>Chuyền bắt bóng 2 bên theo hàng ngang</t>
  </si>
  <si>
    <t>Biết phối hợp chuyền bắt bóng 2 bên theo hàng dọc nhịp nhàng</t>
  </si>
  <si>
    <t>Chuyền bắt bóng 2 bên theo hàng dọc</t>
  </si>
  <si>
    <t>Bật nhảy tại chỗ</t>
  </si>
  <si>
    <t>Giữ được thăng bằng cơ thể khi thực hiện vận động đi trong đường hẹp 3m x 0,2m, đầu đội túi cát</t>
  </si>
  <si>
    <t>Nghe hiểu và làm theo yêu cầu đơn giản</t>
  </si>
  <si>
    <t>Có khả năng nghe hiểu và làm theo yêu cầu đơn giản</t>
  </si>
  <si>
    <t>Phát âm các tiếng của Tiếng Việt</t>
  </si>
  <si>
    <t>Trả lời và đặt các câu hỏi: "Ai?"; "Cái gì?"; "Ở đâu?"; "Khi nào?"</t>
  </si>
  <si>
    <t>Kể lại được những sự việc đơn giản đã diễn ra của bản thân như: thăm ông bà, đi chơi, xem phim</t>
  </si>
  <si>
    <t>Thích tiếp xúc với chữ, sách truyện</t>
  </si>
  <si>
    <t>Xem và nghe đọc các loại sách khác nhau</t>
  </si>
  <si>
    <t>Thích vẽ, "viết" nguệch ngoạc</t>
  </si>
  <si>
    <t>Nghe các bài hát, bản nhạc (nhạc thiếu nhi, dân ca)</t>
  </si>
  <si>
    <t>Thích nghe các bài hát, bản nhạc (nhạc thiếu nhi, dân ca) theo chủ đề, phù hợp với độ tuổi</t>
  </si>
  <si>
    <t>Hát đúng giai điệu, lời ca bài hát</t>
  </si>
  <si>
    <t>Biết hát tự nhiên, hát được theo giai điệu bài hát quen thuộc</t>
  </si>
  <si>
    <t>Vận động đơn giản theo nhịp điệu của các bài hát, bản nhạc</t>
  </si>
  <si>
    <t>Có khả năng vận động theo nhịp điệu bài hát, bản nhạc (vỗ tay theo phách, nhịp, vận động minh họa)</t>
  </si>
  <si>
    <t>Sử dụng các dụng cụ gõ đệm theo phách, nhịp</t>
  </si>
  <si>
    <t>Sử dụng các nguyên vật liệu tạo hình để tạo ra các sản phẩm</t>
  </si>
  <si>
    <t>Biết sử dụng các nguyên vật liệu tạo hình để tạo ra sản phẩm theo sự gợi ý</t>
  </si>
  <si>
    <t>Biết vẽ các nét thẳng, xiên, ngang để tạo thành bức tranh đơn giản</t>
  </si>
  <si>
    <t>Biết lăn dọc, xoay tròn, ấn dẹt đất nặn để tạo thành các sản phẩm có 1 khối hoặc 2 khối</t>
  </si>
  <si>
    <t>Biết xé theo dải, xé vụn và dán thành sản phẩm đơn giản</t>
  </si>
  <si>
    <t>Biết xếp chồng, xếp cạnh, xếp cách tạo thành các sản phẩm có cấu trúc đơn giản</t>
  </si>
  <si>
    <t>Nhận xét sản phẩm tạo hình</t>
  </si>
  <si>
    <t>Có khả năng vận động theo ý thích các bài hát, bản nhạc quen thuộc</t>
  </si>
  <si>
    <t>Vận động theo ý thích khi hát / nghe các bài hát, bản nhạc quen thuộc</t>
  </si>
  <si>
    <t>Tạo ra các sản phẩm đơn giản theo ý thích</t>
  </si>
  <si>
    <t>Đặt tên cho sản phẩm của mình</t>
  </si>
  <si>
    <t xml:space="preserve">Nói được tên, tuổi, giới tính của bản thân </t>
  </si>
  <si>
    <t>Nói được điều bé thích, không thích</t>
  </si>
  <si>
    <t>Những điều bé thích, không thích</t>
  </si>
  <si>
    <t>Biểu lộ trạng thái cảm xúc qua nét mặt, cử chỉ, giọng nói; trò chơi; hát, vận động</t>
  </si>
  <si>
    <t>Nhận ra hình ảnh Bác Hồ. Thích nghe kể chuyện, nghe hát, đọc thơ, xem tranh ảnh về Bác Hồ</t>
  </si>
  <si>
    <t>Biết chào hỏi và nói cảm ơn, xin lỗi khi được nhắc nhở</t>
  </si>
  <si>
    <t>Biết chú ý lắng nghe khi cô, bạn nói</t>
  </si>
  <si>
    <t>Chú ý lắng nghe khi cô, bạn nói</t>
  </si>
  <si>
    <t>Biết quan tâm, giúp đỡ bạn khi cần thiết</t>
  </si>
  <si>
    <t>Quan tâm, giúp đỡ bạn</t>
  </si>
  <si>
    <t>Có khả năng nhận biết hành vi " đúng" - " sai", " tốt" - " xấu"</t>
  </si>
  <si>
    <t>Nhận biết hành vi " đúng" - " sai", " tốt" - " xấu"</t>
  </si>
  <si>
    <t>Thích quan sát cảnh vật thiên nhiên và chăm sóc cây</t>
  </si>
  <si>
    <t>Bảo vệ và chăm sóc con vật, cây cối gần gũi</t>
  </si>
  <si>
    <t>Biết bỏ rác đúng nơi quy định khi được nhắc nhở</t>
  </si>
  <si>
    <t>Giữ gìn vệ sinh môi trường</t>
  </si>
  <si>
    <t>Bỏ rác đúng nơi quy định</t>
  </si>
  <si>
    <t>Biết tiết kiệm điện, nước khi được sự hướng dẫn của giáo viên</t>
  </si>
  <si>
    <t>Tiết kiệm điện, nước</t>
  </si>
  <si>
    <t>Đếm trên đối tượng trong phạm vi 5 và đếm theo khả năng</t>
  </si>
  <si>
    <t>1 và nhiều</t>
  </si>
  <si>
    <t>Có khả năng so sánh số lượng hai nhóm đối tượng trong phạm vi 5 bằng các cách khác nhau và nói được các từ: bằng nhau, nhiều hơn, ít hơn</t>
  </si>
  <si>
    <t>Biết gộp và đếm hai nhóm đối tượng cùng loại có tổng trong phạm vi 5</t>
  </si>
  <si>
    <t>So sánh số lượng hai nhóm đối tượng trong phạm vi 5 bằng các cách khác nhau</t>
  </si>
  <si>
    <t xml:space="preserve"> Xếp tương ứng 1 - 1, ghép đôi</t>
  </si>
  <si>
    <t>So sánh 2 đối tượng về kích thước</t>
  </si>
  <si>
    <t>Nhận biết, gọi tên các hình: hình vuông, hình tam giác, hình tròn, hình chữ nhật và nhận dạng các hình đó trong thực tế</t>
  </si>
  <si>
    <t>Sử dụng các hình hình học để chắp ghép</t>
  </si>
  <si>
    <t>Có khả năng sử dụng các hình hình học để chắp ghép</t>
  </si>
  <si>
    <t>Nhận biết được phía trên - phía dưới - phía trước - phái sau, tay phải - tay trái của bản thân</t>
  </si>
  <si>
    <t>Nhận biết  phía trên - phía dưới - phía trước - phái sau, tay phải - tay trái của bản thân</t>
  </si>
  <si>
    <t>1. Các bộ phận cơ thể con người</t>
  </si>
  <si>
    <t>Đặc điểm nổi bật, công dụng, cách sử dụng đồ dùng, đồ chơi</t>
  </si>
  <si>
    <t>* Phương tiện giao thông</t>
  </si>
  <si>
    <t>Biết tên, đặc điểm, công dụng của một số PTGT quen thuộc</t>
  </si>
  <si>
    <t>Tên, đặc điểm, công dụng của một số PTGT quen thuộc</t>
  </si>
  <si>
    <t>3. Động vật và thực vật</t>
  </si>
  <si>
    <t>Biết đặc điểm nổi bật và ích lợi của con vật, cây, hoa, quả quen thuộc</t>
  </si>
  <si>
    <t>Đặc điểm nổi bật và ích lợi của con vật, cây, hoa, quả quen thuộc</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</si>
  <si>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</si>
  <si>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</si>
  <si>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 Ngày và đêm, mặt trời, mặt trăng</t>
  </si>
  <si>
    <t>Biết một số dấu hiệu nổi bật của ngày và đêm</t>
  </si>
  <si>
    <t>Một số dấu hiệu nổi bật của ngày và đêm</t>
  </si>
  <si>
    <t>*Nước</t>
  </si>
  <si>
    <t>Biết một số nguồn nước trong sinh hoạt hàng ngày. Ích lợi của nước với đời sống con người, con vật, cây</t>
  </si>
  <si>
    <t>Một số nguồn nước trong sinh hoạt hàng ngày</t>
  </si>
  <si>
    <t>Ích lợi của nước với đời sống con người, con vật, cây</t>
  </si>
  <si>
    <t>* Không khí, ánh sáng</t>
  </si>
  <si>
    <t>Có một số hiểu biết về nguồn ánh sáng trong sinh hoạt hàng ngày</t>
  </si>
  <si>
    <t>Một số nguồn ánh sáng trong sinh hoạt hàng ngày</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</si>
  <si>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</si>
  <si>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</si>
  <si>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</si>
  <si>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</si>
  <si>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</si>
  <si>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Tên, tuổi, giới tính của bản thân</t>
  </si>
  <si>
    <t>2. Nhận biết một số nghề phổ biến và nghề truyền thống ở địa phương</t>
  </si>
  <si>
    <t>3. Nhận biết một số lễ hội và danh lam, thắng cảnh</t>
  </si>
  <si>
    <t>I. LĨNH VỰC GIÁO DỤC PHÁT TRIỂN THỂ CHẤT</t>
  </si>
  <si>
    <t>Xoay tròn cổ tay</t>
  </si>
  <si>
    <t>Co duỗi các ngón tay, đan các ngón tay vào nhau</t>
  </si>
  <si>
    <t>Vẽ hình tròn theo mẫu</t>
  </si>
  <si>
    <t>Bước đầu làm quen với việc sử dụng kéo cắt thẳng được một đoạn 10cm</t>
  </si>
  <si>
    <t>Cắt thẳng một đoạn 10cm</t>
  </si>
  <si>
    <t>Xếp chồng các hình khối khác nhau</t>
  </si>
  <si>
    <t>Biết tự cài, cởi cúc to</t>
  </si>
  <si>
    <t>Cài, cởi cúc to</t>
  </si>
  <si>
    <t>Bước đầu biết sử dụng bút tô vẽ nguệch ngoạc một số hình đơn giản hoặc theo ý thích</t>
  </si>
  <si>
    <t>Tập sử dụng bút tô vẽ nguệch ngoạc</t>
  </si>
  <si>
    <t>Xé - dán giấy dài khoảng 10cm</t>
  </si>
  <si>
    <t>Xé - dán giấy</t>
  </si>
  <si>
    <t>Tên gọi một số món ăn quen thuộc</t>
  </si>
  <si>
    <t>Giá trị dinh dưỡng của một số loại thực phẩm</t>
  </si>
  <si>
    <t>Bước đầu làm quen với các thao tác rửa tay bằng xà phòng. Biết rửa tay với sự giúp đỡ của người lớn</t>
  </si>
  <si>
    <t>Tập rửa tay bằng xà phòng</t>
  </si>
  <si>
    <t>Bước đầu làm quen với các thao tác lau mặt. Biết lau mặt với sự giúp đỡ của người lớn</t>
  </si>
  <si>
    <t>Làm quen thao tác lau mặt</t>
  </si>
  <si>
    <t>Biết súc miệng bằng nước muối</t>
  </si>
  <si>
    <t>Tập súc miệng bằng nước muối</t>
  </si>
  <si>
    <t>Biết tháo tất, cởi quần áo với sự giúp đỡ của người lớn</t>
  </si>
  <si>
    <t>Biết thể hiện bằng lời nói về nhu cầu ăn, ngủ, vệ sinh cá nhân</t>
  </si>
  <si>
    <t>Diễn đạt nhu cầu cá nhân</t>
  </si>
  <si>
    <t>Nhận diện đúng đồ dùng cá nhân</t>
  </si>
  <si>
    <t>Ký hiệu cá nhân</t>
  </si>
  <si>
    <t>Cách sử dụng bát, thìa, cốc</t>
  </si>
  <si>
    <t>Có một số hành vi tốt trong ăn uống khi được nhắc nhở</t>
  </si>
  <si>
    <t>Mời cô, mời bạn khi ăn</t>
  </si>
  <si>
    <t>Không kén chọn thức ăn, ăn hết suất</t>
  </si>
  <si>
    <t>Một số cách bảo quản thực phẩm/ thức ăn đơn giản</t>
  </si>
  <si>
    <t>Giữ vệ sinh thân thể</t>
  </si>
  <si>
    <t>Đi vệ sinh đúng nơi quy định</t>
  </si>
  <si>
    <t>Nhận ra và biết tránh nơi nguy hiểm khi được nhắc nhở</t>
  </si>
  <si>
    <t>Một số khu vực nguy hiểm</t>
  </si>
  <si>
    <t>A. Khám phá khoa học</t>
  </si>
  <si>
    <t>II. LĨNH VỰC GIÁO DỤC PHÁT TRIỂN NHẬN THỨC</t>
  </si>
  <si>
    <t>III. LĨNH VỰC GIÁO DỤC PHÁT TRIỂN NGÔN NGỮ</t>
  </si>
  <si>
    <t>V. LĨNH VỰC GIÁO DỤC PHÁT TRIỂN THẨM MỸ</t>
  </si>
  <si>
    <t>Nhận biết một số biểu hiện khi ốm</t>
  </si>
  <si>
    <t>Nhận biết trang phục theo thời tiết. Bước đầu tập mặc quần áo</t>
  </si>
  <si>
    <t>Có khả năng nhận biết trang phục theo thời tiết. Bước đầu tập mặc quần áo</t>
  </si>
  <si>
    <t>Biết chọn thực phẩm sạch, tươi ngon có lợi cho sức khỏe</t>
  </si>
  <si>
    <t>Lựa chọn thực phẩm sạch, tươi ngon có lợi cho sức khỏe</t>
  </si>
  <si>
    <t>Làm quen một số cách bảo quản thực phẩm/ thức ăn đơn giản.</t>
  </si>
  <si>
    <t>Đá bóng ra xa được khoảng 1,5m</t>
  </si>
  <si>
    <t>Đá bóng</t>
  </si>
  <si>
    <t>Biết tự xúc ăn và sử dụng bát, thìa, cốc đúng cách.</t>
  </si>
  <si>
    <t>Không đùa nghịch làm đổ vãi thức ăn</t>
  </si>
  <si>
    <t>Biết chấp nhận và thực hiện được một số hành vi tốt trong vệ sinh phòng bệnh khi được nhắc nhở</t>
  </si>
  <si>
    <t>Biết và thực hiện được một số quy tắc an toàn đơn giản</t>
  </si>
  <si>
    <t>Một số quy tắc an toàn đơn giản ( quy tắc đi lên xuống cầu thang, chờ người lớn đưa sang đường,…)</t>
  </si>
  <si>
    <t>x</t>
  </si>
  <si>
    <t>Biết một số đặc điểm nổi bật và cách sử dụng đồ dùng, đồ chơi quen thuộc</t>
  </si>
  <si>
    <t>Đặc điểm chung, tính chất nổi bật của đất, đá, cát, sỏi</t>
  </si>
  <si>
    <t>Các giác quan và chức năng của các giác quan</t>
  </si>
  <si>
    <t>Một số bộ phận cơ thể và chức năng của chúng</t>
  </si>
  <si>
    <t>Biết một số bộ phận của cơ thể và chức năng của chúng</t>
  </si>
  <si>
    <t>Nhận biết, phân biệt được 1 và nhiều</t>
  </si>
  <si>
    <t>Quan tâm đến số lượng và biết đếm trên các đối tượng giống nhau, đếm đến 5 và đếm theo khả năng</t>
  </si>
  <si>
    <t>Gộp và đếm hai nhóm đối tượng cùng loại có tổng trong phạm vi 5</t>
  </si>
  <si>
    <t xml:space="preserve">Nhận ra được quy tắc sắp xếp của 2 đối tượng (AB) và tiếp tục thực hiện sao chép lại </t>
  </si>
  <si>
    <t>Xếp xen kẽ (AB)</t>
  </si>
  <si>
    <t>Biết so sánh 2 đối tượng về kích thước và nói được các từ: to hơn / nhỏ hơn; dài hơn / ngắn hơn; cao hơn / thấp hơn; bằng nhau</t>
  </si>
  <si>
    <t>Nhận biết và gọi tên được các hình: hình vuông, hình tam giác, hình tròn, hình chữ nhật và nhận dạng các hình đó trong thực tế</t>
  </si>
  <si>
    <t>Nói được tên, tuổi, giới tính của bản thân khi được hỏi</t>
  </si>
  <si>
    <t>Nói được tên trường/lớp,  tên và công việc của cô giáo lớp mình khi được hỏi, trò chuyện</t>
  </si>
  <si>
    <t>Tên trường/lớp,  tên và công việc của cô giáo</t>
  </si>
  <si>
    <t>Nói được tên các bạn, đồ dùng đồ chơi của lớp, các hoạt động của trẻ ở trường khi được hỏi, trò chuyện</t>
  </si>
  <si>
    <t>Tên các bạn, đồ dùng đồ chơi của lớp, các hoạt động của trẻ ở trường</t>
  </si>
  <si>
    <t>Kể tên và nói được sản phẩm, ích lợi của nghề nông, nghề xây dựng,..khi được hỏi, xem tranh</t>
  </si>
  <si>
    <t>Kể được tên một số lễ hội: Ngày khai giảng, tết trung thu….qua trò chuyện, tranh ảnh</t>
  </si>
  <si>
    <t xml:space="preserve">Tên một số lễ hội </t>
  </si>
  <si>
    <t>Kể được tên một vài danh lam, thắng cảnh ở địa phương</t>
  </si>
  <si>
    <t>Danh lam, thắng cảnh ở địa phương</t>
  </si>
  <si>
    <t>Biết được Cờ Tổ quốc</t>
  </si>
  <si>
    <t>Cờ Tổ quốc</t>
  </si>
  <si>
    <t>5. Công nghệ</t>
  </si>
  <si>
    <t>Nghe hiểu, sử dụng các câu đơn, câu mở rộng trong giao tiếp</t>
  </si>
  <si>
    <t>Có khả năng nghe hiểu, sử dụng các câu đơn, câu mở rộng trong giao tiếp</t>
  </si>
  <si>
    <t>Nhận ra một số sắc thái biểu cảm của lời nói (vui, buồn, sợ hãi)</t>
  </si>
  <si>
    <t>Một số sắc thái biểu cảm của lời nói (vui, buồn, sợ hãi)</t>
  </si>
  <si>
    <t>Biết lắng nghe và trả lời được câu hỏi của người đối thoại</t>
  </si>
  <si>
    <t>Lắng nghe và trả lời câu hỏi của người đối thoại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</si>
  <si>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</si>
  <si>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</si>
  <si>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Nói rõ các tiếng trong Tiếng Việt</t>
  </si>
  <si>
    <t>Sử dụng được các từ thông dụng chỉ sự vật, hoạt động, đặc điểm</t>
  </si>
  <si>
    <t>Sử dụng các từ thông dụng chỉ sự vật, hoạt động, đặc điểm</t>
  </si>
  <si>
    <t>Biết bày tỏ tình cảm, nhu cầu và hiểu biết của bản thân bằng các câu đơn, câu đơn mở rộng</t>
  </si>
  <si>
    <t>Kể lại sự việc đơn giản 1-2 tình tiết</t>
  </si>
  <si>
    <t>Kể lại được chuyện đơn giản đã được nghe với sự giúp đỡ của người lớn</t>
  </si>
  <si>
    <t>Kể lại một vài tình tiết của chuyện đã được nghe</t>
  </si>
  <si>
    <t>Có khả năng bắt chước giọng nói của nhân vật trong truyện</t>
  </si>
  <si>
    <t>Tập đóng vai theo lời dẫn chuyện của giáo viên</t>
  </si>
  <si>
    <t>Biết nói đủ nghe, không nói lí nhí</t>
  </si>
  <si>
    <t>Nói đủ nghe, không nói lí nhí</t>
  </si>
  <si>
    <t xml:space="preserve">Biết đề nghị người khác đọc sách cho nghe, tự giở sách xem tranh. </t>
  </si>
  <si>
    <t>Tiếp xúc với chữ, sách, truyện</t>
  </si>
  <si>
    <t>Biết nhìn vào tranh minh họa và gọi tên nhân vật trong tranh</t>
  </si>
  <si>
    <t xml:space="preserve">Vẽ, tô màu </t>
  </si>
  <si>
    <t>Có khả năng nhận biết một số kí hiệu thông thường, gần gũi</t>
  </si>
  <si>
    <t>Có khả năng nhận ra kí hiệu thông thường trong cuộc sống</t>
  </si>
  <si>
    <t>Làm quen với một số kí hiệu thông thường ở gia đình, trường lớp</t>
  </si>
  <si>
    <t>Làm quen với một số kí hiệu thông thường ở gia đình, trường lớp, nơi công cộng</t>
  </si>
  <si>
    <t xml:space="preserve">Biết cầm sách đúng chiều và mở sách, xem tranh và "đọc" truyện. </t>
  </si>
  <si>
    <t xml:space="preserve">Cầm sách đúng chiều, mở sách, xem tranh và "đọc" truyện. </t>
  </si>
  <si>
    <t>Biết giữ gìn sách</t>
  </si>
  <si>
    <t>Giữ gìn sách</t>
  </si>
  <si>
    <t>Tiếp xúc với chữ, sách truyện</t>
  </si>
  <si>
    <t>Mạnh dạn tham gia vào các hoạt động, mạnh dạn khi trả lời câu hỏi</t>
  </si>
  <si>
    <t>Kể về bản thân thông qua những câu hỏi gợi mở của cô</t>
  </si>
  <si>
    <t>Cố gắng thực hiện công việc đơn giản được giao</t>
  </si>
  <si>
    <t>Trải nghiện thực tế:  xếp dọn đồ dùng đồ chơi, chia giấy vẽ</t>
  </si>
  <si>
    <t>Nhận biết được cảm xúc vui, buồn, sợ hãi, tức giận, ngạc nhiên qua nét mặt, lời nói, cử chỉ, qua tranh ảnh</t>
  </si>
  <si>
    <t>Biết được một vài cảnh đẹp, lễ hội của quê hương, đất nước</t>
  </si>
  <si>
    <t>Yêu mến, quan tâm đến người thân trong gia đình</t>
  </si>
  <si>
    <t>Biết bộc lộ cảm xúc (vui sướng, vỗ tay) và nói lên cảm nhận của mình khi nghe âm thanh gợi cảm, các bài hát, bản nhạc gần gũi và ngắm nhìn vẻ đẹp nổi bật của các sự vật, hiện tượng trong thiên nhiên, cuộc sống và tác phẩm nghệ thuật</t>
  </si>
  <si>
    <t>Nói cảm nhận về vẻ đẹp nổi bật của tác phẩm tạo hình</t>
  </si>
  <si>
    <t>Thích thú, ngắm nhìn và biết sử dụng các từ gợi cảm nói lên cảm xúc của mình trước vẻ đẹp nổi bật (về màu sắc, hình dáng, bố cục…) của tác phẩm tạo hình</t>
  </si>
  <si>
    <t>Sử dụng một số kỹ năng vẽ nét thẳng, xiên, ngang để tạo thành bức tranh đơn giản</t>
  </si>
  <si>
    <t>Xé theo dải, xé vụn và dán thành sản phẩm đơn giản</t>
  </si>
  <si>
    <t xml:space="preserve"> Lăn dọc, xoay tròn, ấn dẹt đất nặn để tạo thành các sản phẩm có 1 khối hoặc 2 khối</t>
  </si>
  <si>
    <t>Xếp những sản phẩm có cấu trúc đơn giản</t>
  </si>
  <si>
    <t>Biết nhận xét các sản phẩm tạo hình</t>
  </si>
  <si>
    <t>Có khả năng tạo ra các sản phẩm tạo hình theo ý thích</t>
  </si>
  <si>
    <t>Có khả năng đặt tên cho sản phẩm tạo hình</t>
  </si>
  <si>
    <t>Biết và gọi tên màu sắc cơ bản (màu nước)</t>
  </si>
  <si>
    <t>Màu sắc cơ bản của màu nước</t>
  </si>
  <si>
    <t>A. Phát triển vận động</t>
  </si>
  <si>
    <t>2. Thể hiện kỹ năng vận động cơ bản và các tố chất trong vận động</t>
  </si>
  <si>
    <t>B. Giáo dục dinh dưỡng và sức khỏe</t>
  </si>
  <si>
    <t>1. Thực hiện các động tác phát triển các nhóm cơ và hô hấp</t>
  </si>
  <si>
    <t>2. Tập làm một số việc tự phục vụ trong sinh hoạt</t>
  </si>
  <si>
    <t>3. Hành vi và thói quen tốt trong sinh hoạt, giữ gìn sức khỏe</t>
  </si>
  <si>
    <t>4. Nhận biết một số nguy cơ không an toàn và phòng tránh</t>
  </si>
  <si>
    <t>2. Xếp tương ứng</t>
  </si>
  <si>
    <t>3. Sắp xếp theo quy tắc</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</si>
  <si>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</si>
  <si>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</si>
  <si>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</si>
  <si>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</si>
  <si>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</si>
  <si>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</si>
  <si>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</si>
  <si>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</si>
  <si>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</si>
  <si>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</si>
  <si>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</si>
  <si>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</si>
  <si>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</si>
  <si>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</si>
  <si>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</si>
  <si>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Mục tiêu</t>
  </si>
  <si>
    <t>Thực hiện đủ các bước của động tác hô hấp trong bài tập thể dục theo hướng dẫn</t>
  </si>
  <si>
    <t>* Vận động: bò, trườn, trèo</t>
  </si>
  <si>
    <t>* Vận động: tung, ném, bắt</t>
  </si>
  <si>
    <t>* Vận động: bật, nhảy</t>
  </si>
  <si>
    <t>Biết được tên một số món ăn quen thuộc hàng ngày, sẵn có tại địa phương</t>
  </si>
  <si>
    <t>Tập kết hợp 5 động tác cơ bản trong bài tập thể dục</t>
  </si>
  <si>
    <t>Nghe các bài hát, bài thơ, ca dao, đồng dao, tục ngữ, câu đố, hò, vè phù hợp với độ tuổi và chủ đề thực hiện</t>
  </si>
  <si>
    <t>Mục tiêu năm</t>
  </si>
  <si>
    <t>Nội dung năm</t>
  </si>
  <si>
    <t>tt</t>
  </si>
  <si>
    <t>3T</t>
  </si>
  <si>
    <t>4T</t>
  </si>
  <si>
    <t>Nguồn</t>
  </si>
  <si>
    <t>* Vận động: đi</t>
  </si>
  <si>
    <t>* Vận động: chạy</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</si>
  <si>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</si>
  <si>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</si>
  <si>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</si>
  <si>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</si>
  <si>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</si>
  <si>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Sử dụng câu đơn, câu mở rộng để bày tỏ tình cảm, nhu cầu và hiểu biết</t>
  </si>
  <si>
    <t>Có khả năng đọc thuộc bài thơ, ca dao, đồng dao phù hợp độ tuổi và chủ đề thực hiện</t>
  </si>
  <si>
    <t>Đọc thuộc bài thơ, ca dao, đồng dao phù hợp độ tuổi và chủ đề thực hiện</t>
  </si>
  <si>
    <t>Sử dụng các từ biểu thị sự lễ phép "Vâng ạ"; "Dạ"; "Thưa", … trong giao tiếp</t>
  </si>
  <si>
    <t>Biết đặt và trả lời các câu hỏi đơn giản</t>
  </si>
  <si>
    <t>Một số trạng thái cảm xúc ( vui, buồn, sợ hãi, tức giận, ngạc nhiên ) qua nét mặt, cử chỉ, giọng nói, tranh ảnh</t>
  </si>
  <si>
    <t>Biết biểu lộ cảm xúc vui, buồn, sợ hãi, tức giận</t>
  </si>
  <si>
    <t>Ảnh Bác. Nghe kể chuyện, nghe hát, đọc thơ, xem tranh ảnh về Bác Hồ</t>
  </si>
  <si>
    <t>Một số cảnh đẹp, lễ hội của quê hương, đất nước</t>
  </si>
  <si>
    <t>Thực hiện một số quy định ở lớp và gia đình: Sau khi chơi xếp cất đồ chơi, không tranh giành đồ chơi, vâng lời bố mẹ</t>
  </si>
  <si>
    <t>Biết cùng chơi với các bạn trong các trò chơi theo nhóm nhỏ</t>
  </si>
  <si>
    <t>Chơi cùng bạn theo nhóm nhỏ</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</si>
  <si>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</si>
  <si>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</si>
  <si>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</si>
  <si>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3+4T</t>
  </si>
  <si>
    <t>Thuộc lĩnh vực</t>
  </si>
  <si>
    <t>* Đồ dùng, đồ chơi</t>
  </si>
  <si>
    <t>* Thời tiết, mùa</t>
  </si>
  <si>
    <t>1. Nhận biết tập hợp, số lượng, số thứ tự, đếm</t>
  </si>
  <si>
    <t>5. Hình dạng</t>
  </si>
  <si>
    <t>Thể chất</t>
  </si>
  <si>
    <t>Ngôn ngữ</t>
  </si>
  <si>
    <t>Nhận thức</t>
  </si>
  <si>
    <t>Thẩm mỹ</t>
  </si>
  <si>
    <t>#</t>
  </si>
  <si>
    <t>Tên gọi, sản phẩm, ích lợi của nghề nông, nghề xây dựng,..</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</si>
  <si>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</si>
  <si>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</si>
  <si>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Một số đồ vật gây nguy hiểm</t>
  </si>
  <si>
    <t>Biết sử dụng các từ biểu thị sự lễ phép trong giao tiếp</t>
  </si>
  <si>
    <t>Thực hiện được một số quy định ở lớp, gia đình và nơi công cộng phù hợp độ tuổi</t>
  </si>
  <si>
    <t>Cử chỉ, lời nói lễ phép trong giao tiếp</t>
  </si>
  <si>
    <t>C. Thể hiện sự sáng tạo khi tham gia các hoạt động nghệ thuật (âm nhạc, tạo hình)</t>
  </si>
  <si>
    <t>TCKNXH</t>
  </si>
  <si>
    <t xml:space="preserve">Mạng nội dung chủ đề </t>
  </si>
  <si>
    <t>Mạng hoạt động chủ đề</t>
  </si>
  <si>
    <t>Địa điểm tổ chức</t>
  </si>
  <si>
    <t>DỰ KIẾN PHÂN PHỐI VÀO CHỦ ĐỀ/THÁNG</t>
  </si>
  <si>
    <t>TMN</t>
  </si>
  <si>
    <t>BT</t>
  </si>
  <si>
    <t>GĐ</t>
  </si>
  <si>
    <t>NN</t>
  </si>
  <si>
    <t>TV</t>
  </si>
  <si>
    <t>MX</t>
  </si>
  <si>
    <t>ĐV</t>
  </si>
  <si>
    <t>HTTN</t>
  </si>
  <si>
    <t>4</t>
  </si>
  <si>
    <t>3</t>
  </si>
  <si>
    <t>P. bổ có điều chỉnh
vào từng độ tuổi theo thực tế của nhà trường</t>
  </si>
  <si>
    <t>Sân chơi</t>
  </si>
  <si>
    <t>Nhánh
1</t>
  </si>
  <si>
    <t>Nhánh
2</t>
  </si>
  <si>
    <t>Nhánh
3</t>
  </si>
  <si>
    <t>Nhánh
4</t>
  </si>
  <si>
    <t>Cộng</t>
  </si>
  <si>
    <t>QH</t>
  </si>
  <si>
    <t>Lớp học</t>
  </si>
  <si>
    <t>Trò chơi: Đá bóng</t>
  </si>
  <si>
    <t>GT</t>
  </si>
  <si>
    <t>Trò chơi: Xé - dán giấy</t>
  </si>
  <si>
    <t>Ăn: Nhận biết tên gọi một số thực phẩm quen thuộc</t>
  </si>
  <si>
    <t>Ăn: Nhận biết màu sắc, kích thước, hình dạng, mùi vị của một số thực phẩm quen thuộc</t>
  </si>
  <si>
    <t>Ăn: Tên gọi một số món ăn quen thuộc</t>
  </si>
  <si>
    <t>Ăn: Giá trị dinh dưỡng của một số loại thực phẩm</t>
  </si>
  <si>
    <t>Vệ sinh: Tập rửa tay bằng xà phòng</t>
  </si>
  <si>
    <t>Vệ sinh: Làm quen thao tác lau mặt</t>
  </si>
  <si>
    <t>Vệ sinh- Ăn: Tập súc miệng bằng nước muối</t>
  </si>
  <si>
    <t>Vệ sinh- Ăn - Ngủ: Diễn đạt nhu cầu cá nhân</t>
  </si>
  <si>
    <t>Vệ sinh: Ký hiệu cá nhân</t>
  </si>
  <si>
    <t>Ăn: Cách sử dụng bát, thìa, cốc</t>
  </si>
  <si>
    <t>Ăn: Mời cô, mời bạn khi ăn</t>
  </si>
  <si>
    <t>Ăn: Không đùa nghịch làm đổ vãi thức ăn</t>
  </si>
  <si>
    <t>Ăn: Không kén chọn thức ăn, ăn hết suất</t>
  </si>
  <si>
    <t>Ăn- Vệ sinh: Lựa chọn thực phẩm sạch, tươi ngon có lợi cho sức khỏe</t>
  </si>
  <si>
    <t>Ăn- vệ sinh: Một số cách bảo quản thực phẩm/ thức ăn đơn giản</t>
  </si>
  <si>
    <t>Vệ sinh: Đi vệ sinh đúng nơi quy định</t>
  </si>
  <si>
    <t>Vệ sinh: Bỏ rác đúng nơi quy định</t>
  </si>
  <si>
    <t>Đón trẻ- trả trẻ: Nhận biết trang phục theo thời tiết. Bước đầu tập mặc quần áo</t>
  </si>
  <si>
    <t>Ăn, ngủ,  học: Nhận biết một số biểu hiện khi ốm</t>
  </si>
  <si>
    <t>HĐNT: Một số đồ vật gây nguy hiểm</t>
  </si>
  <si>
    <t>HĐNT: Một số khu vực nguy hiểm</t>
  </si>
  <si>
    <t>HĐC: Một số bộ phận cơ thể và chức năng của chúng</t>
  </si>
  <si>
    <t>HĐNT: Tìm hiểu một số dấu hiệu nổi bật của ngày và đêm</t>
  </si>
  <si>
    <t>HĐNT: Một số nguồn ánh sáng trong sinh hoạt hàng ngày</t>
  </si>
  <si>
    <t>HĐNT: Đặc điểm chung, tính chất nổi bật của đất, đá, cát, sỏi</t>
  </si>
  <si>
    <t>HĐC: Gộp và đếm hai nhóm đối tượng cùng loại có tổng trong phạm vi 5</t>
  </si>
  <si>
    <t xml:space="preserve">HĐNT: Tránh những việc làm có thể gây nguy hiểm cho bản thân </t>
  </si>
  <si>
    <t>Đón - trả trẻ: Tên các bạn, đồ dùng đồ chơi của lớp, các hoạt động của trẻ ở trường</t>
  </si>
  <si>
    <t>Đón- trả trẻ: Nghe hiểu được các từ khái quát chỉ người, tên gọi đồ vật, sự vật, hành động, hiện tượng gần gũi, quen thuộc</t>
  </si>
  <si>
    <t>HĐC:  Thần sắt.</t>
  </si>
  <si>
    <t>HĐC:  Vì sao hươu có sừng.</t>
  </si>
  <si>
    <t>Đón trẻ:  Chú đỗ con.</t>
  </si>
  <si>
    <t>HĐ C: Lắng nghe và trả lời câu hỏi của người đối thoại</t>
  </si>
  <si>
    <t>HĐNT: Sử dụng các từ thông dụng chỉ sự vật, hoạt động, đặc điểm</t>
  </si>
  <si>
    <t>Đón trả trẻ: Sử dụng câu đơn, câu mở rộng để bày tỏ tình cảm, nhu cầu và hiểu biết</t>
  </si>
  <si>
    <t>HĐC: Sử dụng các từ biểu thị sự lễ phép "Vâng ạ"; "Dạ"; "Thưa", … trong giao tiếp</t>
  </si>
  <si>
    <t>HĐNT: Nói đủ nghe, không nói lí nhí</t>
  </si>
  <si>
    <t>HĐNT: Trả lời và đặt các câu hỏi: "Ai?"; "Cái gì?"; "Ở đâu?"; "Khi nào?"</t>
  </si>
  <si>
    <t>HĐ Chơi: Xem và nghe đọc các loại sách khác nhau</t>
  </si>
  <si>
    <t xml:space="preserve">HĐC: Cầm sách đúng chiều, mở sách, xem tranh và "đọc" truyện. </t>
  </si>
  <si>
    <t>Vệ sinh- Ăn- Ngủ: Làm quen với một số kí hiệu thông thường</t>
  </si>
  <si>
    <t>HĐC: Tiếp xúc với chữ, sách truyện</t>
  </si>
  <si>
    <t xml:space="preserve">HĐC: Vẽ, tô màu </t>
  </si>
  <si>
    <t>HĐC:  Công cha, nghĩa mẹ.</t>
  </si>
  <si>
    <t>HĐC: Tu Hú là chú Bồ Các.</t>
  </si>
  <si>
    <t>HĐNT: Dềnh dềnh dàng dàng.</t>
  </si>
  <si>
    <t>HĐC: Vuốt hột nổ.</t>
  </si>
  <si>
    <t>HĐNT:  Cày đồng dang buổi ban trưa.</t>
  </si>
  <si>
    <t>Đón- trả trẻ:Con gà cục tác lá chanh.</t>
  </si>
  <si>
    <t>Đón trả trẻ: Các loại chim.</t>
  </si>
  <si>
    <t>Đón trả trẻ: Con mèo trèo cây cau.</t>
  </si>
  <si>
    <t>HĐNT: Dung dăng dung dẻ.</t>
  </si>
  <si>
    <t>HĐNT: Lúa ngô là cô đậu nành.</t>
  </si>
  <si>
    <t>HĐC:  Trong đầm gì đẹp bằng sen.</t>
  </si>
  <si>
    <t>Đón trả trẻ: Đi cầu đi quán.</t>
  </si>
  <si>
    <t>Đón - trả trẻ: Con kiến leo cành đào.</t>
  </si>
  <si>
    <t xml:space="preserve"> HĐNT: Chuồn chuồn bay thấp thì mưa.</t>
  </si>
  <si>
    <t>HĐNT: Ông sảo ông sao.</t>
  </si>
  <si>
    <t>HĐC:  Ông giẳng ông giăng.</t>
  </si>
  <si>
    <t>Đón trả trẻ: Tháp Mười đẹp nhất hoa sen.</t>
  </si>
  <si>
    <t>HĐC:  Nhiễu điều phủ lấy giá gương.</t>
  </si>
  <si>
    <t>Đón trả trẻ: Nu na nu nống</t>
  </si>
  <si>
    <t>HĐC: Kéo kua nửa sẻ</t>
  </si>
  <si>
    <t>HĐC: Chi chi chành chành</t>
  </si>
  <si>
    <t>Ngủ: Ru em</t>
  </si>
  <si>
    <t>Nghe kể chuyện, nghe hát, đọc thơ, xem tranh ảnh về Bác Hồ</t>
  </si>
  <si>
    <t>Vui tết thiếu nhi 1/6</t>
  </si>
  <si>
    <t>HĐNT: Giữ gìn vệ sinh môi trường</t>
  </si>
  <si>
    <t>VS-  rửa tay- mặt: Tiết kiệm điện, nước</t>
  </si>
  <si>
    <t>HĐC: Chơi cùng bạn theo nhóm nhỏ</t>
  </si>
  <si>
    <t>Đón trả trẻ: Cử chỉ, lời nói lễ phép trong giao tiếp</t>
  </si>
  <si>
    <t>HĐC: Một số trạng thái cảm xúc ( vui, buồn, sợ hãi, tức giận, ngạc nhiên )</t>
  </si>
  <si>
    <t>HĐ C: Biết tên, tuổi, giới tính của bản thân</t>
  </si>
  <si>
    <t>HĐNT: Những điều bé thích, không thích</t>
  </si>
  <si>
    <t>Vận động theo phách, nhịp của bài hát</t>
  </si>
  <si>
    <t>Vận động minh hoạ theo lời bài hát.</t>
  </si>
  <si>
    <t>Đón trả trẻ: Nghe âm thanh, các bài hát, bản nhạc gần gũi và ngắm nhìn vẻ đẹp nổi bật của các sự vật, hiện tượng</t>
  </si>
  <si>
    <t>HĐC: Nghe bài hát, bản nhạc; thơ, đồng dao, ca dao, tục ngữ</t>
  </si>
  <si>
    <t>HĐC: Đặt tên cho sản phẩm của mình</t>
  </si>
  <si>
    <t>2/9-27/9</t>
  </si>
  <si>
    <t>30/9 - 18/10</t>
  </si>
  <si>
    <t>21/10-15/11</t>
  </si>
  <si>
    <t>18/11-20/12</t>
  </si>
  <si>
    <t>23/12 -17/01</t>
  </si>
  <si>
    <t>5</t>
  </si>
  <si>
    <t>20/1-07/2</t>
  </si>
  <si>
    <t>10/2-06/3</t>
  </si>
  <si>
    <t>09/3-03/4</t>
  </si>
  <si>
    <t>06/4-24/4</t>
  </si>
  <si>
    <t>27/4-15/5</t>
  </si>
  <si>
    <t>Trò chơi: Cài, cởi cúc to</t>
  </si>
  <si>
    <t>Trò chơi: Đôi tay khéo léo</t>
  </si>
  <si>
    <t>Trò chơi: Thi xem ai khéo hơn</t>
  </si>
  <si>
    <t>Trò chơi: Bé tập tô màu</t>
  </si>
  <si>
    <t>Trò chơi: Bé tập cắt</t>
  </si>
  <si>
    <t>Trò chơi: Bé và những hình tròn</t>
  </si>
  <si>
    <t>Trò chơi: Đôi bàn tay xinh</t>
  </si>
  <si>
    <t xml:space="preserve">Trò chơi: Đôi tay </t>
  </si>
  <si>
    <t>CỘNG TỔNG SỐ NỘI DUNG HOẠT ĐỘNG PHÂN BỔ VÀO CHỦ ĐỀ</t>
  </si>
  <si>
    <t>Trong đó: - Lĩnh vực thể chất</t>
  </si>
  <si>
    <t xml:space="preserve">                  - Lĩnh vực nhận thức</t>
  </si>
  <si>
    <t xml:space="preserve">                  - Lĩnh vực ngôn ngữ</t>
  </si>
  <si>
    <t xml:space="preserve">                  - Lĩnh vực tình cảm kỹ năng xã hội</t>
  </si>
  <si>
    <t xml:space="preserve">                  - Lĩnh vực thẩm mỹ</t>
  </si>
  <si>
    <t>Ngày hội những chiến sĩ tí hon 22/12</t>
  </si>
  <si>
    <t>Ngày hội mùa xuân</t>
  </si>
  <si>
    <t xml:space="preserve"> Bé vui Tết NOEL</t>
  </si>
  <si>
    <t>Phạm vi thực hiện</t>
  </si>
  <si>
    <t>Đi thay đổi hướng theo 3-4 điểm zic zắc - Ném xa bằng 1 tay</t>
  </si>
  <si>
    <t>Tên của bố, mẹ các thành viên trong gia đình. Địa chỉ gia đình. Nhu cầu gia đình.</t>
  </si>
  <si>
    <t>Nói được tên của bố, mẹ, các thành viên trong gia đình và địa chỉ gia đình khi được hỏi. Nhu cầu của gia đình.</t>
  </si>
  <si>
    <t>Tên của bố, mẹ các thành viên trong gia đình. Địa chỉ gia đình, nhu cầu gia đình.</t>
  </si>
  <si>
    <t>Biết một số luật giao thông, biển báo giao thông</t>
  </si>
  <si>
    <t>Đặc điểm nổi bật và ích lợi của cây, hoa, quả quen thuộc</t>
  </si>
  <si>
    <t>Đặc điểm nổi bật và ích lợi của con vật quen thuộc</t>
  </si>
  <si>
    <t>HĐC: Miệng xinh.</t>
  </si>
  <si>
    <t>HĐC: Thỏ bông bị ốm.</t>
  </si>
  <si>
    <t>Nhánh
5</t>
  </si>
  <si>
    <t>Trường Mầm non của bé</t>
  </si>
  <si>
    <t>Bé vui tết trung thu</t>
  </si>
  <si>
    <t>Lớp học của bé</t>
  </si>
  <si>
    <t>Đồ dùng đồ chơi trường bé</t>
  </si>
  <si>
    <t>Tôi là ai</t>
  </si>
  <si>
    <t>Tôi cần gì để lớn và khoẻ mạnh</t>
  </si>
  <si>
    <t>Nhũng người thân trong gia đình</t>
  </si>
  <si>
    <t>Ngôi nhà của bé</t>
  </si>
  <si>
    <t>Nhu cầu gia đình</t>
  </si>
  <si>
    <t>Đồ dùng gia đình</t>
  </si>
  <si>
    <t>Cô giáo của bé</t>
  </si>
  <si>
    <t>Các nghề bé yêu</t>
  </si>
  <si>
    <t>Dụng cụ các nghề</t>
  </si>
  <si>
    <t>Sản phẩm các nghề</t>
  </si>
  <si>
    <t>Ngày hội của chú bộ đội</t>
  </si>
  <si>
    <t>Phương tiện giao thông quanh bé</t>
  </si>
  <si>
    <t>Luật giao thông</t>
  </si>
  <si>
    <t>Bé tham gia giao thông</t>
  </si>
  <si>
    <t>Bé vui đón tét</t>
  </si>
  <si>
    <t>Mùa xuân của bé</t>
  </si>
  <si>
    <t>Cây xanh quanh bé</t>
  </si>
  <si>
    <t>Quả ngon bé thích</t>
  </si>
  <si>
    <t>Rau xanh quanh bé</t>
  </si>
  <si>
    <t>Bé với ngày hôi 08/03</t>
  </si>
  <si>
    <t>Con vật nuôi trong gia đình</t>
  </si>
  <si>
    <t>Con vật sống dưới nước</t>
  </si>
  <si>
    <t>Con vật sống trong rừng</t>
  </si>
  <si>
    <t>Nước xung quanh bé</t>
  </si>
  <si>
    <t>Mùa hè của bé</t>
  </si>
  <si>
    <t>Các hiện tượng tự nhiên</t>
  </si>
  <si>
    <t>Đất nước- Thủ đô của bé</t>
  </si>
  <si>
    <t>Bác Hồ của bé</t>
  </si>
  <si>
    <t>Hải Phòng quê em</t>
  </si>
  <si>
    <t>TDS</t>
  </si>
  <si>
    <t>HĐH</t>
  </si>
  <si>
    <t>HĐNT</t>
  </si>
  <si>
    <t>ĐTT</t>
  </si>
  <si>
    <t>HĐG</t>
  </si>
  <si>
    <t>HĐC</t>
  </si>
  <si>
    <t>VS-AN</t>
  </si>
  <si>
    <t>TQDN</t>
  </si>
  <si>
    <t>LH</t>
  </si>
  <si>
    <t>Cộng tổng số nội dung phân bổ vào chủ đề</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</si>
  <si>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</si>
  <si>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</si>
  <si>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</si>
  <si>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</si>
  <si>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</si>
  <si>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</si>
  <si>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</si>
  <si>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</si>
  <si>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</si>
  <si>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                                             + Giờ nhận thức</t>
  </si>
  <si>
    <t xml:space="preserve">                                             + Giờ ngôn ngữ</t>
  </si>
  <si>
    <t xml:space="preserve">                                             + Giờ TC-KNXH</t>
  </si>
  <si>
    <t xml:space="preserve">                                             + Giờ thẩm mỹ</t>
  </si>
  <si>
    <t>HĐC: Một số quy tắc an toàn đơn giản ( quy tắc đi lên xuống cầu thang, chờ người lớn đưa sang đường,…)</t>
  </si>
  <si>
    <t>HĐC: Mối liên hệ đơn giản giữa con vật, cây với môi trường sống và cách chăm sóc bảo vệ</t>
  </si>
  <si>
    <t>HĐC: Ích lợi của nước với đời sống con người, con vật, cây</t>
  </si>
  <si>
    <t>HĐG: Đếm trên đối tượng trong phạm vi 5 và đếm theo khả năng</t>
  </si>
  <si>
    <t>HĐG: So sánh số lượng hai nhóm đối tượng trong phạm vi 5 bằng các cách khác nhau</t>
  </si>
  <si>
    <t>HĐG: Tách một nhóm đối tượng có số lượng trong phạm vi 5 thành hai nhóm</t>
  </si>
  <si>
    <t>HĐG: Nhận biết, gọi tên các hình: hình vuông, hình tam giác, hình tròn, hình chữ nhật</t>
  </si>
  <si>
    <t>HĐC: Sử dụng các hình hình học để chắp ghép</t>
  </si>
  <si>
    <t>HĐG: Tên, tuổi, giới tính của bản thân</t>
  </si>
  <si>
    <t>HĐG: Nghe hiểu và làm theo yêu cầu đơn giản</t>
  </si>
  <si>
    <t>HĐC:  Nghe hiểu, sử dụng các câu đơn, câu mở rộng trong giao tiếp</t>
  </si>
  <si>
    <t>HĐC: Trẻ thể hiện sắc thái biểu cảm của lời nói (vui, buồn, sợ hãi)</t>
  </si>
  <si>
    <t>HĐG: Kể lại sự việc đơn giản 1-2 tình tiết</t>
  </si>
  <si>
    <t>HĐG : Kể lại một vài tình tiết của chuyện đã được nghe</t>
  </si>
  <si>
    <t>HĐG: Tiếp xúc với chữ, sách, truyện</t>
  </si>
  <si>
    <t>HĐG: Giữ gìn sách</t>
  </si>
  <si>
    <t>HĐG: Kể về bản thân thông qua những câu hỏi gợi mở của cô</t>
  </si>
  <si>
    <t>HĐG: Biểu lộ trạng thái cảm xúc qua nét mặt, cử chỉ, giọng nói; trò chơi; hát, vận động</t>
  </si>
  <si>
    <t>Tiết dạy: Bác Hồ kính yêu</t>
  </si>
  <si>
    <t>HĐG: Sau khi chơi xếp cất đồ chơi, không tranh giành đồ chơi, vâng lời bố mẹ</t>
  </si>
  <si>
    <t>HĐG: Nhận biết hành vi " đúng" - " sai", " tốt" - " xấu"</t>
  </si>
  <si>
    <t>HĐG: Quan tâm, giúp đỡ bạn</t>
  </si>
  <si>
    <t>HĐG: Nói cảm nhận về vẻ đẹp nổi bật của tác phẩm tạo hình</t>
  </si>
  <si>
    <t xml:space="preserve"> Đi học.</t>
  </si>
  <si>
    <t xml:space="preserve"> Cô giáo.</t>
  </si>
  <si>
    <t>Vì sao con mèo rửa mặt.</t>
  </si>
  <si>
    <t>Đôi và một.</t>
  </si>
  <si>
    <t>Thật đáng yêu.</t>
  </si>
  <si>
    <t>Ru em (Dân ca Xê Đăng).</t>
  </si>
  <si>
    <t xml:space="preserve"> Tổ ấm gia đình.</t>
  </si>
  <si>
    <t>Bàn tay mẹ.</t>
  </si>
  <si>
    <t>Tôi là bình trà nhỏ.</t>
  </si>
  <si>
    <t>Trống cơm (Dân ca Đồng bằng Bắc Bộ).</t>
  </si>
  <si>
    <t>Lớn lên cháu lái máy cày.</t>
  </si>
  <si>
    <t xml:space="preserve"> Lý kéo chài (Dân ca Nam Bộ).</t>
  </si>
  <si>
    <t>Bắc kim thang (Dân ca Nam Bộ).</t>
  </si>
  <si>
    <t>Cò lả (Dân ca Đồng bằng Bắc Bộ).</t>
  </si>
  <si>
    <t>Chú voi con ở bản Đôn.</t>
  </si>
  <si>
    <t xml:space="preserve"> Con chin vành khuyên.</t>
  </si>
  <si>
    <t>Ngày tết quê em .</t>
  </si>
  <si>
    <t>Mùa xuân ơi (Nhạc không lời).</t>
  </si>
  <si>
    <t>Vườn cây của ba.</t>
  </si>
  <si>
    <t xml:space="preserve"> Bầu và bí.</t>
  </si>
  <si>
    <t xml:space="preserve">  Hoa trong vườn (Dân ca Thanh Hoá).</t>
  </si>
  <si>
    <t xml:space="preserve"> Lý cây bông (Dân ca Nam Bộ).</t>
  </si>
  <si>
    <t>Nhớ lời cô dặn.</t>
  </si>
  <si>
    <t xml:space="preserve"> Em yêu biển lắm (Nhạc không lời).</t>
  </si>
  <si>
    <t xml:space="preserve">  Mùa hè nắng cháy.</t>
  </si>
  <si>
    <t>Mây trắng, mây đen.</t>
  </si>
  <si>
    <t xml:space="preserve"> Mưa rơi (Dân ca Xá).</t>
  </si>
  <si>
    <t xml:space="preserve"> Việt Nam quê hương tôi.</t>
  </si>
  <si>
    <t>Bến cảng quê hương tôi (Nhạc không lời).</t>
  </si>
  <si>
    <t xml:space="preserve"> Ai yêu Bác Hồ Chí Minh hơn thiếu niên NĐ.</t>
  </si>
  <si>
    <t>HĐG: Sử dụng các dụng cụ gõ đệm theo phách, nhịp</t>
  </si>
  <si>
    <t>HĐG: Sử dụng các nguyên vật liệu tạo hình để tạo ra các sản phẩm</t>
  </si>
  <si>
    <t>HĐ G: Màu sắc cơ bản của màu nước</t>
  </si>
  <si>
    <t>HĐG: Vận động theo ý thích khi hát / nghe các bài hát, bản nhạc quen thuộc</t>
  </si>
  <si>
    <t xml:space="preserve"> Cô  giáo miền xuôi</t>
  </si>
  <si>
    <t>Khối</t>
  </si>
  <si>
    <t>Lớp</t>
  </si>
  <si>
    <t xml:space="preserve"> HĐC: Truyện:  Món quà của cô giáo</t>
  </si>
  <si>
    <t>Trò chuyện về cơ thể tôi</t>
  </si>
  <si>
    <t>HĐG: Nhận biết phía trước - phái sau  của bản thân</t>
  </si>
  <si>
    <t xml:space="preserve"> HĐG: Nhận biết  phía trên - phía dưới  của bản thân</t>
  </si>
  <si>
    <t>Tên của bố, mẹ các thành viên trong gia đình</t>
  </si>
  <si>
    <t xml:space="preserve"> Cháu thương chú bộ đội</t>
  </si>
  <si>
    <t>HĐC: Bé làm bao nhiêu nghề.</t>
  </si>
  <si>
    <t>Cô giáo miền xuôi</t>
  </si>
  <si>
    <t>HĐC: Dán bưu thiếp tặng Cô</t>
  </si>
  <si>
    <t xml:space="preserve"> HĐC: Kiến con đi ô tô.</t>
  </si>
  <si>
    <t>Bạn ơi có biết</t>
  </si>
  <si>
    <t>Đi đường em nhớ</t>
  </si>
  <si>
    <t>2</t>
  </si>
  <si>
    <t xml:space="preserve"> HĐC: Ngày và đêm.</t>
  </si>
  <si>
    <t>HĐC: Chú bé giọt nước.</t>
  </si>
  <si>
    <t>Đón- trả trẻ: Đồng Đăng có phố Kì Lừa.</t>
  </si>
  <si>
    <t xml:space="preserve"> HĐC: Ai ngoan sẽ được thưởng.</t>
  </si>
  <si>
    <t>Con vật nuôi trong gia đingf</t>
  </si>
  <si>
    <t xml:space="preserve"> HĐC: Bác gấu đen và hai chú thỏ.</t>
  </si>
  <si>
    <t>Tiết day: Gà trống mèo con và cún con.    
Hát nghe: Cò lả</t>
  </si>
  <si>
    <t>ĐÁNH GIÁ KẾT QỦA</t>
  </si>
  <si>
    <t>Kết quả tổng hợp cả lớp</t>
  </si>
  <si>
    <t>Đánh giá chung</t>
  </si>
  <si>
    <t>T.số trẻ 
"Đạt"</t>
  </si>
  <si>
    <t>T.số trẻ
"Cần cố gắng"</t>
  </si>
  <si>
    <t>T.số trẻ
"Chưa Đạt"</t>
  </si>
  <si>
    <t>T.số trẻ
"Không đánh giá"</t>
  </si>
  <si>
    <t>SL</t>
  </si>
  <si>
    <t>%</t>
  </si>
  <si>
    <t>Đạt mức TB</t>
  </si>
  <si>
    <t>Kết luận</t>
  </si>
  <si>
    <t>Tự đập và bắt bóng nẩy được 3 lần liên tiếp (Đg kính bóng 18cm)</t>
  </si>
  <si>
    <t>Ném được trúng đích thẳng đứng ở k/c xa  0,8-&gt;1m,  Cao 70cm</t>
  </si>
  <si>
    <t>Ném trúng đích thẳng đứng  ở k/ cách xa 0,8-&gt;1m,  Cao 70cm</t>
  </si>
  <si>
    <t>Ném trúng đích thẳng đứng ở k/ cách xa 0,8-&gt;1m,  Cao 70cm</t>
  </si>
  <si>
    <t>3. Thực hiện và PH được các cử động của bàn tay, ngón tay, phối hợp tay - mắt</t>
  </si>
  <si>
    <t>1. Nhận biết một số món ăn, TP thông thường và ích lợi của chúng đối với SK</t>
  </si>
  <si>
    <t>Nói đúng tên một số TP quen thuộc, sẵn có tại địa phương</t>
  </si>
  <si>
    <t>Phân biệt được màu sắc, kích thước, hình dạng, mùi vị của một số TP thông thường, sẵn có tại địa phương</t>
  </si>
  <si>
    <t>Biết ý nghĩa của việc ăn để giúp cơ thể cao lớn, khỏe mạnh. Hình thành thái độ vui lòng chấp nhận và có hứng thú trong ăn uống, ko kén chọn thức ăn</t>
  </si>
  <si>
    <t>Nhận biết màu sắc, kích thước, hình dạng, mùi vị của một số TP quen thuộc</t>
  </si>
  <si>
    <t xml:space="preserve">Kiểm soát được vận động chạy liên tục trong đường rộng 50cm, có 3-4 điểm zíc zắc K. chệch ra ngoài </t>
  </si>
  <si>
    <t>Biết p.h chuyền bắt bóng 2 bên theo hàng ngang nhịp nhàng</t>
  </si>
  <si>
    <t>Ném xa bằng 2 tay về phía trước theo k.năng</t>
  </si>
  <si>
    <t>Bật nhảy tại chỗ 3-5 lần liên tiếp đúng k. thuật</t>
  </si>
  <si>
    <t>Co duỗi các ngón tay, đan ngón tay vào nhau</t>
  </si>
  <si>
    <t>Biết sd đúng cách một số văn phòng phẩm thông thường</t>
  </si>
  <si>
    <t>Sd một số thiết bị văn phòng phẩm: : kéo, bút dạ/sáp, hồ dán,…</t>
  </si>
  <si>
    <t>Nhận biết tên gọi một số tp  quen thuộc</t>
  </si>
  <si>
    <t>Nhận biết tên gọi một số tp quen thuộc</t>
  </si>
  <si>
    <t xml:space="preserve">Giá trị dinh dưỡng của một số loại tp </t>
  </si>
  <si>
    <t>Vệ sinh: Cởi mặc q.áo đơn giản</t>
  </si>
  <si>
    <t>Cởi mặc q. áo đơn giản</t>
  </si>
  <si>
    <t>Cởi mặc q.áo đơn giản</t>
  </si>
  <si>
    <t>Bỏ rác đúng nơi q.định</t>
  </si>
  <si>
    <t>Có k.n  nhận biết một số biểu hiện  khi ốm. Biết nói với người lớn khi bị đau, chảy máu</t>
  </si>
  <si>
    <t>Nhận ra và biết tránh một số vật nguy hiểm khi được nhắc nhở</t>
  </si>
  <si>
    <t>Biết sd đúng giác quan, phối hợp các giác quan để xem xét, tìm hiểu đặc điểm của đối tượng (nhìn, nghe, ngửi, sờ…để nhận ra đặc điểm nổi bật của đối tượng)</t>
  </si>
  <si>
    <t>Kiểm soát được vận động đi liên tục trong đường có 3-4 điểm zíc zắc không chệch ra ngoài . Thể hiện sự nhanh nhẹn,khéo léo, khả năng p.h tay, mắt.</t>
  </si>
  <si>
    <t>Luật giao thông và biển báo giao thông</t>
  </si>
  <si>
    <t>Biết được mối l.hệ  đơn giản giữa con vật, cây quen thuộc với m.t sống. Cách chăm sóc bảo vệ chúng</t>
  </si>
  <si>
    <t>Mối liên hệ đơn giản giữa con vật, cây với m.t sống và cách chăm sóc bảo vệ</t>
  </si>
  <si>
    <t>Tách một nhóm đối tượng có s.l trong p.v 5 thành hai nhóm</t>
  </si>
  <si>
    <t>Tách một nhóm đối tượng có s.l  trong p. vi 5 thành hai nhóm</t>
  </si>
  <si>
    <t>Biết tách một nhóm đối tượng có s.l  trong p. vi 5 thành hai nhóm</t>
  </si>
  <si>
    <t>Có khả năng xếp t. ứng 1 - 1, ghép đôi</t>
  </si>
  <si>
    <t>HĐH: Làm ô tô bằng vỏ hộp</t>
  </si>
  <si>
    <t>HĐH: Dán biển báo giao thông.</t>
  </si>
  <si>
    <t>HĐH: Tô màu dụng cụ các nghề</t>
  </si>
  <si>
    <t>HĐH: Trang trí quần áo các cô thợ</t>
  </si>
  <si>
    <t>HĐH: Dán ngôi nhà.</t>
  </si>
  <si>
    <t>HĐH: Dán khuôn mặt.</t>
  </si>
  <si>
    <t>HĐH: Nặn củ cà rốt.</t>
  </si>
  <si>
    <t>HĐH: Nặn quả cam.</t>
  </si>
  <si>
    <t>HĐH: Nặn cái đĩa.</t>
  </si>
  <si>
    <t>HĐH: Nặn cái bát.</t>
  </si>
  <si>
    <t>HĐH: Làm quen đất nặn.</t>
  </si>
  <si>
    <t>HĐH: Dán hoa đào</t>
  </si>
  <si>
    <t>HĐH: Xé dán hoa.</t>
  </si>
  <si>
    <t>HĐH: Tô màu các loại quả</t>
  </si>
  <si>
    <t>HĐH: Vẽ theo ý thích.</t>
  </si>
  <si>
    <t>HĐH: Vẽ về biển quê em</t>
  </si>
  <si>
    <t>HĐH: Vẽ ông mặt trời.</t>
  </si>
  <si>
    <t>HĐH: Vẽ mưa.</t>
  </si>
  <si>
    <t>HĐH:  Vẽ ô tô tải.</t>
  </si>
  <si>
    <t>HĐH: Vẽ cây xanh.</t>
  </si>
  <si>
    <t>HĐH: Vẽ cỏ mùa xuân.</t>
  </si>
  <si>
    <t>HĐH: Tô màu con vật nuôi trong gia đình</t>
  </si>
  <si>
    <t>HĐH: Tô màu con vật sống trong rừng</t>
  </si>
  <si>
    <t>HĐH: Tô màu lá cờ tổ quốc</t>
  </si>
  <si>
    <t xml:space="preserve"> HĐH:Vẽ tóc cho bạn</t>
  </si>
  <si>
    <t>HĐH: Vẽ đường đi.</t>
  </si>
  <si>
    <t>HĐH: Di màu đồ chơi trường bé</t>
  </si>
  <si>
    <t>HĐH:Tổng hợp:
Hát: Gà trống mèo con và cún con
VĐTP: Một con vịt
Hát nghe: Chú voi con ở bản đôn</t>
  </si>
  <si>
    <t>HĐH:Tổng hợp:
Hát: Trường chúng cháu là trường mầm non
VĐTP: Cháu đi mẫu giáo</t>
  </si>
  <si>
    <t>HĐH: Tổng hợp:
Hát: Cây bắp cải
VĐTP:Lý cây xanh</t>
  </si>
  <si>
    <t>HĐH: Tổng hợp:
Hát: Nhà của tôi
VĐTP: Đi học về</t>
  </si>
  <si>
    <t>HĐH: Tổng hợp:
Hát: Đôi măt xinh
VĐTP: Mời bạn ăn</t>
  </si>
  <si>
    <t>HĐH: Tổng hợp:
Hát: Cháu yêu cô chú công nhân
VĐTP: Đội kèn tý hon</t>
  </si>
  <si>
    <t>HĐH: Tổng hợp:
Hát: Sau mưa
VĐTP: Mùa hè đến</t>
  </si>
  <si>
    <t>HĐH: Đường em đi. Hát nghe: Đi đường em nhớ</t>
  </si>
  <si>
    <t>HĐH: Quả
Hát nghe: Vườn cây của ba</t>
  </si>
  <si>
    <t>HĐH: Cá vàng bơi. 
Hát nghe: Bắc kim thang</t>
  </si>
  <si>
    <t>HĐH:Làm chú bộ đội
Hát nghẻ: Cháu thương chú bộ đội</t>
  </si>
  <si>
    <t xml:space="preserve">HĐH: Đi học về Hát nghe: Tôi là bình trà nhỏ.        </t>
  </si>
  <si>
    <t>HĐH: Đôi mắt xinh</t>
  </si>
  <si>
    <t>HĐH: Sau mưa
Hát nghe: Mưa rơi</t>
  </si>
  <si>
    <t>HĐH: Mùa hè đến. 
Hát nghe: Em yêu biển lắm</t>
  </si>
  <si>
    <t>HĐH: Lý cây xanh. Hat nghe: Em yêu cây xanh</t>
  </si>
  <si>
    <t>HĐH: Đội kèn tí hon. Hát nghe: Trống cơm</t>
  </si>
  <si>
    <t>HĐH: Một con vịt
Hát nghe: Con chim vành khuyên</t>
  </si>
  <si>
    <t xml:space="preserve">HĐH:Sắp đến tết rồi. Hát nghe: Ngày tết quê em </t>
  </si>
  <si>
    <t>HĐH: Cô giáo. Hát nghe: Cô giáo miền xuôi</t>
  </si>
  <si>
    <t>HĐH: Cả nhà thương nhau. 
Hát nghe: Tổ ấm gia đình</t>
  </si>
  <si>
    <t>HĐH Dạy hát: Mời bạn ăn. Hát nghe:Múa cho mẹ xem</t>
  </si>
  <si>
    <t>HĐH: Cháu đi mẫu giáo. Hát nghe : Đi học</t>
  </si>
  <si>
    <t>HĐH: Em tập lái ô tô.  
Hát Nghe: Bạn ơi có biết</t>
  </si>
  <si>
    <t>HĐH: Cây bắp cải. Hát ghe: Bầu và bí</t>
  </si>
  <si>
    <t>HĐH:  Yêu Hà Nội
 Hat nghe: Việt Nam quê hương tôi.</t>
  </si>
  <si>
    <t>Tiết dạy: Cùng múa hát mừng xuân.      
  Hát nghe: Mùa xuân ơi</t>
  </si>
  <si>
    <t>HĐH: Cháu yêu cô chú công nhân. Hát nghe: Lý kéo chài</t>
  </si>
  <si>
    <t>HĐH: Nhà của tôi. Hát nghe: Đi học về</t>
  </si>
  <si>
    <t>HĐH: Trường chúng cháu là trường mầm non.            Hát nghe: Cô giáo miền xuôi</t>
  </si>
  <si>
    <t>HĐH: Bé yêu và chăm sóc các con vật</t>
  </si>
  <si>
    <t>HĐH: Bác Hồ của em.</t>
  </si>
  <si>
    <t>HĐH: Cô bé quàng khăn đỏ</t>
  </si>
  <si>
    <t>HĐH: Mưa rơi.</t>
  </si>
  <si>
    <t>HĐH: Mùa hè.</t>
  </si>
  <si>
    <t>HĐH: Đèn đỏ đèn xanh</t>
  </si>
  <si>
    <t>HĐH: Xe chữa cháy</t>
  </si>
  <si>
    <t>HĐH: Chiếc quạt nan</t>
  </si>
  <si>
    <t>HĐH: Bố em làm bộ đội.</t>
  </si>
  <si>
    <t>HĐH: Giờ ăn.</t>
  </si>
  <si>
    <t>HĐH: Chổi ngoan.</t>
  </si>
  <si>
    <t>HĐH: Các cô thợ</t>
  </si>
  <si>
    <t>HĐH: Đi dép.</t>
  </si>
  <si>
    <t>HĐH: Cây dây leo.</t>
  </si>
  <si>
    <t>HĐH: Củ cà rốt.</t>
  </si>
  <si>
    <t>HĐH: Quả thị</t>
  </si>
  <si>
    <t>HĐH: Cây đào.</t>
  </si>
  <si>
    <t>HĐH: Tết đang vào nhà.</t>
  </si>
  <si>
    <t>HĐH: Đàn gà con.</t>
  </si>
  <si>
    <t>HĐH: Rong và cá</t>
  </si>
  <si>
    <t>HĐH: Bởi tôi là vịt</t>
  </si>
  <si>
    <t>HĐH: Cô giáo em.</t>
  </si>
  <si>
    <t>HĐH: Bạn mới</t>
  </si>
  <si>
    <t xml:space="preserve"> HĐH: Chú thỏ tinh khôn.</t>
  </si>
  <si>
    <t xml:space="preserve"> HĐH: Câu chuyện mùa xuân.</t>
  </si>
  <si>
    <t>HĐH: Xe lu, xe ca</t>
  </si>
  <si>
    <t>HĐH: Bác cấp dưỡng</t>
  </si>
  <si>
    <t>HĐH: Ba chú heo xây nhà.</t>
  </si>
  <si>
    <t>HĐH: Chú vịt xám.</t>
  </si>
  <si>
    <t>HĐH: Mỗi người một việc.</t>
  </si>
  <si>
    <t>HĐH: Đôi bạn tốt.</t>
  </si>
  <si>
    <t>HĐH: Bé tìm hiểu về lá Cờ Tổ quốc</t>
  </si>
  <si>
    <t>HĐH: Tìm hiểu về thủ đô Hà Nội</t>
  </si>
  <si>
    <t>HĐH: Tìm hiểu về hải phòng quê em</t>
  </si>
  <si>
    <t>HĐH: Tìm hiểu về ngày tết</t>
  </si>
  <si>
    <t>HĐH: Tìm hiểu về công việc của chú bộ đội.</t>
  </si>
  <si>
    <t>HĐH: Bé tìm hiểu về trường bé.</t>
  </si>
  <si>
    <t>HĐH: Tìm hiểu về nhu cầu gia đình.</t>
  </si>
  <si>
    <t>HĐH: So sánh chiều cao hai đối tượng</t>
  </si>
  <si>
    <t>HĐH: Tìm hiểu về những người thân của bé.</t>
  </si>
  <si>
    <t>HĐH: Nhận biết tay phải - tay trái của bản thân</t>
  </si>
  <si>
    <t>HĐH: Nhận biết, gọi tên các hình: hình vuông, hình tròn</t>
  </si>
  <si>
    <t>HĐH: Nhận biết, gọi tên các hình: hình tam giác, hình chữ nhật</t>
  </si>
  <si>
    <t>HĐH: So sánh cao hơn- thấp hơn</t>
  </si>
  <si>
    <t>HĐH: So sánh to hơn- nhỏ hơn</t>
  </si>
  <si>
    <t>HĐH: Xếp xen kẽ (AB)</t>
  </si>
  <si>
    <t>HĐH:  Xếp tương ứng 1 - 1, ghép đôi</t>
  </si>
  <si>
    <t>HĐH: Nhận biết 1 và nhiều</t>
  </si>
  <si>
    <t>HĐH: Tìm hiểu về một số hiện tượng thiên nhiên.</t>
  </si>
  <si>
    <t>HĐH: Bé tìm hiểu về mùa xuân</t>
  </si>
  <si>
    <t>HĐH:  Tìm hiểu về con vật sống dưới nước</t>
  </si>
  <si>
    <t>HĐH:  Tìm hiểu về con vật sống trong rừng</t>
  </si>
  <si>
    <t xml:space="preserve">HĐH:  Tìm hiểu về con vật nuôi trong gia đình </t>
  </si>
  <si>
    <t>HĐH:  Tìm hiểu về cái bắp ngô.</t>
  </si>
  <si>
    <t>HĐH:  Tìm hiểu về một số luật giao thông đường bộ.</t>
  </si>
  <si>
    <t>HĐH:  Tìm hiểu về một số phương tiện giao thông đường bộ.</t>
  </si>
  <si>
    <t>HĐH: Đồ dùng, đồ chơi trường bé.</t>
  </si>
  <si>
    <t>HĐH: Trò chuyện về cơ thể tôi</t>
  </si>
  <si>
    <t>HĐH: Bật xa 25 cm - Ném xa bằng 1 tay</t>
  </si>
  <si>
    <t>HĐH: Bật xa 25 cm</t>
  </si>
  <si>
    <t>HĐH: Bật tiến về phía trước</t>
  </si>
  <si>
    <t>HĐH: Bật nhảy tại chỗ</t>
  </si>
  <si>
    <t>HĐH: Chuyền bắt bóng 2 bên theo hàng dọc</t>
  </si>
  <si>
    <t>HĐH: Chuyền bắt bóng 2 bên theo hàng ngang</t>
  </si>
  <si>
    <t xml:space="preserve">HĐH : Ném xa bằng 1 tay </t>
  </si>
  <si>
    <t>HĐH: Ném trúng đích ngang</t>
  </si>
  <si>
    <t>HĐH: Ném trúng đích thẳng đứng</t>
  </si>
  <si>
    <t xml:space="preserve">HĐH:  Đập bắt bóng </t>
  </si>
  <si>
    <t>HĐH: Bước lên, xuống bục cao 30cm</t>
  </si>
  <si>
    <t>HĐH: Tung bắt bóng với cô</t>
  </si>
  <si>
    <t>HĐH: Bò chui qua cổng</t>
  </si>
  <si>
    <t>HĐH: Bò chui qua cổng - Đi trong đường hẹp</t>
  </si>
  <si>
    <t>HĐH: Bò theo đường zíc zắc</t>
  </si>
  <si>
    <t>HĐH: Trườn về phía trước</t>
  </si>
  <si>
    <t xml:space="preserve">HĐH: Bò theo hướng thẳng </t>
  </si>
  <si>
    <t>HĐH: Chạy 15m liên tục theo hướng thẳng</t>
  </si>
  <si>
    <t>HĐH: Chạy thay đổi hướng theo 3-4 điểm zic zắc</t>
  </si>
  <si>
    <t>HĐH: Chạy thay đổi tốc độ theo hiệu lệnh</t>
  </si>
  <si>
    <t>HĐH: Đi trong đường hẹp 3m x 0,2m, đầu đội túi cát</t>
  </si>
  <si>
    <t>HĐH: Đi trong đường hẹp</t>
  </si>
  <si>
    <t>HĐH: Ném xa bằng 1 tay</t>
  </si>
  <si>
    <t>HĐH: Đi thay đổi hướng theo 3-4 điểm zic zắc</t>
  </si>
  <si>
    <t>HĐH: Đi thay đổi tốc độ theo hiệu lệnh</t>
  </si>
  <si>
    <t xml:space="preserve">HĐH: Đi kiễng gót </t>
  </si>
  <si>
    <t>HĐH: Sự tích Hồ Gươm</t>
  </si>
  <si>
    <t>CHỦ ĐỀ: "TRƯỜNG MẦM NON"</t>
  </si>
  <si>
    <t>CHỦ ĐỀ: "BẢN THÂN"</t>
  </si>
  <si>
    <t>CHỦ ĐỀ: "GIA ĐÌNH"</t>
  </si>
  <si>
    <t>CHỦ ĐỀ: "NGHỀ NGHIỆP"</t>
  </si>
  <si>
    <t>CHỦ ĐỀ: "THỰC VẬT"</t>
  </si>
  <si>
    <t>CHỦ ĐỀ: "THẾ GiỚI ĐỘNG VẬT"</t>
  </si>
  <si>
    <t>CHỦ ĐỀ: "HIỆN TƯỢNG TỰ NHIÊN"</t>
  </si>
  <si>
    <t>CHỦ ĐỀ: "QUÊ HƯƠNG -THỦ ĐÔ -BÁC HỒ"</t>
  </si>
  <si>
    <r>
      <t xml:space="preserve">                            </t>
    </r>
    <r>
      <rPr>
        <u/>
        <sz val="10"/>
        <color indexed="10"/>
        <rFont val="Times New Roman"/>
        <family val="1"/>
      </rPr>
      <t>Chia ra</t>
    </r>
    <r>
      <rPr>
        <sz val="10"/>
        <color indexed="10"/>
        <rFont val="Times New Roman"/>
        <family val="1"/>
      </rPr>
      <t>:   + Giờ thể chất</t>
    </r>
  </si>
  <si>
    <t>LỚP 3 TUỔI</t>
  </si>
  <si>
    <t>CHỦ ĐỀ: " PT GT"</t>
  </si>
  <si>
    <t>CHỦ ĐỀ:"TẾT -MX"</t>
  </si>
  <si>
    <t>Trẻ 1</t>
  </si>
  <si>
    <t>Trẻ 2</t>
  </si>
  <si>
    <t>Trẻ 3</t>
  </si>
  <si>
    <t>Trẻ 4</t>
  </si>
  <si>
    <t>Trẻ 5</t>
  </si>
  <si>
    <t>Trẻ 6</t>
  </si>
  <si>
    <t>Trẻ 7</t>
  </si>
  <si>
    <t>Trẻ 8</t>
  </si>
  <si>
    <t>Trẻ 9</t>
  </si>
  <si>
    <t>Trẻ 10</t>
  </si>
  <si>
    <t>Trẻ 11</t>
  </si>
  <si>
    <t>Trẻ 12</t>
  </si>
  <si>
    <t>Trẻ 13</t>
  </si>
  <si>
    <t>Trẻ 14</t>
  </si>
  <si>
    <t>Trẻ 15</t>
  </si>
  <si>
    <t>Trẻ 16</t>
  </si>
  <si>
    <t>Trẻ 17</t>
  </si>
  <si>
    <t>Trẻ 18</t>
  </si>
  <si>
    <t>Trẻ 19</t>
  </si>
  <si>
    <t>Trẻ 20</t>
  </si>
  <si>
    <t>Trẻ 21</t>
  </si>
  <si>
    <t>Trẻ 22</t>
  </si>
  <si>
    <t>Trẻ 23</t>
  </si>
  <si>
    <t>Trẻ 24</t>
  </si>
  <si>
    <t>Trẻ 25</t>
  </si>
  <si>
    <t>Trẻ 26</t>
  </si>
  <si>
    <t>Trẻ 27</t>
  </si>
  <si>
    <t>Trẻ 28</t>
  </si>
  <si>
    <t>Trẻ 29</t>
  </si>
  <si>
    <t>Trẻ 30</t>
  </si>
  <si>
    <t>P. bổ nguyên bản
theo sách chương trình GDMN</t>
  </si>
  <si>
    <t>2. Đồ vật:</t>
  </si>
  <si>
    <t>4. Một số hiện tượng tự nhiên</t>
  </si>
  <si>
    <t>Tổng hợp đánh giá chủ đề MN</t>
  </si>
  <si>
    <t xml:space="preserve"> - Tổng số mục tiêu được đánh giá "Đạt"</t>
  </si>
  <si>
    <t xml:space="preserve"> - Tổng số mục tiêu được đánh giá "Cần cố gắng"</t>
  </si>
  <si>
    <t xml:space="preserve"> - Tổng số mục tiêu được đánh giá "Chưa đạt"</t>
  </si>
  <si>
    <t>Tổng hợp đánh giá chủ đề BT</t>
  </si>
  <si>
    <t>Tổng hợp đánh giá chủ đề GĐ</t>
  </si>
  <si>
    <t>Tổng hợp đánh giá chủ đề NN</t>
  </si>
  <si>
    <t>Tổng hợp đánh giá chủ đề TV</t>
  </si>
  <si>
    <t>Tổng hợp đánh giá chủ đề MX</t>
  </si>
  <si>
    <t>Tổng hợp đánh giá chủ đề ĐV</t>
  </si>
  <si>
    <t>Tổng hợp đánh giá chủ đề HTTN</t>
  </si>
  <si>
    <t>Tổng hợp đánh giá cuối năm học (tổng hợp cúa tất cả các chủ đề thực hiện trong năm học)</t>
  </si>
  <si>
    <t>- Đánh giá chung về mức độ phát triển
 ở lĩnh vực thể chất</t>
  </si>
  <si>
    <t xml:space="preserve"> - Đánh giá chung về mức độ phát triển
 ở lĩnh vực TCXH</t>
  </si>
  <si>
    <t xml:space="preserve"> - Đánh giá chung về mức độ phát triển
 ở lĩnh vực ngôn ngữ</t>
  </si>
  <si>
    <t xml:space="preserve"> - Đánh giá chung về mức độ phát triển
 ở lĩnh vực nhận thức</t>
  </si>
  <si>
    <t xml:space="preserve"> - Đánh giá chung về mức độ phát triển
 ở lĩnh vực thẩm mỹ</t>
  </si>
  <si>
    <t>Tổng hợp đánh giá chủ đề GT</t>
  </si>
  <si>
    <t>Tổng hợp đánh giá chủ đề QH</t>
  </si>
  <si>
    <t xml:space="preserve">- Tổng số mục tiêu "không đánh giá" </t>
  </si>
  <si>
    <t>-Tỉ lệ %</t>
  </si>
  <si>
    <t xml:space="preserve"> - Đánh giá chung về mức độ
 phát triển của trẻ</t>
  </si>
  <si>
    <t xml:space="preserve">Ghi chú về sự điều chỉnh so với kế hoạch chung của nhà trường  </t>
  </si>
  <si>
    <t>HĐH: Tìm hiểu về nước và ích lợi của nước.</t>
  </si>
  <si>
    <t>Đặng Khánh  An</t>
  </si>
  <si>
    <t>Trần Bảo Anh</t>
  </si>
  <si>
    <t>Hoàng Gia Bảo</t>
  </si>
  <si>
    <t>Phạm Trần Đức Bảo</t>
  </si>
  <si>
    <t>Khổng Hoàng Bách</t>
  </si>
  <si>
    <t>Vũ Thanh Xuân Đức</t>
  </si>
  <si>
    <t>Đỗ Minh Đức</t>
  </si>
  <si>
    <t>Lê Trần Bảo Duy</t>
  </si>
  <si>
    <t>Đỗ Bảo Hân</t>
  </si>
  <si>
    <t xml:space="preserve">Từ Minh Long </t>
  </si>
  <si>
    <t>Đoàn Trần Bảo Ngọc</t>
  </si>
  <si>
    <t>Chu Anh Khôi</t>
  </si>
  <si>
    <t>Đỗ Bách Tùng</t>
  </si>
  <si>
    <t>Hà Minh Trang</t>
  </si>
  <si>
    <t>Đoàn Hạ Vũ</t>
  </si>
  <si>
    <t>Nguyễn Hà Vi</t>
  </si>
  <si>
    <t>Trần Ngôn Quí</t>
  </si>
  <si>
    <t>Lã Tiến Minh</t>
  </si>
  <si>
    <t>Đặng Huyền Như</t>
  </si>
  <si>
    <t>Dương Hữu Minh</t>
  </si>
  <si>
    <t>Trần Quang Lâm</t>
  </si>
  <si>
    <t>Dương Hà Phương</t>
  </si>
  <si>
    <t>Trần Nhật Thiên Vũ</t>
  </si>
  <si>
    <t>vc</t>
  </si>
  <si>
    <t>2 và nhiều</t>
  </si>
  <si>
    <t>HĐG: Nhận biết 1 và nhiều</t>
  </si>
  <si>
    <t>HĐG:  Vẽ cuộn len tặng mẹ.</t>
  </si>
  <si>
    <t>HĐH: Con yêu mẹ</t>
  </si>
  <si>
    <t>HĐH: Các nghề bé yêu.</t>
  </si>
  <si>
    <t>HĐG: Tô màu các loại quả</t>
  </si>
  <si>
    <t>HĐC:  Rau thì là.</t>
  </si>
  <si>
    <t xml:space="preserve">HĐC: Quà 8-3. </t>
  </si>
  <si>
    <t>HĐG: Nặn con gà.</t>
  </si>
  <si>
    <t>HĐH: Trăng sáng.</t>
  </si>
  <si>
    <t>HĐH: Em mơ gặp Bác Hồ. 
Hát nghe: Nhớ ơn Bác</t>
  </si>
  <si>
    <t>HĐH: Em đi tắm biển đồ sơn. Hát nghe: Việt Nam quê hương tôi</t>
  </si>
  <si>
    <t>HĐH: Hoa  sen</t>
  </si>
  <si>
    <r>
      <rPr>
        <b/>
        <sz val="8"/>
        <rFont val="Times New Roman"/>
        <family val="1"/>
      </rPr>
      <t>Bài 1: Tập BTPTC:</t>
    </r>
    <r>
      <rPr>
        <sz val="8"/>
        <rFont val="Times New Roman"/>
        <family val="1"/>
      </rPr>
      <t xml:space="preserve">
Hô hấp: Thổi bóng bay
Tay: 2 tay sang ngang lên cao.
Lưng: Nghiêng người sang 2 bên.
Chân: đưa chân ra trước
Bật: Bật tại chỗ 
</t>
    </r>
    <r>
      <rPr>
        <b/>
        <sz val="8"/>
        <rFont val="Times New Roman"/>
        <family val="1"/>
      </rPr>
      <t>*Dân vũ:</t>
    </r>
    <r>
      <rPr>
        <sz val="8"/>
        <rFont val="Times New Roman"/>
        <family val="1"/>
      </rPr>
      <t xml:space="preserve"> Rửa tay</t>
    </r>
  </si>
  <si>
    <r>
      <rPr>
        <b/>
        <sz val="8"/>
        <rFont val="Times New Roman"/>
        <family val="1"/>
      </rPr>
      <t>Bài 2: Tập BTPTC:</t>
    </r>
    <r>
      <rPr>
        <sz val="8"/>
        <rFont val="Times New Roman"/>
        <family val="1"/>
      </rPr>
      <t xml:space="preserve">
Hô hấp: Thổi nơ
Tay: Tay đưa ra trước 
Lưng: Quay người sang trái, sang phải 
Chân: Bước chân sang ngang                                   Bật: tại chỗ 
</t>
    </r>
    <r>
      <rPr>
        <b/>
        <sz val="8"/>
        <rFont val="Times New Roman"/>
        <family val="1"/>
      </rPr>
      <t>* Dân vũ:</t>
    </r>
    <r>
      <rPr>
        <sz val="8"/>
        <rFont val="Times New Roman"/>
        <family val="1"/>
      </rPr>
      <t xml:space="preserve">
 Nhánh 1+2 :  Ồ sao bé không lắc
 Nhánh 3+ 4: Cha cha cha</t>
    </r>
  </si>
  <si>
    <r>
      <rPr>
        <b/>
        <sz val="8"/>
        <rFont val="Times New Roman"/>
        <family val="1"/>
      </rPr>
      <t>Bài 3: Tập BTPTC:</t>
    </r>
    <r>
      <rPr>
        <sz val="8"/>
        <rFont val="Times New Roman"/>
        <family val="1"/>
      </rPr>
      <t xml:space="preserve">
Hô hấp: Hít vào, thở ra
Tay: Hai tay lên cao, sang ngang                                      
Lưng: Cúi ngừoi về phía trước                                    Chân: Co duỗi chân                        Bật: Bật tại chỗ 
</t>
    </r>
    <r>
      <rPr>
        <b/>
        <sz val="8"/>
        <rFont val="Times New Roman"/>
        <family val="1"/>
      </rPr>
      <t>Dân vũ:</t>
    </r>
    <r>
      <rPr>
        <sz val="8"/>
        <rFont val="Times New Roman"/>
        <family val="1"/>
      </rPr>
      <t xml:space="preserve">
 Nhánh 1+2 : Cha cha cha
 Nhánh 3+ 4:  TCVĐ: Trời nắng trời mưa</t>
    </r>
  </si>
  <si>
    <r>
      <rPr>
        <b/>
        <sz val="8"/>
        <rFont val="Times New Roman"/>
        <family val="1"/>
      </rPr>
      <t>Bài 4: Tập BTPTC:</t>
    </r>
    <r>
      <rPr>
        <sz val="8"/>
        <rFont val="Times New Roman"/>
        <family val="1"/>
      </rPr>
      <t xml:space="preserve">
Hô hấp: Thổi nơ 
Tay: Hai tay dưa ra trước 
Lưng: Cúi người về phía trước                             Chân: Ngồi xổm đứng lên  
Bật: Bật tại chỗ 
</t>
    </r>
    <r>
      <rPr>
        <b/>
        <sz val="8"/>
        <rFont val="Times New Roman"/>
        <family val="1"/>
      </rPr>
      <t xml:space="preserve">* Dân vũ: </t>
    </r>
    <r>
      <rPr>
        <sz val="8"/>
        <rFont val="Times New Roman"/>
        <family val="1"/>
      </rPr>
      <t xml:space="preserve">
Nhánh 1+2 : Việt Nam ơi
Nhánh 3+ 4: Cha cha cha</t>
    </r>
  </si>
  <si>
    <r>
      <rPr>
        <b/>
        <sz val="8"/>
        <rFont val="Times New Roman"/>
        <family val="1"/>
      </rPr>
      <t>Bài 5: Tập BTPTC:</t>
    </r>
    <r>
      <rPr>
        <sz val="8"/>
        <rFont val="Times New Roman"/>
        <family val="1"/>
      </rPr>
      <t xml:space="preserve">
 Hô hấp: Máy bay kêu ù ù                                 Tay: 2 tay co duỗi             
Lưng: Quay ngừoi sang hai bên                               Chân: Bước chân sang ngang                                   Bật: tại chỗ
</t>
    </r>
    <r>
      <rPr>
        <b/>
        <sz val="8"/>
        <rFont val="Times New Roman"/>
        <family val="1"/>
      </rPr>
      <t>TCVĐ:</t>
    </r>
    <r>
      <rPr>
        <sz val="8"/>
        <rFont val="Times New Roman"/>
        <family val="1"/>
      </rPr>
      <t xml:space="preserve">
Nhánh 1+2 :  Ô tô và chim sẻ
Nhánh 3+ 4: Tín hiệu</t>
    </r>
  </si>
  <si>
    <r>
      <rPr>
        <b/>
        <sz val="8"/>
        <rFont val="Times New Roman"/>
        <family val="1"/>
      </rPr>
      <t>Bài 6: Tập BTPTC:</t>
    </r>
    <r>
      <rPr>
        <sz val="8"/>
        <rFont val="Times New Roman"/>
        <family val="1"/>
      </rPr>
      <t xml:space="preserve">
Hô hấp: Ngửi hoa                 
Tay: Hai tay sang ngang  
Lưng: Nghiêng người sang hai bên                            
Chân: Ngồi xổm đứng lên 
Bật: Tại chỗ
</t>
    </r>
    <r>
      <rPr>
        <b/>
        <sz val="8"/>
        <rFont val="Times New Roman"/>
        <family val="1"/>
      </rPr>
      <t xml:space="preserve">Dân vũ: </t>
    </r>
    <r>
      <rPr>
        <sz val="8"/>
        <rFont val="Times New Roman"/>
        <family val="1"/>
      </rPr>
      <t xml:space="preserve">
Nhánh 1+2 : Rửa tay
Nhánh 3+ 4: Cha cha cha</t>
    </r>
  </si>
  <si>
    <r>
      <rPr>
        <b/>
        <sz val="8"/>
        <rFont val="Times New Roman"/>
        <family val="1"/>
      </rPr>
      <t>Bài 7: Tập BTPTC:</t>
    </r>
    <r>
      <rPr>
        <sz val="8"/>
        <rFont val="Times New Roman"/>
        <family val="1"/>
      </rPr>
      <t xml:space="preserve">
Hô hấp: Ngửi hoa                                       Tay: 2 tay ra phía trước                                       Lưng: Cúi người về phía trước                                     Chân: Đưa chân ra trước 
Bật: Bật tại chỗ 
</t>
    </r>
    <r>
      <rPr>
        <b/>
        <sz val="8"/>
        <rFont val="Times New Roman"/>
        <family val="1"/>
      </rPr>
      <t xml:space="preserve">* TCVĐ: </t>
    </r>
    <r>
      <rPr>
        <sz val="8"/>
        <rFont val="Times New Roman"/>
        <family val="1"/>
      </rPr>
      <t xml:space="preserve">
Nhánh 1+2: Cây cao, cỏ thấp
Nhánh 3+ 4: Gieo hạt</t>
    </r>
  </si>
  <si>
    <r>
      <rPr>
        <b/>
        <sz val="8"/>
        <rFont val="Times New Roman"/>
        <family val="1"/>
      </rPr>
      <t>Bài 8:  Tập BTPTC:</t>
    </r>
    <r>
      <rPr>
        <sz val="8"/>
        <rFont val="Times New Roman"/>
        <family val="1"/>
      </rPr>
      <t xml:space="preserve">
Tập dân vũ: Baby sark
</t>
    </r>
    <r>
      <rPr>
        <b/>
        <sz val="8"/>
        <rFont val="Times New Roman"/>
        <family val="1"/>
      </rPr>
      <t>* TCVĐ</t>
    </r>
    <r>
      <rPr>
        <sz val="8"/>
        <rFont val="Times New Roman"/>
        <family val="1"/>
      </rPr>
      <t xml:space="preserve">
Nhánh 3. 4: Ô tô và Chim sẻ</t>
    </r>
  </si>
  <si>
    <r>
      <rPr>
        <b/>
        <sz val="8"/>
        <rFont val="Times New Roman"/>
        <family val="1"/>
      </rPr>
      <t>Bài 9:  Tập BTPTC:</t>
    </r>
    <r>
      <rPr>
        <sz val="8"/>
        <rFont val="Times New Roman"/>
        <family val="1"/>
      </rPr>
      <t xml:space="preserve">
Hô hấp: Thổi bóng bay                Tay: 2 tay lên cao, sang ngang                Lưng: Quay người sang trái, sang phải     
Chân: Bước chân sang ngang                                    Bật: Bật tại chỗ 
</t>
    </r>
    <r>
      <rPr>
        <b/>
        <sz val="8"/>
        <rFont val="Times New Roman"/>
        <family val="1"/>
      </rPr>
      <t>Dân vũ:</t>
    </r>
    <r>
      <rPr>
        <sz val="8"/>
        <rFont val="Times New Roman"/>
        <family val="1"/>
      </rPr>
      <t xml:space="preserve">
 Nhánh 1+2 : Vũ điệu: Té nước
 Nhánh 3+ 4: Rửa tay</t>
    </r>
  </si>
  <si>
    <r>
      <rPr>
        <b/>
        <sz val="8"/>
        <rFont val="Times New Roman"/>
        <family val="1"/>
      </rPr>
      <t>Bài 10: Tập BTPTC:</t>
    </r>
    <r>
      <rPr>
        <sz val="8"/>
        <rFont val="Times New Roman"/>
        <family val="1"/>
      </rPr>
      <t xml:space="preserve">
 Hô hấp: Hít vào thở ra                                    Tay: Đưa hai tay ra trước                                       Lưng: Cúi người về phía trước                                     Chân: Chân bước về phía trước Bật: Bật tại chỗ  
</t>
    </r>
    <r>
      <rPr>
        <b/>
        <sz val="8"/>
        <rFont val="Times New Roman"/>
        <family val="1"/>
      </rPr>
      <t>Dân vũ</t>
    </r>
    <r>
      <rPr>
        <sz val="8"/>
        <rFont val="Times New Roman"/>
        <family val="1"/>
      </rPr>
      <t xml:space="preserve">
N 1+2 : Bố ơi mình đi đâu thế
N 3+ 4: Đồng diễn: Việt Nam ơi</t>
    </r>
  </si>
  <si>
    <r>
      <t>HĐH: Dán</t>
    </r>
    <r>
      <rPr>
        <b/>
        <sz val="8"/>
        <color indexed="10"/>
        <rFont val="Times New Roman"/>
        <family val="1"/>
      </rPr>
      <t>con cá.</t>
    </r>
  </si>
  <si>
    <t>Bé với ngày 20/11</t>
  </si>
  <si>
    <t>LH: "Bé khoẻ ngoan "</t>
  </si>
  <si>
    <t>HĐH:Đêm trung thu.
Hát nghe: Chiếc đèn ông sao</t>
  </si>
  <si>
    <t>HĐH: Tìm hiểu về ngày tết Trung thu</t>
  </si>
  <si>
    <t xml:space="preserve"> HĐH: Hoa mào gà</t>
  </si>
  <si>
    <t>Bé Vui Tết trung thu</t>
  </si>
  <si>
    <t>Ngày hội đến trường của bé</t>
  </si>
  <si>
    <t xml:space="preserve">HĐH: Ném xa bằng 2 tay </t>
  </si>
  <si>
    <t>HĐC: Bé với ngày 20/10</t>
  </si>
  <si>
    <t>HĐC: Dán lăng Bác Hồ.</t>
  </si>
  <si>
    <t>HĐH:  Tìm hiểu về một số loại quả</t>
  </si>
  <si>
    <t>HĐH: Tìm hiểu về một số loại cây.</t>
  </si>
  <si>
    <t>HĐC: Đố ai đếm được lá rừng</t>
  </si>
  <si>
    <t xml:space="preserve"> ,</t>
  </si>
  <si>
    <t xml:space="preserve"> </t>
  </si>
  <si>
    <t xml:space="preserve"> ĐÁNH GIÁ CHỦ ĐỀ: TRƯỜNG MẦM NON- NĂM HỌC 2019-2020
KHỐI 3 TUỔI</t>
  </si>
  <si>
    <t>HĐH:Tổng hợp:
Hát: Gà trống mèo con và cún con
VĐTP: Một con vịt
Hát nghe: Chú voi con ở bản Đôn</t>
  </si>
  <si>
    <t>Phạm Đình Nam Hải</t>
  </si>
  <si>
    <t>Nguyễn Hoài Thương</t>
  </si>
  <si>
    <t>Nguyễn Ngọc Minh Châu</t>
  </si>
  <si>
    <t>KĐG</t>
  </si>
  <si>
    <t>CHỦ ĐỀ: ĐỘNG VẬT</t>
  </si>
  <si>
    <t>CHỦ ĐỀ:"PTGT"</t>
  </si>
  <si>
    <t>X</t>
  </si>
  <si>
    <t>Đón- trả trẻ: Con gà cục tác lá chanh.</t>
  </si>
  <si>
    <t>07/9-25/9</t>
  </si>
  <si>
    <t>28/9 - 23/10</t>
  </si>
  <si>
    <t>26/10-20/11</t>
  </si>
  <si>
    <t>23/11-25/12</t>
  </si>
  <si>
    <t>28/12-22/01</t>
  </si>
  <si>
    <t>25/01-05/02</t>
  </si>
  <si>
    <t>15/02-12/03</t>
  </si>
  <si>
    <t>15/03 -02/04</t>
  </si>
  <si>
    <t>05/04-23/04</t>
  </si>
  <si>
    <t>26/4-14/5</t>
  </si>
  <si>
    <t>HĐH: Bật  tại chỗ</t>
  </si>
  <si>
    <t>HĐH: Bé tìm hiểu về nghề cô giáo</t>
  </si>
  <si>
    <t>HĐH: Trường mầm non của bé.</t>
  </si>
  <si>
    <t>HĐH: "Cô và mẹ"</t>
  </si>
  <si>
    <t>HĐH: Dán bưu thiếp tặng Cô</t>
  </si>
  <si>
    <t>LỚP 3 TUỔI C1</t>
  </si>
  <si>
    <t>Đỗ Huy Khánh</t>
  </si>
  <si>
    <t>Bùi Minh Trang</t>
  </si>
  <si>
    <t>Nguyễn Thanh Lâm</t>
  </si>
  <si>
    <t>Phạm Lê Duy Lâm</t>
  </si>
  <si>
    <t>Phạm Vũ Hải Đăng</t>
  </si>
  <si>
    <t>Trần Mai Phương</t>
  </si>
  <si>
    <t>Phan Nguyễn Diệu Anh</t>
  </si>
  <si>
    <t>Trần Tiến Khoa</t>
  </si>
  <si>
    <t>Phạm Văn Đức Minh</t>
  </si>
  <si>
    <t>Trần Minh Khang</t>
  </si>
  <si>
    <t>Lê Tùng Anh</t>
  </si>
  <si>
    <t>Nguyễn Ngọc Tú Minh</t>
  </si>
  <si>
    <r>
      <t xml:space="preserve">Bài 5:  Tập BTPTC:
</t>
    </r>
    <r>
      <rPr>
        <sz val="8"/>
        <rFont val="Times New Roman"/>
        <family val="1"/>
      </rPr>
      <t>Tập dân vũ: Baby sark</t>
    </r>
    <r>
      <rPr>
        <b/>
        <sz val="8"/>
        <rFont val="Times New Roman"/>
        <family val="1"/>
      </rPr>
      <t xml:space="preserve">
* TCVĐ
Nhánh 3. 4: </t>
    </r>
    <r>
      <rPr>
        <sz val="8"/>
        <rFont val="Times New Roman"/>
        <family val="1"/>
      </rPr>
      <t>Ô tô và Chim sẻ</t>
    </r>
  </si>
  <si>
    <t>Các con vật quanh bé</t>
  </si>
  <si>
    <t>Môi trường sống các con vật</t>
  </si>
  <si>
    <t>Bé chăm sóc các con vật</t>
  </si>
  <si>
    <t>HĐH:  Tìm hiểu về môi trường sống của các con vật</t>
  </si>
  <si>
    <t xml:space="preserve">HĐH: Nhận biết 1 và nhiều </t>
  </si>
  <si>
    <t>HĐH: Trang trí con vật sống trong rừng</t>
  </si>
  <si>
    <t xml:space="preserve">           - Hoạt động góc</t>
  </si>
  <si>
    <t xml:space="preserve">         - Vệ sinh - ăn ngủ</t>
  </si>
  <si>
    <t xml:space="preserve">         - Hoạt động chiều</t>
  </si>
  <si>
    <t xml:space="preserve">                 - Lễ hội </t>
  </si>
  <si>
    <t>HĐG:  Xếp xen kẽ (AB)</t>
  </si>
  <si>
    <t xml:space="preserve"> HĐH: Nhổ củ cải</t>
  </si>
  <si>
    <t>HĐH: Màu hoa. Hat nghe: Hoa trong vườn</t>
  </si>
  <si>
    <t>HĐG: Xé dán hoa.</t>
  </si>
  <si>
    <t>HĐH: Quà 8/3</t>
  </si>
  <si>
    <t>Bé với ngày hội 8/3</t>
  </si>
  <si>
    <t xml:space="preserve">HĐH: Tổng hợp:
Hát: Cây bắp cải
VĐTP:Lý cây xanh </t>
  </si>
  <si>
    <t>Phạm Tuấn Kiệt</t>
  </si>
  <si>
    <t xml:space="preserve">    ĐÁNH GIÁ CHỦ ĐỀ: THẾ GIỚI ĐỘNG VẬT- NĂM HỌC 2020-2021 
KHỐI 3 TUỔI</t>
  </si>
  <si>
    <t>Bài 5: Tập BTPTC:
 Hô hấp: Máy bay kêu ù ù                                 Tay: 2 tay co duỗi             
Lưng: Quay ngừoi sang hai bên                               Chân: Bước chân sang ngang                                   Bật: tại chỗ
TCVĐ:
Nhánh 1+2 :  Ô tô và chim sẻ
Nhánh 3+ 4: Tín hiệu</t>
  </si>
  <si>
    <t>Tìm hiểu các món ăn trong ngày và lợi ích của ăn uống đủ lượng đủ chất</t>
  </si>
  <si>
    <t xml:space="preserve">Có khả năng nghe hiểu nội dung truyện kể, truyện đọc phù hợp với độ tuổi </t>
  </si>
  <si>
    <t>Vẽ, tô màu tự do</t>
  </si>
  <si>
    <t>Chơi cùng bạn theo nhóm nhỏ, chơi hòa thuận với bạn</t>
  </si>
  <si>
    <t xml:space="preserve">hát đúng giai điệu lời ca, bài hát </t>
  </si>
  <si>
    <t>Thực hiện được một số thao tác cơ bản với máy tính: tắt, mở, di chuột, kích chuột (kích đơn)</t>
  </si>
  <si>
    <t>3.  So sánh, Sắp xếp theo quy tắc</t>
  </si>
  <si>
    <t xml:space="preserve">Nhận ra quy tắc sắp xếp đơn giản (Mẫu) và sao chép lại </t>
  </si>
  <si>
    <t xml:space="preserve">Phân loại: Tạo thành nhóm các đối tượng theo đặc điểm hay dấu hiệu
</t>
  </si>
  <si>
    <t xml:space="preserve">Nhận dạng và gọi tên các hình: hình vuông, hình tam giác, hình tròn, hình chữ nhật </t>
  </si>
  <si>
    <t>- Phân thành 2 nhóm theo 1 dấu hiệu: màu sắc; kích thước,; hình dạng.
- Phân thành 2 nhóm theo 2 dấu hiệu: màu sắc, và kích thước,; màu sắc và hình dạng; kích thước và hình dạng.</t>
  </si>
  <si>
    <t>Hướng đọc: từ trái sang phải, từ dòng trên xuống dòng dưới; đọc ngắt nghỉ sau các dấu</t>
  </si>
  <si>
    <t>Đan các nan giấy, tết tóc</t>
  </si>
  <si>
    <t>HĐG: Nhận xét sản phẩm tạo hình</t>
  </si>
  <si>
    <t xml:space="preserve"> Đặt tên cho sản phẩm của mình</t>
  </si>
  <si>
    <t>3. Dạy trẻ đọc thơ</t>
  </si>
  <si>
    <t>Kể về bản thân, svht, đồ vật thông qua những câu hỏi gợi mở của cô</t>
  </si>
  <si>
    <t>Kỹ năng lao động vệ sinh cá nhân</t>
  </si>
  <si>
    <t>1 Hoạt động âm nhạc</t>
  </si>
  <si>
    <t>Bài hát nghe</t>
  </si>
  <si>
    <t>Dạy trẻ kỹ năng âm nhạc</t>
  </si>
  <si>
    <t>Rèn Kỹ Năng âm nhạc</t>
  </si>
  <si>
    <t>Kỹ năng ca hát và vận động theo nhạc</t>
  </si>
  <si>
    <t>Rèn kỹ năng âm nhạc</t>
  </si>
  <si>
    <t xml:space="preserve">Tô màu </t>
  </si>
  <si>
    <t>Biết nhận xét các sản phẩm tạo hình theo suy nghĩ và cảm xúc nghệ thuật của trẻ</t>
  </si>
  <si>
    <t>2.1 Kỹ năng sử dụng dồ dùng hàng ngày</t>
  </si>
  <si>
    <t>3. Quan tâm đến môi trường</t>
  </si>
  <si>
    <t>Phòng chức năng</t>
  </si>
  <si>
    <t>Biết tên và ý nghĩa một số ngày lễ lớn trong nhà trường. Yêu thương quí mến và thể hiện tình cảm yêu quí trân trọng</t>
  </si>
  <si>
    <t>TT MT</t>
  </si>
  <si>
    <t>Mục tiêu chủ đề</t>
  </si>
  <si>
    <t>Nội dung chủ đề</t>
  </si>
  <si>
    <t>Phối hợp được cử động bàn tay, ngón tay trong hoạt động: Tự cài, cởi cúc.</t>
  </si>
  <si>
    <t xml:space="preserve">Phối hợp được cử động bàn tay, ngón tay trong hoạt động: Xé - dán giấy </t>
  </si>
  <si>
    <t>Nhận biết các bữa ăn trong  ngày và ích lợi của ăn uống đủ lượng và đủ chất,</t>
  </si>
  <si>
    <t>Giá trị dinh dưỡng của một số loại thực phẩm trong bữa ăn hàng ngày và ăn uống đủ lượng đủ chất.</t>
  </si>
  <si>
    <t>* Trò chơi dân gian</t>
  </si>
  <si>
    <t>* Trò chơi vận động</t>
  </si>
  <si>
    <t>3. Thực hiện và phối hợp  được các cử động của bàn tay, ngón tay, phối hợp tay - mắt.</t>
  </si>
  <si>
    <t>Cài, cởi cúc, xâu buộc dây</t>
  </si>
  <si>
    <t>Xếp chồng các hình khối khác nhau.</t>
  </si>
  <si>
    <t>Bước đầu làm quen với các thao tác lau mặt, súc miệng nước muối với sự giúp đỡ của người lớn</t>
  </si>
  <si>
    <t>Làm quen thao tác lau mặt, súc miệng nước muối.</t>
  </si>
  <si>
    <t>Giá trị dinh dưỡng của một số loại thực phẩm.</t>
  </si>
  <si>
    <t>Tập rửa tay bằng xà phòng,</t>
  </si>
  <si>
    <t>Biết điểm nổi bật, công dụng, cách sử dụng đồ dùng, đồ chơi quen thuộc</t>
  </si>
  <si>
    <t xml:space="preserve">Xem xét và tìm hiểu đặc diểm của sự vật, hiện tượng </t>
  </si>
  <si>
    <t>Thu thập thông tin đối tượng bằng nhiều cách khac nhau có sự gợi mở của cô giáo nhưu xem sách, tranh ảnh và trò chuyện về đối tượng</t>
  </si>
  <si>
    <t>Phân loại các đối tượng theo dấu hiệu nổi bật</t>
  </si>
  <si>
    <t>*Kể chuyện, đọc thơ, ca dao, đồng dao</t>
  </si>
  <si>
    <t>Đề nghị người khác đọc sách cho nghe, tự giở sách vở xem.</t>
  </si>
  <si>
    <t xml:space="preserve">"Đọc" truyện, thơ qua các tranh vẽ, tranh minh họa </t>
  </si>
  <si>
    <t>Cố gắng thực hiện công việc được giao</t>
  </si>
  <si>
    <t xml:space="preserve">Đi tắt/gàng tay </t>
  </si>
  <si>
    <t>Mặc quần áo</t>
  </si>
  <si>
    <t>Nhận biết được cảm xúc vui, buồn, sợ hãi, tức giận, ngạc nhiên qua nét mặt, lời nói, cử chỉ, qua tranh ảnh (video)</t>
  </si>
  <si>
    <t>Nhận biết một số trạng thái cảm xúc ( vui, buồn, sợ hãi, tức giận, ngạc nhiên ) qua nét mặt, cử chỉ, giọng nói, tranh ảnh (video)</t>
  </si>
  <si>
    <t>Trẻ có ý thức vệ sinh và lao động tự phục bản thân</t>
  </si>
  <si>
    <t>Lau dọn góc chơi, sắp xếp đồ dùng</t>
  </si>
  <si>
    <t>2, Kỹ năng trong cuộc sống</t>
  </si>
  <si>
    <t>Trẻ cùng cô chuẩn bị đồ dùng cho các hoạt động trong ngày</t>
  </si>
  <si>
    <t>TÁI CHẾ</t>
  </si>
  <si>
    <t>Biết mỗi loại thực phẩm có nhiều dạng chế biến và cách ăn khác nhau. Có khả năng thực hành một số thao tác trong chế biến một số món ăn, thức uống đơn giản</t>
  </si>
  <si>
    <t>Một số thao tác cơ bản với máy tính: tắt, mở, di chuyển chuột, kích chuột, mở thư mục</t>
  </si>
  <si>
    <t>Biểu lộ trạng thái cảm xúc phù hợp trong giao tiếp giữ cô và bạn</t>
  </si>
  <si>
    <t>Biết tên và ý nghĩa một số ngày lễ hội trong nhà trường. Yêu thương quí mến và thể hiện tình cảm yêu quí trân trọng</t>
  </si>
  <si>
    <t>Biết một số ngày hội, ngày lễ trong nhà trường</t>
  </si>
  <si>
    <t>Co duỗi các ngón tay, đan các ngón tay vào nhau, xoaay cổ tay</t>
  </si>
  <si>
    <t>Xoay mắt sang trái phải xoay tròn</t>
  </si>
  <si>
    <t>Co duỗi xoay cổ chân</t>
  </si>
  <si>
    <t>Dạy trẻ vận động vỗ đệm</t>
  </si>
  <si>
    <t>2 Hoạt động tạo hình</t>
  </si>
  <si>
    <t xml:space="preserve"> - Lĩnh vực thể chất</t>
  </si>
  <si>
    <t xml:space="preserve"> - Lĩnh vực nhận thức</t>
  </si>
  <si>
    <t xml:space="preserve"> - Lĩnh vực ngôn ngữ</t>
  </si>
  <si>
    <t xml:space="preserve"> - Lĩnh vực thẩm mỹ</t>
  </si>
  <si>
    <t>Cộng số nội dung hoạt động phân bổ vào nhánh chủ đề</t>
  </si>
  <si>
    <t>Chia cụ thể hoạt động học</t>
  </si>
  <si>
    <t>Tổng số</t>
  </si>
  <si>
    <t xml:space="preserve"> - Lĩnh vực tình cảm kỹ năng xã hội</t>
  </si>
  <si>
    <t>Chia theo hoạt động trong chế độ sinh hoạt</t>
  </si>
  <si>
    <t xml:space="preserve"> - Đón trả trẻ</t>
  </si>
  <si>
    <t xml:space="preserve"> - Hoạt động góc</t>
  </si>
  <si>
    <t xml:space="preserve"> - Thể dục sáng</t>
  </si>
  <si>
    <t xml:space="preserve"> - Hoạt động ngoài trời</t>
  </si>
  <si>
    <t xml:space="preserve"> - Vệ sinh - ăn ngủ</t>
  </si>
  <si>
    <t xml:space="preserve">  - Hoạt động chiều</t>
  </si>
  <si>
    <t xml:space="preserve"> - Thăm quan dã ngoại</t>
  </si>
  <si>
    <t xml:space="preserve"> - Lễ hội </t>
  </si>
  <si>
    <t>Ăn: ăn được nhiều loại thức ăn không khén chọ thức ăn</t>
  </si>
  <si>
    <t xml:space="preserve"> Rèn trẻ chủ động xúc miệng nước muối sau khi ăn xong.</t>
  </si>
  <si>
    <t>Cô động viên những trẻ ăn chậm, lười xúc cơm, nhắc nhở trẻ ăn hay nói chuyện.</t>
  </si>
  <si>
    <t>Động viên trẻ ăn , nhắc nhở trử ăn không nói chuyện</t>
  </si>
  <si>
    <t>Hướng dẫn cách sát khuẩn</t>
  </si>
  <si>
    <t xml:space="preserve">Trò chuyện về đồ dùng tái chế  </t>
  </si>
  <si>
    <t>- Trò chuyện với trẻ một số kỹ mặc quần áo, bảo vệ vùng riêng tư.</t>
  </si>
  <si>
    <t xml:space="preserve"> Hướng trẻ về sự thay đổi trong lớp về chủ đề mới.</t>
  </si>
  <si>
    <t>Biết quan tâm bảo vệ môi trường</t>
  </si>
  <si>
    <t>Hướng dẫn,trẻ bỏ rác đúng nơi quy định</t>
  </si>
  <si>
    <t>Thực hiện công việc được giao</t>
  </si>
  <si>
    <t>Thực hành : Bé nướng Pizza</t>
  </si>
  <si>
    <t xml:space="preserve">Thực hanhd : </t>
  </si>
  <si>
    <t>Sử dụng các giác quan dể xem xét tìm hiểu dối tượng: Nhìn ra đặc điểm nổi bật của đối tượng</t>
  </si>
  <si>
    <t>-  Phân thành đồ dùng  2 nhóm theo chất liệu</t>
  </si>
  <si>
    <t>HĐG:  Phân loại đồ chơi thành 2 nhóm theo  chất liệu giấy và nhựa</t>
  </si>
  <si>
    <t>HĐG:  Phân loại đồ  dùng thành 2 nhóm theo  chất liệu giấy và nhựa</t>
  </si>
  <si>
    <t>HĐG: Phân loại  trang phục thành 2 nhóm theo chất liệu  vải và nilon</t>
  </si>
  <si>
    <t>Tìm hiểu về đồ chơi tái chế</t>
  </si>
  <si>
    <t>Tìm hiểu thời trang tái chế</t>
  </si>
  <si>
    <t>Biết xếp tương ứng 1 - 1, ghép đôi</t>
  </si>
  <si>
    <t>Biết so sánh 2 đối tượng về kích thước và nói được các từ: to hơn / nhỏ hơn; dài hơn / ngắn hơn; cao hơn / thấp hơn</t>
  </si>
  <si>
    <t>HĐG: So sánh Cao thấp</t>
  </si>
  <si>
    <t>Trò chơi:  Ghép số lượng tương ứng với bọt cá</t>
  </si>
  <si>
    <t>Trò chơi : Đếm số lượng lông nhím tương ứng với trấm tròn</t>
  </si>
  <si>
    <t>Trò chơi: Cho gà ăn ngô với số lượng tương ứng</t>
  </si>
  <si>
    <t>Trò chơi: Tìm hình tương ứng với hình rỗng theo số lượng</t>
  </si>
  <si>
    <t>Trò chơi: Bông hoa kỳ diệu</t>
  </si>
  <si>
    <t>Trò chơi chiếc hộp kỳ diệu
 (Trò chơi các hình, vuông tròn, tam giác, chữ nhật)</t>
  </si>
  <si>
    <t>Trò chơi: Thả hình
(Trò chơi các hình, vuông tròn, tam giác, chữ nhật)</t>
  </si>
  <si>
    <t>HĐG: Xem tranh ảnh về chủ điểm tái chế</t>
  </si>
  <si>
    <t>HĐG: Làm anbum theo chủ đề tái chế</t>
  </si>
  <si>
    <t>Vẽ, tô màu làm anbum</t>
  </si>
  <si>
    <t>6.Tập kể lại truyện</t>
  </si>
  <si>
    <t>Giúp trẻ mở rộng vốn từ, luyện phát âm phát triển khả năng biểu đạt, trình bày ý kiến  bằng ngôn ngũ cá nhân</t>
  </si>
  <si>
    <t>kể chuyện sáng tạo</t>
  </si>
  <si>
    <t>Kể chuyện sáng tạo bằng rối túi hình con vật</t>
  </si>
  <si>
    <t>Kể chuyện sáng  tạo bằng rối làm bằng chổi</t>
  </si>
  <si>
    <t>Kể truyện sáng tạo</t>
  </si>
  <si>
    <t xml:space="preserve">
Rồng rắn lên mây</t>
  </si>
  <si>
    <t>Phối hợp được cử động bàn tay, ngón tay trong hoạt động: Đan , tết</t>
  </si>
  <si>
    <t>Tìm hiểu đồ dùng tái chế</t>
  </si>
  <si>
    <t>Quan sát váy áo làm bằng lá cây</t>
  </si>
  <si>
    <t>Quan sát tổ chim bằng rơm</t>
  </si>
  <si>
    <t>Làm thí nghiệm hoa giấy nở bung</t>
  </si>
  <si>
    <t>Biết chơi các trò chơi vận động</t>
  </si>
  <si>
    <t>Thực hành: Bé pha nước quất</t>
  </si>
  <si>
    <t>Thực hành: Bé ép nước dưa hấu.</t>
  </si>
  <si>
    <t>Tạo hình " Bức tranh kỳ diệu" Từ các nguyên vật liệu</t>
  </si>
  <si>
    <t>Xâu hạt, xâu hoa, xâu vòng, xỏ dây</t>
  </si>
  <si>
    <t>Làm bộ sưu tập lá thành con vật ngộ nghĩnh</t>
  </si>
  <si>
    <t>Xem video: Xưởng đồ chơi tái chế và phân loại đồ chơi làm từ túi giấy, túi nolon, Chai, lọ nhựa</t>
  </si>
  <si>
    <t>Xé áo ngô khô làm tóc búp bê</t>
  </si>
  <si>
    <t>1. Làm quen tác phẩm văn học</t>
  </si>
  <si>
    <t xml:space="preserve">Nghe hiểu nội dung truyện kể, truyện đọc phù hợp với độ tuổi và chủ đề </t>
  </si>
  <si>
    <t>HĐH: Khám phá đồ chơi bằng các nguyên vật liệu phế thải</t>
  </si>
  <si>
    <t>Gieo rau giống, trồng rau, chăm sóc rau</t>
  </si>
  <si>
    <t>HĐC: Làm quen bài thơ " Đồ dùng của bé"</t>
  </si>
  <si>
    <t>Chơi theo ý thích.</t>
  </si>
  <si>
    <t>Hướng dẫn trể cất dép đúng nơi quy định.</t>
  </si>
  <si>
    <t>Biết gọi tên màu sắc cơ bản, sử dụng sáp màu, bút dạ, màu nước tô màu tạo bức tranh có màu sắc phù hợp</t>
  </si>
  <si>
    <t>Tô tranh bằng màu nước, sáp màu, bút dạ</t>
  </si>
  <si>
    <t>Tô tranh về ngày hội tái chế</t>
  </si>
  <si>
    <t>Kỹ năng mặc quần áo , bảo về vùng riêng tư</t>
  </si>
  <si>
    <t>Biết phát âm một số từ Tiếng Anh đơn giản</t>
  </si>
  <si>
    <t>NDKH</t>
  </si>
  <si>
    <t>-  Tổng hợp hoạt động học:</t>
  </si>
  <si>
    <t xml:space="preserve"> + Hoạt động học + HĐ góc</t>
  </si>
  <si>
    <t xml:space="preserve"> + Hoạt động học + HĐ ngoài trời</t>
  </si>
  <si>
    <t xml:space="preserve"> + Hoạt động học + HĐ chiều</t>
  </si>
  <si>
    <t xml:space="preserve"> + Nội dung kết hợp</t>
  </si>
  <si>
    <t>TT</t>
  </si>
  <si>
    <t>HĐH: Đi trong đường hẹp.</t>
  </si>
  <si>
    <t>Quan sát đồ chơi con ngựa làm từ chai Coca.</t>
  </si>
  <si>
    <t>Quan sát chiếc dù làm từ túi nilon</t>
  </si>
  <si>
    <t xml:space="preserve"> Bài tập bàn tay  </t>
  </si>
  <si>
    <t xml:space="preserve">Bài tập chân  </t>
  </si>
  <si>
    <t xml:space="preserve"> Bài tập mắt</t>
  </si>
  <si>
    <t>Quan sát mô hình máy bay làm bằng bìa coton</t>
  </si>
  <si>
    <t>Chọn chai lọ, cốc giấy thực hành gieo hạt.</t>
  </si>
  <si>
    <t>Tập rửa tay bằng xà phòng trước khi ăn, sau khi đi vệ sinh và khi tay bẩn.</t>
  </si>
  <si>
    <t xml:space="preserve">Rèn trẻ kỹ năng rửa mặt.
</t>
  </si>
  <si>
    <t>Thí nghiệm làm giấy tan trong nước.</t>
  </si>
  <si>
    <t>Quan sát bình tưới cây làm từ chai nước lavie trẻ thực hành tưới cây</t>
  </si>
  <si>
    <t>Thí nghiệm vật chìm nổi   (Giấy, lọ nhựa)</t>
  </si>
  <si>
    <t>Nhặt lá vàng làm con trâu.</t>
  </si>
  <si>
    <t>Trò chơi "Dã gạo" - Chày làm bằng chai laive.</t>
  </si>
  <si>
    <t>Xem video về tác hại về việc sử dụng túi nilon. Trò chơi "Thổi túi".</t>
  </si>
  <si>
    <t>Hướng dẫn trẻ lau bàn ghế, đồ chơi trong lớp.</t>
  </si>
  <si>
    <t>Cô và trẻ tham gia ngày hội tái chế, chuẩn bị trang phục, đồ dùng đồ chơi quần áo từ các nguyên vật liệu.</t>
  </si>
  <si>
    <t>Quan sát chậu cây làm bằng lốp xe và tưới cây</t>
  </si>
  <si>
    <t>Trẻ buộc nơ, đội mũ, tặng đồ chơi tái chế cho thú bông.</t>
  </si>
  <si>
    <t xml:space="preserve">     x</t>
  </si>
  <si>
    <t>HĐC: Thơ "Thời trang"</t>
  </si>
  <si>
    <t>Chơi trò chơi phân biệt hành vi bảo vệ môi trường lớp học sạch sẽ, giữ gìn dồ dùng đồ chơi.</t>
  </si>
  <si>
    <t>Chơi tết tóc, chải tóc, buộc nơ.</t>
  </si>
  <si>
    <t>Đóng, cài, mở cúc áo.</t>
  </si>
  <si>
    <t>Thực hành: Bé rán chả nem,  xúc xích</t>
  </si>
  <si>
    <t>Quan sát thời tiết mùa hè.</t>
  </si>
  <si>
    <t xml:space="preserve">Quan sát đám mây bằng ống nhòm. </t>
  </si>
  <si>
    <t xml:space="preserve">   TL</t>
  </si>
  <si>
    <t>Sử dụng các nguyên vật liệu tạo hình để tạo ra sản phẩm theo sự gợi ý.</t>
  </si>
  <si>
    <t xml:space="preserve"> + Trang trí khung ảnh, đồng hồ từ lõi giấy.
 + Trang trí chậu trồng cây bằng các nguyên vật liệu tái chế, can, lọ , chai.
 + Dán nón lá bằng lá dừa khô.
</t>
  </si>
  <si>
    <t>Trẻ sử dụng các nguyên vật liệu để tạo sản phẩm .</t>
  </si>
  <si>
    <t xml:space="preserve">
Nặn chiếc bát</t>
  </si>
  <si>
    <t xml:space="preserve">Có khả năng tạo ra các sản phẩm tạo hình theo ý thích. </t>
  </si>
  <si>
    <t>Tạo ra các sản phẩm theo ý thích</t>
  </si>
  <si>
    <t xml:space="preserve"> - Xé dán trang trí quần áo bằng giấy và túi nilon.
 - Trang trí túi xách  mũ bằng chai nhựa, hộp sữa chua, giấy. 
 - Làm vòng bằng ống hút, cành đu đủ </t>
  </si>
  <si>
    <t>Trò chơi: Xếp tương ứng 1 - 1</t>
  </si>
  <si>
    <t xml:space="preserve"> Xem và nghe đọc các loại sách khác nhau về chủ diểm thơ kể truyện bằng tranh minh họa; Truyện: "Chú hè tái chế, Chiếc áo mới", 
 Thơ "Đồ dùng của bé, Bé giữ vệ sinh môi trường</t>
  </si>
  <si>
    <t>Kể chuyện sáng  tạo bằng rối lõi giấy, rối ngón tay bằng vải.</t>
  </si>
  <si>
    <t>Trò chuyện về đồ chơi tái chế  cách sử dụng và giữ gìn đồ chơi tái chế</t>
  </si>
  <si>
    <t xml:space="preserve">Làm quen với Tiếng Anh </t>
  </si>
  <si>
    <t xml:space="preserve">Bé học tiếng anh </t>
  </si>
  <si>
    <t>D. Làm quen với Tiếng Anh</t>
  </si>
  <si>
    <t>Bật qua vòng lấy thực phẩm đã ăn trong ngày.</t>
  </si>
  <si>
    <t>Xem hoạt hình "cùng nhau phân lại rác nhé".</t>
  </si>
  <si>
    <t>Phân loại hành vi đúng sai  không vưt rác bừa bãi, giữ gìn đồ dùng đồ chơi.</t>
  </si>
  <si>
    <t>Ăn: Tên gọi một số món ăn quen thuộc.</t>
  </si>
  <si>
    <t>Giáo dục trẻ biết tác dụng của một số loại thực phẩm.</t>
  </si>
  <si>
    <t>Xúc miệng nước muối .</t>
  </si>
  <si>
    <t xml:space="preserve"> - Trò chuyện với trẻ về ngày hội tái chế, kĩ năng biểu diễn thời trang.</t>
  </si>
  <si>
    <t>Chuẩn bị sự kiện cho ngày tái chế.</t>
  </si>
  <si>
    <t xml:space="preserve">Trò chơi cảm xúc của bé.             </t>
  </si>
  <si>
    <t>HĐC: Ngày hội tái chế.</t>
  </si>
  <si>
    <t>HĐC: Thăm quan phòng đồ chơi tái chế của nhà trường.</t>
  </si>
  <si>
    <t>Hướng dẫn trẻ cất đồ dùng cá nhân đúng nơi quy định</t>
  </si>
  <si>
    <t>HĐH-HĐG</t>
  </si>
  <si>
    <t>Vận động theo nhịp bài hát "Bé nặn đồ  chơi".</t>
  </si>
  <si>
    <t xml:space="preserve">Tiết học "Con diều giấy"        </t>
  </si>
  <si>
    <t>Tiết học: "Siêu nhân xanh"</t>
  </si>
  <si>
    <t>Tiết học: Ném xa bằng 1 tay (bằng giấy vo)</t>
  </si>
  <si>
    <t>Tiết học: Xếp xen kẽ 2 đối tượng  (Chai - lọ, cà vạt)</t>
  </si>
  <si>
    <t>Tiết học: Truyện"Chú hề tái chế"</t>
  </si>
  <si>
    <t>Tiết học: Truyện"Chiếc áo mới"</t>
  </si>
  <si>
    <t>Tiết học: Thơ "Đồ dùng của bé"</t>
  </si>
  <si>
    <t>Tiết học: Thơ "Bé giữ vệ sinh môi trường"</t>
  </si>
  <si>
    <t>Tiết học:  Bé bảo vệ môi trường</t>
  </si>
  <si>
    <t>Tiết học: Dạy vận theo nhịp "Đồ dùng bé yêu"</t>
  </si>
  <si>
    <t>Tiết học: Rèn kỹ năng âm nhạc:
+ Hát: “Con diều giấy”.
+ VĐTN “Đồ dùng bé yêu”.</t>
  </si>
  <si>
    <t>Tiết học: Làm các con vật bằng lõi giấy</t>
  </si>
  <si>
    <t>Tiết học : Trang trí chậu trồng cây từ chai lọ</t>
  </si>
  <si>
    <t>Tiết học: Trang trí túi giấy.</t>
  </si>
  <si>
    <t>Tiết học : Làm đồ chơi con quay từ đĩa giấy và nắp chai.</t>
  </si>
  <si>
    <t xml:space="preserve">  + Hoạt động học</t>
  </si>
  <si>
    <t xml:space="preserve"> + Tham quan dã ngoại</t>
  </si>
  <si>
    <t>Thực hiện đủ các động tác trong bài tập thể dục theo hướng dẫn.</t>
  </si>
  <si>
    <t>Tập kết hợp 5 động tác cơ bản trong bài tập thể dục.</t>
  </si>
  <si>
    <t>HĐH: Đi kiễng gót.</t>
  </si>
  <si>
    <t>Giữ được thăng bằng cơ thể khi thực hiện vận động.</t>
  </si>
  <si>
    <t>Tiết học: Bò trong đường zíc zắc.</t>
  </si>
  <si>
    <t>Thể hiện nhanh mạnh khéo trong bài tập.</t>
  </si>
  <si>
    <t>Bò trong (rộng 50cm, có 3-4 điểm zic zắc, mỗi điểm cách nhau 2,5m)</t>
  </si>
  <si>
    <t>Trẻ chơi các trò chơi vận động</t>
  </si>
  <si>
    <t xml:space="preserve">   Trẻ chơi các trò chơi dân gian.</t>
  </si>
  <si>
    <t>Thực hiện được vận động: Gập, đan  ngón tay vào nhau, xoay tròn cổ tay, cổ chân tay vai</t>
  </si>
  <si>
    <t>Biết ăn để giúp cơ thể chóng lớn, khỏe mạnh. Hình thành thái độ vui lòng chấp nhận ăn nhiều loại thức ăn khác nhau.</t>
  </si>
  <si>
    <t>Xếp chồng được 8-10 khối không đổ.</t>
  </si>
  <si>
    <t xml:space="preserve">
Kéo mo cau.
Giúp chim xây tổ.
Nhặt lá vàng.
Bông hoa nhỏ.
</t>
  </si>
  <si>
    <t xml:space="preserve">Bài hát tiếng Anh, nhạc không lời:
- The famer the dell, 
- Googbye teacher.
</t>
  </si>
  <si>
    <t xml:space="preserve">                     - Lĩnh vực ngôn ngữ</t>
  </si>
  <si>
    <t xml:space="preserve">                     - Lĩnh vực TCKNXH</t>
  </si>
  <si>
    <t xml:space="preserve">Bé xây mô hình siêu thị </t>
  </si>
  <si>
    <t>Hướng dẫn trẻ kỹ năng xịt khuẩn tay</t>
  </si>
  <si>
    <t xml:space="preserve"> Hướng dẫn trẻ chào hỏi  khi  đến lớp.</t>
  </si>
  <si>
    <t>Bài hát "Chung tay bảo tay bảo vệ môi trường"</t>
  </si>
  <si>
    <t xml:space="preserve"> Bài hát "Trái đất này là của chúng mình"</t>
  </si>
  <si>
    <t xml:space="preserve"> Bài hát "Bé nặn đồ chơi"</t>
  </si>
  <si>
    <t>Trò chuyện với trẻ về nhày hội tái chế và kĩ năng biễu diễn thời trang.</t>
  </si>
  <si>
    <t xml:space="preserve">Nhánh
1
Đồ chơi tái chế </t>
  </si>
  <si>
    <t>Nhánh
4
Ngày hội tái chế</t>
  </si>
  <si>
    <t>Trời nắng trời mưa.
Chọi trâu.
Đua ngựa.
Thả dù.</t>
  </si>
  <si>
    <t>Trò chơi chèo thuyền câu cá.</t>
  </si>
  <si>
    <t xml:space="preserve">Lái máy bay.
Câu ếch.
</t>
  </si>
  <si>
    <t>Bé xây khu vui chơi</t>
  </si>
  <si>
    <t xml:space="preserve">Quan tâm đến số lượng và biết đếm như hay hỏi về số lượng, đếm vẹt,  sử dụng ngón tay  biểu thị số lượng. </t>
  </si>
  <si>
    <t xml:space="preserve"> - Trò chơi :
 + Cò Dorothy/ Máy đếm số/Ngôi nhà toán học Millie/ Kidsmart  
 + Thùng phân loại xưởng đồ chơi Sammy/ Kidsmart  
+ Chơi  Elearning tìm hiểu nhà máy tái chế, phân loại rác</t>
  </si>
  <si>
    <t xml:space="preserve">                      - Lĩnh vực thể chất</t>
  </si>
  <si>
    <t xml:space="preserve">                      - Lĩnh vực nhận thức</t>
  </si>
  <si>
    <t xml:space="preserve">                     - Lĩnh vực thẩm mỹ</t>
  </si>
  <si>
    <t>Chia theo lĩnh vực</t>
  </si>
  <si>
    <r>
      <t xml:space="preserve"> +</t>
    </r>
    <r>
      <rPr>
        <sz val="14"/>
        <rFont val="Times New Roman"/>
        <family val="1"/>
        <charset val="163"/>
      </rPr>
      <t xml:space="preserve"> Vo giấy, xé áo ngô để làm đầu, tóc búp bê.
 + Trang trí, làm đồ chơi con vật bằng lõi, đĩa  giấy, quả thông, vỏ lạc, vỏ hạt óc chó </t>
    </r>
  </si>
  <si>
    <r>
      <t xml:space="preserve"> </t>
    </r>
    <r>
      <rPr>
        <sz val="14"/>
        <rFont val="Times New Roman"/>
        <family val="1"/>
        <charset val="163"/>
      </rPr>
      <t>+ Trang trí chậu trồng cây bằng can, chai lọ nhựa.
 + Trang trí khung ảnh, đồng hồ bằng lõi giấy, bìa. 
 + Trang trí túi xách, mũ bằng vật liệu phế thải.
 + Làm vòng bằng ống hút, và ống đu đủ khô.</t>
    </r>
  </si>
  <si>
    <t xml:space="preserve">Nhánh 
  2
 Đồ dùng tái chế
</t>
  </si>
  <si>
    <t>Nhánh
3
Thời trang tái chế</t>
  </si>
  <si>
    <t xml:space="preserve">Điều chỉnh so với kế hoạch chung của nhà trường  </t>
  </si>
  <si>
    <t>Tiết học: Đếm đến 5.</t>
  </si>
  <si>
    <t>CHỦ ĐỀ: "TÁI CHẾ"
4/4/2022 - 29/4/2022</t>
  </si>
  <si>
    <t>I. MỤC TIÊU - NỘI DUNG - HOẠT ĐỘNG CHỦ ĐỀ TÁI CHẾ</t>
  </si>
  <si>
    <t xml:space="preserve">   TLHD</t>
  </si>
  <si>
    <t>Trò chơi "con rùa" (Rùa bằng hộp bìa các tông)</t>
  </si>
  <si>
    <t>Trò chơi: Ném vòng  (Ném trúng đích nằm ngang)</t>
  </si>
  <si>
    <t xml:space="preserve">Thể hiện nhanh mạnh khéo trong bài tập.
</t>
  </si>
  <si>
    <t xml:space="preserve">Ném xa bằng một tay, ném trúng đích nằm ngang.
</t>
  </si>
  <si>
    <t xml:space="preserve">Kéo co.
Gieo hạt
Cây cao cỏ thấp
Thổi bằng giấy
</t>
  </si>
  <si>
    <t>Bài hát tiếng Anh, nhạc không lời:
- We are the world, 
- Baby shark
- Nhạc trình diễn thời trang</t>
  </si>
  <si>
    <r>
      <rPr>
        <b/>
        <sz val="14"/>
        <rFont val="Times New Roman"/>
        <family val="1"/>
      </rPr>
      <t xml:space="preserve">
 1. Khởi động: </t>
    </r>
    <r>
      <rPr>
        <sz val="14"/>
        <rFont val="Times New Roman"/>
        <family val="1"/>
      </rPr>
      <t>Đi các kiểu đi</t>
    </r>
    <r>
      <rPr>
        <b/>
        <sz val="14"/>
        <rFont val="Times New Roman"/>
        <family val="1"/>
      </rPr>
      <t xml:space="preserve"> </t>
    </r>
    <r>
      <rPr>
        <sz val="14"/>
        <rFont val="Times New Roman"/>
        <family val="1"/>
      </rPr>
      <t xml:space="preserve">theo nhạc  bài : "Lên tàu hỏa; The weels on the bus; Catwlk grirl, What are you do "
</t>
    </r>
    <r>
      <rPr>
        <b/>
        <sz val="14"/>
        <rFont val="Times New Roman"/>
        <family val="1"/>
      </rPr>
      <t>2. Trọng động</t>
    </r>
    <r>
      <rPr>
        <sz val="14"/>
        <rFont val="Times New Roman"/>
        <family val="1"/>
      </rPr>
      <t xml:space="preserve">: Tập với nơ, hoa kết hợp bài hát: "Đồ dùng bé yêu, Siêu nhân xanh"
Hô hấp: Thổi nơ, ngửi hoa
Tay: 2 tay lên cao, sang ngang              
 Lưng: Quay người sang trái, sang phải     
Chân: Bước chân sang ngang                                   
 Bật: Bật tại chỗ                                            
* TCVĐ: Bông hoa nhỏ, tạo dáng.                                                        
</t>
    </r>
    <r>
      <rPr>
        <b/>
        <sz val="14"/>
        <rFont val="Times New Roman"/>
        <family val="1"/>
      </rPr>
      <t xml:space="preserve">3. Hồi tĩnh: </t>
    </r>
    <r>
      <rPr>
        <sz val="14"/>
        <rFont val="Times New Roman"/>
        <family val="1"/>
        <charset val="163"/>
      </rPr>
      <t xml:space="preserve">Trẻ đi </t>
    </r>
    <r>
      <rPr>
        <sz val="14"/>
        <rFont val="Times New Roman"/>
        <family val="1"/>
      </rPr>
      <t>nhẹ nhàng nhạc bài hát " I like flower;The famer in the dell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</si>
</sst>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_(&quot;$&quot;* #,##0.00_);_(&quot;$&quot;* \(#,##0.00\);_(&quot;$&quot;* &quot;-&quot;??_);_(@_)"/>
    <numFmt numFmtId="165" formatCode="0.000%"/>
    <numFmt numFmtId="166" formatCode="_-* #,##0_-;\-* #,##0_-;_-* &quot;-&quot;_-;_-@_-"/>
    <numFmt numFmtId="167" formatCode="_-* #,##0.00_-;\-* #,##0.00_-;_-* &quot;-&quot;??_-;_-@_-"/>
    <numFmt numFmtId="168" formatCode="_-&quot;$&quot;* #,##0_-;\-&quot;$&quot;* #,##0_-;_-&quot;$&quot;* &quot;-&quot;_-;_-@_-"/>
    <numFmt numFmtId="169" formatCode="_-&quot;$&quot;* #,##0.00_-;\-&quot;$&quot;* #,##0.00_-;_-&quot;$&quot;* &quot;-&quot;??_-;_-@_-"/>
    <numFmt numFmtId="170" formatCode="00.000"/>
    <numFmt numFmtId="171" formatCode="&quot;￥&quot;#,##0;&quot;￥&quot;\-#,##0"/>
    <numFmt numFmtId="172" formatCode="#,##0\ &quot;DM&quot;;\-#,##0\ &quot;DM&quot;"/>
    <numFmt numFmtId="173" formatCode="[$-F400]h:mm:ss\ AM/PM"/>
    <numFmt numFmtId="174" formatCode="0.0%"/>
    <numFmt numFmtId="175" formatCode="0.0"/>
  </numFmts>
  <fonts count="82">
    <font>
      <sz val="11"/>
      <color theme="1"/>
      <name val="Arial"/>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name val="Arial"/>
      <family val="2"/>
      <charset val="163"/>
    </font>
    <font>
      <b/>
      <sz val="16"/>
      <name val="Times New Roman"/>
      <family val="1"/>
    </font>
    <font>
      <sz val="12"/>
      <color indexed="8"/>
      <name val="Times New Roman"/>
      <family val="1"/>
    </font>
    <font>
      <sz val="10"/>
      <color indexed="8"/>
      <name val="Times New Roman"/>
      <family val="1"/>
    </font>
    <font>
      <sz val="9"/>
      <name val="Times New Roman"/>
      <family val="1"/>
    </font>
    <font>
      <b/>
      <sz val="10"/>
      <color theme="1"/>
      <name val="Times New Roman"/>
      <family val="1"/>
    </font>
    <font>
      <sz val="11"/>
      <color theme="1"/>
      <name val="Arial"/>
      <family val="2"/>
      <scheme val="minor"/>
    </font>
    <font>
      <sz val="8"/>
      <color indexed="8"/>
      <name val="Times New Roman"/>
      <family val="1"/>
    </font>
    <font>
      <sz val="8"/>
      <name val="Times New Roman"/>
      <family val="1"/>
    </font>
    <font>
      <sz val="8"/>
      <color theme="1"/>
      <name val="Times New Roman"/>
      <family val="1"/>
    </font>
    <font>
      <sz val="6"/>
      <name val="Times New Roman"/>
      <family val="1"/>
    </font>
    <font>
      <sz val="6"/>
      <color theme="1"/>
      <name val="Times New Roman"/>
      <family val="1"/>
    </font>
    <font>
      <sz val="6"/>
      <color indexed="8"/>
      <name val="Times New Roman"/>
      <family val="1"/>
    </font>
    <font>
      <b/>
      <sz val="6"/>
      <color rgb="FFFF0000"/>
      <name val="Times New Roman"/>
      <family val="1"/>
    </font>
    <font>
      <sz val="6"/>
      <color rgb="FFFF0000"/>
      <name val="Times New Roman"/>
      <family val="1"/>
    </font>
    <font>
      <sz val="10"/>
      <name val="Times New Roman"/>
      <family val="1"/>
    </font>
    <font>
      <sz val="10"/>
      <color theme="1"/>
      <name val="Times New Roman"/>
      <family val="1"/>
    </font>
    <font>
      <b/>
      <sz val="10"/>
      <color rgb="FFFF0000"/>
      <name val="Times New Roman"/>
      <family val="1"/>
    </font>
    <font>
      <b/>
      <sz val="10"/>
      <name val="Times New Roman"/>
      <family val="1"/>
    </font>
    <font>
      <sz val="10"/>
      <color rgb="FFFF0000"/>
      <name val="Times New Roman"/>
      <family val="1"/>
    </font>
    <font>
      <b/>
      <sz val="10"/>
      <color indexed="8"/>
      <name val="Times New Roman"/>
      <family val="1"/>
    </font>
    <font>
      <sz val="10"/>
      <color theme="1"/>
      <name val="Arial"/>
      <family val="2"/>
      <scheme val="minor"/>
    </font>
    <font>
      <u/>
      <sz val="10"/>
      <color indexed="10"/>
      <name val="Times New Roman"/>
      <family val="1"/>
    </font>
    <font>
      <sz val="10"/>
      <color indexed="10"/>
      <name val="Times New Roman"/>
      <family val="1"/>
    </font>
    <font>
      <i/>
      <sz val="10"/>
      <color rgb="FFFF0000"/>
      <name val="Times New Roman"/>
      <family val="1"/>
    </font>
    <font>
      <b/>
      <sz val="14"/>
      <color indexed="8"/>
      <name val="Times New Roman"/>
      <family val="1"/>
    </font>
    <font>
      <sz val="6"/>
      <color theme="1"/>
      <name val="Arial"/>
      <family val="2"/>
      <scheme val="minor"/>
    </font>
    <font>
      <b/>
      <sz val="6"/>
      <color indexed="8"/>
      <name val="Times New Roman"/>
      <family val="1"/>
    </font>
    <font>
      <b/>
      <sz val="6"/>
      <name val="Times New Roman"/>
      <family val="1"/>
    </font>
    <font>
      <b/>
      <sz val="6"/>
      <color theme="1"/>
      <name val="Times New Roman"/>
      <family val="1"/>
    </font>
    <font>
      <b/>
      <sz val="10"/>
      <color rgb="FF002060"/>
      <name val="Times New Roman"/>
      <family val="1"/>
    </font>
    <font>
      <sz val="10"/>
      <color rgb="FF002060"/>
      <name val="Times New Roman"/>
      <family val="1"/>
    </font>
    <font>
      <b/>
      <sz val="8"/>
      <color indexed="8"/>
      <name val="Times New Roman"/>
      <family val="1"/>
    </font>
    <font>
      <b/>
      <sz val="8"/>
      <color rgb="FFFF0000"/>
      <name val="Times New Roman"/>
      <family val="1"/>
    </font>
    <font>
      <b/>
      <sz val="8"/>
      <name val="Times New Roman"/>
      <family val="1"/>
    </font>
    <font>
      <sz val="8"/>
      <color rgb="FFFF0000"/>
      <name val="Times New Roman"/>
      <family val="1"/>
    </font>
    <font>
      <b/>
      <sz val="8"/>
      <color theme="1"/>
      <name val="Times New Roman"/>
      <family val="1"/>
    </font>
    <font>
      <b/>
      <sz val="8"/>
      <color indexed="10"/>
      <name val="Times New Roman"/>
      <family val="1"/>
    </font>
    <font>
      <sz val="6"/>
      <color rgb="FFC00000"/>
      <name val="Times New Roman"/>
      <family val="1"/>
    </font>
    <font>
      <b/>
      <sz val="8"/>
      <color rgb="FFC00000"/>
      <name val="Times New Roman"/>
      <family val="1"/>
    </font>
    <font>
      <sz val="10"/>
      <color rgb="FFC00000"/>
      <name val="Times New Roman"/>
      <family val="1"/>
    </font>
    <font>
      <b/>
      <sz val="10"/>
      <color rgb="FFC00000"/>
      <name val="Times New Roman"/>
      <family val="1"/>
    </font>
    <font>
      <b/>
      <sz val="8"/>
      <color theme="3" tint="0.39997558519241921"/>
      <name val="Times New Roman"/>
      <family val="1"/>
    </font>
    <font>
      <b/>
      <sz val="9"/>
      <name val="Times New Roman"/>
      <family val="1"/>
    </font>
    <font>
      <sz val="9"/>
      <color indexed="8"/>
      <name val="Times New Roman"/>
      <family val="1"/>
    </font>
    <font>
      <b/>
      <sz val="9"/>
      <color indexed="8"/>
      <name val="Times New Roman"/>
      <family val="1"/>
    </font>
    <font>
      <sz val="9"/>
      <color rgb="FFFF0000"/>
      <name val="Times New Roman"/>
      <family val="1"/>
    </font>
    <font>
      <b/>
      <sz val="12"/>
      <color rgb="FFFF0000"/>
      <name val="Times New Roman"/>
      <family val="1"/>
    </font>
    <font>
      <sz val="8"/>
      <name val="Arial"/>
      <family val="2"/>
      <scheme val="minor"/>
    </font>
    <font>
      <b/>
      <sz val="9"/>
      <color rgb="FF0070C0"/>
      <name val="Times New Roman"/>
      <family val="1"/>
    </font>
    <font>
      <b/>
      <sz val="12"/>
      <color indexed="8"/>
      <name val="Times New Roman"/>
      <family val="1"/>
      <charset val="163"/>
    </font>
    <font>
      <sz val="12"/>
      <name val="Times New Roman"/>
      <family val="1"/>
    </font>
    <font>
      <b/>
      <sz val="12"/>
      <name val="Times New Roman"/>
      <family val="1"/>
    </font>
    <font>
      <sz val="12"/>
      <color rgb="FFFF0000"/>
      <name val="Times New Roman"/>
      <family val="1"/>
    </font>
    <font>
      <sz val="12"/>
      <name val="Times New Roman"/>
      <family val="1"/>
      <charset val="163"/>
    </font>
    <font>
      <sz val="12"/>
      <color theme="1"/>
      <name val="Times New Roman"/>
      <family val="1"/>
    </font>
    <font>
      <b/>
      <sz val="12"/>
      <color theme="1"/>
      <name val="Times New Roman"/>
      <family val="1"/>
    </font>
    <font>
      <b/>
      <sz val="12"/>
      <color theme="1"/>
      <name val="Times New Roman"/>
      <family val="1"/>
      <charset val="163"/>
    </font>
    <font>
      <b/>
      <sz val="12"/>
      <color rgb="FFFF0000"/>
      <name val="Times New Roman"/>
      <family val="1"/>
      <charset val="163"/>
    </font>
    <font>
      <i/>
      <sz val="12"/>
      <color rgb="FFFF0000"/>
      <name val="Times New Roman"/>
      <family val="1"/>
    </font>
    <font>
      <b/>
      <sz val="14"/>
      <name val="Times New Roman"/>
      <family val="1"/>
    </font>
    <font>
      <sz val="14"/>
      <name val="Times New Roman"/>
      <family val="1"/>
    </font>
    <font>
      <sz val="14"/>
      <name val="Times New Roman"/>
      <family val="1"/>
      <charset val="163"/>
      <scheme val="major"/>
    </font>
    <font>
      <sz val="14"/>
      <name val="Arial"/>
      <family val="2"/>
      <scheme val="minor"/>
    </font>
    <font>
      <sz val="14"/>
      <name val="Times New Roman"/>
      <family val="1"/>
      <charset val="163"/>
    </font>
    <font>
      <b/>
      <sz val="14"/>
      <color theme="1"/>
      <name val="Times New Roman"/>
      <family val="1"/>
    </font>
    <font>
      <b/>
      <sz val="14"/>
      <name val="Times New Roman"/>
      <family val="1"/>
      <charset val="163"/>
    </font>
    <font>
      <sz val="14"/>
      <color rgb="FFFF0000"/>
      <name val="Times New Roman"/>
      <family val="1"/>
    </font>
    <font>
      <b/>
      <sz val="14"/>
      <color rgb="FFFF0000"/>
      <name val="Times New Roman"/>
      <family val="1"/>
    </font>
    <font>
      <b/>
      <i/>
      <sz val="14"/>
      <name val="Times New Roman"/>
      <family val="1"/>
    </font>
    <font>
      <i/>
      <sz val="14"/>
      <name val="Times New Roman"/>
      <family val="1"/>
    </font>
    <font>
      <sz val="14"/>
      <color indexed="8"/>
      <name val="Times New Roman"/>
      <family val="1"/>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FF00"/>
        <bgColor indexed="64"/>
      </patternFill>
    </fill>
    <fill>
      <patternFill patternType="solid">
        <fgColor rgb="FF66FFFF"/>
        <bgColor indexed="64"/>
      </patternFill>
    </fill>
    <fill>
      <patternFill patternType="solid">
        <fgColor theme="9"/>
        <bgColor indexed="64"/>
      </patternFill>
    </fill>
    <fill>
      <patternFill patternType="solid">
        <fgColor rgb="FFFFCCCC"/>
        <bgColor indexed="64"/>
      </patternFill>
    </fill>
  </fills>
  <borders count="1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diagonal/>
    </border>
  </borders>
  <cellStyleXfs count="31">
    <xf numFmtId="0" fontId="0" fillId="0" borderId="0"/>
    <xf numFmtId="16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6" fontId="7" fillId="0" borderId="0" applyFont="0" applyFill="0" applyBorder="0" applyAlignment="0" applyProtection="0"/>
    <xf numFmtId="167" fontId="7" fillId="0" borderId="0" applyFont="0" applyFill="0" applyBorder="0" applyAlignment="0" applyProtection="0"/>
    <xf numFmtId="172" fontId="8" fillId="0" borderId="0" applyFont="0" applyFill="0" applyBorder="0" applyAlignment="0" applyProtection="0"/>
    <xf numFmtId="165"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9" fillId="0" borderId="0"/>
    <xf numFmtId="168" fontId="7" fillId="0" borderId="0" applyFont="0" applyFill="0" applyBorder="0" applyAlignment="0" applyProtection="0"/>
    <xf numFmtId="169" fontId="7" fillId="0" borderId="0" applyFont="0" applyFill="0" applyBorder="0" applyAlignment="0" applyProtection="0"/>
    <xf numFmtId="9" fontId="16" fillId="0" borderId="0" applyFont="0" applyFill="0" applyBorder="0" applyAlignment="0" applyProtection="0"/>
  </cellStyleXfs>
  <cellXfs count="866">
    <xf numFmtId="0" fontId="0" fillId="0" borderId="0" xfId="0"/>
    <xf numFmtId="0" fontId="12" fillId="0" borderId="0" xfId="0" applyNumberFormat="1" applyFont="1" applyAlignment="1">
      <alignment horizontal="center" vertical="center" wrapText="1"/>
    </xf>
    <xf numFmtId="0" fontId="12" fillId="3" borderId="0" xfId="0" applyNumberFormat="1" applyFont="1" applyFill="1" applyAlignment="1">
      <alignment horizontal="center" vertical="center" wrapText="1"/>
    </xf>
    <xf numFmtId="0" fontId="13" fillId="3" borderId="0" xfId="0" applyNumberFormat="1" applyFont="1" applyFill="1" applyAlignment="1">
      <alignment horizontal="center" vertical="center" wrapText="1"/>
    </xf>
    <xf numFmtId="0" fontId="12" fillId="3" borderId="0" xfId="0" applyNumberFormat="1" applyFont="1" applyFill="1" applyAlignment="1">
      <alignment horizontal="left" vertical="center" wrapText="1"/>
    </xf>
    <xf numFmtId="0" fontId="12" fillId="0" borderId="0" xfId="0" applyNumberFormat="1" applyFont="1" applyAlignment="1" applyProtection="1">
      <alignment horizontal="center" vertical="center" wrapText="1"/>
      <protection locked="0"/>
    </xf>
    <xf numFmtId="0" fontId="13" fillId="0" borderId="3" xfId="0" applyNumberFormat="1" applyFont="1" applyBorder="1" applyAlignment="1" applyProtection="1">
      <alignment horizontal="center" vertical="center" wrapText="1"/>
      <protection locked="0"/>
    </xf>
    <xf numFmtId="0" fontId="17" fillId="0" borderId="3" xfId="0" applyNumberFormat="1" applyFont="1" applyBorder="1" applyAlignment="1" applyProtection="1">
      <alignment horizontal="center" vertical="center" wrapText="1"/>
      <protection locked="0"/>
    </xf>
    <xf numFmtId="0" fontId="17" fillId="3" borderId="0" xfId="0" applyNumberFormat="1" applyFont="1" applyFill="1" applyAlignment="1">
      <alignment horizontal="center" vertical="center" wrapText="1"/>
    </xf>
    <xf numFmtId="0" fontId="17" fillId="0" borderId="0" xfId="0" applyNumberFormat="1" applyFont="1" applyAlignment="1" applyProtection="1">
      <alignment horizontal="center" vertical="center" wrapText="1"/>
      <protection locked="0"/>
    </xf>
    <xf numFmtId="0" fontId="17" fillId="3" borderId="0" xfId="0" applyNumberFormat="1" applyFont="1" applyFill="1" applyAlignment="1">
      <alignment horizontal="left" vertical="center" wrapText="1"/>
    </xf>
    <xf numFmtId="0" fontId="17" fillId="3" borderId="2" xfId="0" applyNumberFormat="1" applyFont="1" applyFill="1" applyBorder="1" applyAlignment="1" applyProtection="1">
      <alignment horizontal="center" vertical="center" wrapText="1"/>
      <protection locked="0"/>
    </xf>
    <xf numFmtId="0" fontId="17" fillId="3" borderId="10" xfId="0" applyNumberFormat="1" applyFont="1" applyFill="1" applyBorder="1" applyAlignment="1" applyProtection="1">
      <alignment horizontal="center" vertical="center" wrapText="1"/>
      <protection locked="0"/>
    </xf>
    <xf numFmtId="0" fontId="22" fillId="3" borderId="0" xfId="0" applyNumberFormat="1" applyFont="1" applyFill="1" applyAlignment="1">
      <alignment horizontal="center" vertical="center" textRotation="180" wrapText="1"/>
    </xf>
    <xf numFmtId="49" fontId="20" fillId="3" borderId="3" xfId="0" applyNumberFormat="1" applyFont="1" applyFill="1" applyBorder="1" applyAlignment="1">
      <alignment horizontal="center" vertical="center" textRotation="180" wrapText="1"/>
    </xf>
    <xf numFmtId="49" fontId="20" fillId="6" borderId="3" xfId="0" applyNumberFormat="1" applyFont="1" applyFill="1" applyBorder="1" applyAlignment="1">
      <alignment horizontal="center" vertical="center" textRotation="180" wrapText="1"/>
    </xf>
    <xf numFmtId="49" fontId="23" fillId="3" borderId="3" xfId="0" applyNumberFormat="1" applyFont="1" applyFill="1" applyBorder="1" applyAlignment="1">
      <alignment horizontal="center" vertical="center" textRotation="180" wrapText="1"/>
    </xf>
    <xf numFmtId="49" fontId="20" fillId="6" borderId="3" xfId="0" applyNumberFormat="1" applyFont="1" applyFill="1" applyBorder="1" applyAlignment="1">
      <alignment vertical="center" textRotation="180" wrapText="1"/>
    </xf>
    <xf numFmtId="49" fontId="24" fillId="3" borderId="3" xfId="0" applyNumberFormat="1" applyFont="1" applyFill="1" applyBorder="1" applyAlignment="1">
      <alignment horizontal="center" vertical="center" textRotation="180" wrapText="1"/>
    </xf>
    <xf numFmtId="0" fontId="23" fillId="2" borderId="2" xfId="0" applyNumberFormat="1" applyFont="1" applyFill="1" applyBorder="1" applyAlignment="1" applyProtection="1">
      <alignment vertical="center" textRotation="180" wrapText="1"/>
      <protection locked="0"/>
    </xf>
    <xf numFmtId="0" fontId="22" fillId="0" borderId="0" xfId="0" applyNumberFormat="1" applyFont="1" applyAlignment="1">
      <alignment horizontal="center" vertical="center" textRotation="180" wrapText="1"/>
    </xf>
    <xf numFmtId="0" fontId="12" fillId="0" borderId="15" xfId="0" applyNumberFormat="1" applyFont="1" applyBorder="1" applyAlignment="1" applyProtection="1">
      <alignment horizontal="center" vertical="center" wrapText="1"/>
      <protection locked="0"/>
    </xf>
    <xf numFmtId="0" fontId="13" fillId="0" borderId="0" xfId="0" applyNumberFormat="1" applyFont="1" applyAlignment="1">
      <alignment horizontal="center" vertical="center" wrapText="1"/>
    </xf>
    <xf numFmtId="0" fontId="13" fillId="3" borderId="3" xfId="0" applyNumberFormat="1" applyFont="1" applyFill="1" applyBorder="1" applyAlignment="1">
      <alignment horizontal="center" vertical="center" wrapText="1"/>
    </xf>
    <xf numFmtId="0" fontId="27" fillId="2" borderId="3" xfId="0" applyNumberFormat="1" applyFont="1" applyFill="1" applyBorder="1" applyAlignment="1" applyProtection="1">
      <alignment horizontal="center" vertical="center" wrapText="1"/>
    </xf>
    <xf numFmtId="49" fontId="25" fillId="3" borderId="3" xfId="0" applyNumberFormat="1" applyFont="1" applyFill="1" applyBorder="1" applyAlignment="1">
      <alignment vertical="center" wrapText="1"/>
    </xf>
    <xf numFmtId="49" fontId="25" fillId="3" borderId="3" xfId="0" applyNumberFormat="1" applyFont="1" applyFill="1" applyBorder="1" applyAlignment="1">
      <alignment horizontal="left" vertical="center" wrapText="1"/>
    </xf>
    <xf numFmtId="49" fontId="27" fillId="3" borderId="3" xfId="0" applyNumberFormat="1" applyFont="1" applyFill="1" applyBorder="1" applyAlignment="1" applyProtection="1">
      <alignment horizontal="center" vertical="center" wrapText="1"/>
      <protection locked="0"/>
    </xf>
    <xf numFmtId="49" fontId="29" fillId="3" borderId="3" xfId="0" applyNumberFormat="1" applyFont="1" applyFill="1" applyBorder="1" applyAlignment="1">
      <alignment horizontal="left" vertical="center" wrapText="1"/>
    </xf>
    <xf numFmtId="0" fontId="25" fillId="3" borderId="6" xfId="0" applyNumberFormat="1" applyFont="1" applyFill="1" applyBorder="1" applyAlignment="1">
      <alignment horizontal="left" vertical="center" wrapText="1"/>
    </xf>
    <xf numFmtId="49" fontId="25" fillId="3" borderId="7" xfId="0" applyNumberFormat="1" applyFont="1" applyFill="1" applyBorder="1" applyAlignment="1">
      <alignment horizontal="left" vertical="center" wrapText="1"/>
    </xf>
    <xf numFmtId="49" fontId="25" fillId="3" borderId="8" xfId="0" applyNumberFormat="1" applyFont="1" applyFill="1" applyBorder="1" applyAlignment="1">
      <alignment horizontal="left" vertical="center" wrapText="1"/>
    </xf>
    <xf numFmtId="49" fontId="26" fillId="3" borderId="8" xfId="0" applyNumberFormat="1" applyFont="1" applyFill="1" applyBorder="1" applyAlignment="1">
      <alignment horizontal="left" vertical="center" wrapText="1"/>
    </xf>
    <xf numFmtId="0" fontId="13" fillId="0" borderId="0" xfId="0" applyNumberFormat="1" applyFont="1" applyAlignment="1" applyProtection="1">
      <alignment horizontal="center" vertical="center" wrapText="1"/>
      <protection locked="0"/>
    </xf>
    <xf numFmtId="0" fontId="27" fillId="2" borderId="3" xfId="0" applyFont="1" applyFill="1" applyBorder="1" applyAlignment="1" applyProtection="1">
      <alignment horizontal="center" vertical="center" wrapText="1"/>
    </xf>
    <xf numFmtId="0" fontId="13" fillId="3" borderId="0" xfId="0" applyNumberFormat="1" applyFont="1" applyFill="1" applyAlignment="1">
      <alignment horizontal="left" vertical="center" wrapText="1"/>
    </xf>
    <xf numFmtId="0" fontId="34" fillId="2" borderId="3" xfId="0" applyNumberFormat="1" applyFont="1" applyFill="1" applyBorder="1" applyAlignment="1" applyProtection="1">
      <alignment horizontal="center" vertical="center" wrapText="1"/>
    </xf>
    <xf numFmtId="49" fontId="11" fillId="3" borderId="0" xfId="0" applyNumberFormat="1" applyFont="1" applyFill="1" applyBorder="1" applyAlignment="1">
      <alignment vertical="center" wrapText="1"/>
    </xf>
    <xf numFmtId="0" fontId="12" fillId="0" borderId="15" xfId="0" applyNumberFormat="1" applyFont="1" applyBorder="1" applyAlignment="1" applyProtection="1">
      <alignment vertical="center" wrapText="1"/>
      <protection locked="0"/>
    </xf>
    <xf numFmtId="0" fontId="13" fillId="3" borderId="3" xfId="0" applyNumberFormat="1" applyFont="1" applyFill="1" applyBorder="1" applyAlignment="1" applyProtection="1">
      <alignment horizontal="center" vertical="center" wrapText="1"/>
      <protection locked="0"/>
    </xf>
    <xf numFmtId="0" fontId="22" fillId="0" borderId="0" xfId="0" applyNumberFormat="1" applyFont="1" applyAlignment="1">
      <alignment horizontal="center" vertical="center" wrapText="1"/>
    </xf>
    <xf numFmtId="0" fontId="23" fillId="2" borderId="3" xfId="0" applyNumberFormat="1" applyFont="1" applyFill="1" applyBorder="1" applyAlignment="1">
      <alignment horizontal="center" vertical="center" wrapText="1"/>
    </xf>
    <xf numFmtId="0" fontId="22" fillId="3" borderId="0" xfId="0" applyNumberFormat="1" applyFont="1" applyFill="1" applyAlignment="1">
      <alignment horizontal="center" vertical="center" wrapText="1"/>
    </xf>
    <xf numFmtId="49" fontId="20" fillId="3" borderId="6" xfId="0" applyNumberFormat="1" applyFont="1" applyFill="1" applyBorder="1" applyAlignment="1">
      <alignment vertical="center" wrapText="1"/>
    </xf>
    <xf numFmtId="49" fontId="20" fillId="3" borderId="3" xfId="0" applyNumberFormat="1" applyFont="1" applyFill="1" applyBorder="1" applyAlignment="1">
      <alignment vertical="center" wrapText="1"/>
    </xf>
    <xf numFmtId="49" fontId="23" fillId="2" borderId="3" xfId="0" applyNumberFormat="1" applyFont="1" applyFill="1" applyBorder="1" applyAlignment="1">
      <alignment horizontal="center" vertical="center" wrapText="1"/>
    </xf>
    <xf numFmtId="49" fontId="28" fillId="2" borderId="2" xfId="0" applyNumberFormat="1" applyFont="1" applyFill="1" applyBorder="1" applyAlignment="1">
      <alignment horizontal="center" vertical="center" wrapText="1"/>
    </xf>
    <xf numFmtId="0" fontId="30" fillId="3" borderId="0" xfId="0" applyNumberFormat="1" applyFont="1" applyFill="1" applyAlignment="1">
      <alignment horizontal="center" vertical="center" wrapText="1"/>
    </xf>
    <xf numFmtId="0" fontId="30" fillId="2" borderId="3" xfId="0" applyNumberFormat="1" applyFont="1" applyFill="1" applyBorder="1" applyAlignment="1">
      <alignment horizontal="center" vertical="center" wrapText="1"/>
    </xf>
    <xf numFmtId="0" fontId="15" fillId="2" borderId="6" xfId="6" applyFont="1" applyFill="1" applyBorder="1" applyAlignment="1" applyProtection="1">
      <alignment horizontal="center" vertical="center" wrapText="1"/>
      <protection locked="0"/>
    </xf>
    <xf numFmtId="0" fontId="17" fillId="3" borderId="16" xfId="0" applyNumberFormat="1" applyFont="1" applyFill="1" applyBorder="1" applyAlignment="1" applyProtection="1">
      <alignment horizontal="center" vertical="center" wrapText="1"/>
      <protection locked="0"/>
    </xf>
    <xf numFmtId="0" fontId="22" fillId="4" borderId="3" xfId="0" applyNumberFormat="1" applyFont="1" applyFill="1" applyBorder="1" applyAlignment="1">
      <alignment horizontal="center" vertical="center" wrapText="1"/>
    </xf>
    <xf numFmtId="0" fontId="22" fillId="4" borderId="3" xfId="0" applyNumberFormat="1" applyFont="1" applyFill="1" applyBorder="1" applyAlignment="1">
      <alignment vertical="center" wrapText="1"/>
    </xf>
    <xf numFmtId="0" fontId="23" fillId="2" borderId="8" xfId="0" applyNumberFormat="1" applyFont="1" applyFill="1" applyBorder="1" applyAlignment="1" applyProtection="1">
      <alignment vertical="center" wrapText="1"/>
      <protection locked="0"/>
    </xf>
    <xf numFmtId="49" fontId="20" fillId="2" borderId="3" xfId="0" applyNumberFormat="1" applyFont="1" applyFill="1" applyBorder="1" applyAlignment="1" applyProtection="1">
      <alignment horizontal="center" vertical="center" wrapText="1"/>
      <protection locked="0"/>
    </xf>
    <xf numFmtId="49" fontId="20" fillId="3" borderId="3" xfId="0" applyNumberFormat="1" applyFont="1" applyFill="1" applyBorder="1" applyAlignment="1">
      <alignment horizontal="center" vertical="center" textRotation="180"/>
    </xf>
    <xf numFmtId="0" fontId="23" fillId="2" borderId="2" xfId="0" applyNumberFormat="1" applyFont="1" applyFill="1" applyBorder="1" applyAlignment="1" applyProtection="1">
      <alignment horizontal="center" vertical="center" textRotation="180"/>
      <protection locked="0"/>
    </xf>
    <xf numFmtId="0" fontId="22" fillId="3" borderId="0" xfId="0" applyNumberFormat="1" applyFont="1" applyFill="1" applyAlignment="1">
      <alignment horizontal="center" vertical="center" textRotation="180"/>
    </xf>
    <xf numFmtId="49" fontId="20" fillId="3" borderId="6" xfId="0" applyNumberFormat="1" applyFont="1" applyFill="1" applyBorder="1" applyAlignment="1">
      <alignment horizontal="center" vertical="center" textRotation="180"/>
    </xf>
    <xf numFmtId="49" fontId="23" fillId="3" borderId="3" xfId="0" applyNumberFormat="1" applyFont="1" applyFill="1" applyBorder="1" applyAlignment="1">
      <alignment horizontal="center" vertical="center" textRotation="180"/>
    </xf>
    <xf numFmtId="49" fontId="21" fillId="3" borderId="3" xfId="0" applyNumberFormat="1" applyFont="1" applyFill="1" applyBorder="1" applyAlignment="1">
      <alignment horizontal="center" vertical="center" textRotation="180"/>
    </xf>
    <xf numFmtId="49" fontId="24" fillId="3" borderId="3" xfId="0" applyNumberFormat="1" applyFont="1" applyFill="1" applyBorder="1" applyAlignment="1">
      <alignment horizontal="center" vertical="center" textRotation="180"/>
    </xf>
    <xf numFmtId="0" fontId="21" fillId="0" borderId="3" xfId="0" applyFont="1" applyBorder="1" applyAlignment="1">
      <alignment horizontal="center" vertical="top" textRotation="180"/>
    </xf>
    <xf numFmtId="0" fontId="20" fillId="2" borderId="3" xfId="0" applyFont="1" applyFill="1" applyBorder="1" applyAlignment="1">
      <alignment horizontal="center" vertical="center"/>
    </xf>
    <xf numFmtId="0" fontId="21" fillId="2" borderId="3" xfId="0" applyFont="1" applyFill="1" applyBorder="1" applyAlignment="1">
      <alignment horizontal="center" vertical="center"/>
    </xf>
    <xf numFmtId="49" fontId="38" fillId="2" borderId="3" xfId="0" applyNumberFormat="1" applyFont="1" applyFill="1" applyBorder="1" applyAlignment="1">
      <alignment horizontal="center" vertical="center"/>
    </xf>
    <xf numFmtId="49" fontId="39" fillId="2" borderId="3" xfId="0" applyNumberFormat="1" applyFont="1" applyFill="1" applyBorder="1" applyAlignment="1">
      <alignment horizontal="center" vertical="center"/>
    </xf>
    <xf numFmtId="49" fontId="38" fillId="2" borderId="3" xfId="0" applyNumberFormat="1" applyFont="1" applyFill="1" applyBorder="1" applyAlignment="1">
      <alignment horizontal="left" vertical="center" textRotation="180"/>
    </xf>
    <xf numFmtId="49" fontId="39" fillId="2" borderId="3" xfId="0" applyNumberFormat="1" applyFont="1" applyFill="1" applyBorder="1" applyAlignment="1">
      <alignment horizontal="left" vertical="center" textRotation="180"/>
    </xf>
    <xf numFmtId="0" fontId="22" fillId="5" borderId="3" xfId="0" applyNumberFormat="1" applyFont="1" applyFill="1" applyBorder="1" applyAlignment="1">
      <alignment horizontal="center" vertical="center" wrapText="1"/>
    </xf>
    <xf numFmtId="0" fontId="21" fillId="3" borderId="3" xfId="0" applyNumberFormat="1" applyFont="1" applyFill="1" applyBorder="1" applyAlignment="1">
      <alignment horizontal="center" vertical="center" wrapText="1"/>
    </xf>
    <xf numFmtId="0" fontId="22" fillId="0" borderId="3" xfId="0" applyNumberFormat="1" applyFont="1" applyBorder="1" applyAlignment="1">
      <alignment horizontal="center" vertical="center" wrapText="1"/>
    </xf>
    <xf numFmtId="0" fontId="22" fillId="5" borderId="3" xfId="0" applyNumberFormat="1" applyFont="1" applyFill="1" applyBorder="1" applyAlignment="1">
      <alignment vertical="center" wrapText="1"/>
    </xf>
    <xf numFmtId="0" fontId="21" fillId="0" borderId="3" xfId="0" applyFont="1" applyBorder="1" applyAlignment="1">
      <alignment horizontal="center" vertical="center" wrapText="1"/>
    </xf>
    <xf numFmtId="0" fontId="21" fillId="3" borderId="3" xfId="0" applyFont="1" applyFill="1" applyBorder="1" applyAlignment="1">
      <alignment horizontal="center" vertical="center" wrapText="1"/>
    </xf>
    <xf numFmtId="0" fontId="39"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39" fillId="3" borderId="3" xfId="0" applyFont="1" applyFill="1" applyBorder="1" applyAlignment="1">
      <alignment horizontal="center" vertical="center" wrapText="1"/>
    </xf>
    <xf numFmtId="0" fontId="21" fillId="0" borderId="3" xfId="0" applyFont="1" applyBorder="1" applyAlignment="1">
      <alignment vertical="center" wrapText="1"/>
    </xf>
    <xf numFmtId="0" fontId="21" fillId="3" borderId="0" xfId="0" applyNumberFormat="1" applyFont="1" applyFill="1" applyAlignment="1">
      <alignment horizontal="center" vertical="center" wrapText="1"/>
    </xf>
    <xf numFmtId="0" fontId="22" fillId="0" borderId="3" xfId="0" applyNumberFormat="1" applyFont="1" applyBorder="1" applyAlignment="1" applyProtection="1">
      <alignment horizontal="center" vertical="center" wrapText="1"/>
      <protection locked="0"/>
    </xf>
    <xf numFmtId="49" fontId="24" fillId="2" borderId="3" xfId="0" applyNumberFormat="1" applyFont="1" applyFill="1" applyBorder="1" applyAlignment="1">
      <alignment horizontal="center" vertical="center" wrapText="1"/>
    </xf>
    <xf numFmtId="0" fontId="29" fillId="3" borderId="3" xfId="0" applyNumberFormat="1" applyFont="1" applyFill="1" applyBorder="1" applyAlignment="1" applyProtection="1">
      <alignment horizontal="center" vertical="center" wrapText="1"/>
      <protection locked="0"/>
    </xf>
    <xf numFmtId="0" fontId="22" fillId="3" borderId="0" xfId="0" applyNumberFormat="1" applyFont="1" applyFill="1" applyBorder="1" applyAlignment="1" applyProtection="1">
      <alignment horizontal="center" vertical="center" wrapText="1"/>
      <protection locked="0"/>
    </xf>
    <xf numFmtId="0" fontId="38" fillId="0" borderId="3" xfId="0" applyFont="1" applyBorder="1" applyAlignment="1">
      <alignment horizontal="center" vertical="center" wrapText="1"/>
    </xf>
    <xf numFmtId="0" fontId="38" fillId="0" borderId="3" xfId="0" applyFont="1" applyBorder="1" applyAlignment="1">
      <alignment vertical="center" wrapText="1"/>
    </xf>
    <xf numFmtId="0" fontId="38" fillId="3" borderId="3" xfId="0" applyFont="1" applyFill="1" applyBorder="1" applyAlignment="1">
      <alignment vertical="center" wrapText="1"/>
    </xf>
    <xf numFmtId="0" fontId="27" fillId="2" borderId="8" xfId="0" applyFont="1" applyFill="1" applyBorder="1" applyAlignment="1" applyProtection="1">
      <alignment horizontal="center" vertical="center" textRotation="180"/>
      <protection locked="0"/>
    </xf>
    <xf numFmtId="0" fontId="13" fillId="2" borderId="3" xfId="0" applyNumberFormat="1" applyFont="1" applyFill="1" applyBorder="1" applyAlignment="1" applyProtection="1">
      <alignment horizontal="center" vertical="center" textRotation="180" wrapText="1"/>
      <protection locked="0"/>
    </xf>
    <xf numFmtId="0" fontId="29" fillId="2" borderId="8" xfId="0" applyFont="1" applyFill="1" applyBorder="1" applyAlignment="1" applyProtection="1">
      <alignment horizontal="center" vertical="center" textRotation="180"/>
      <protection locked="0"/>
    </xf>
    <xf numFmtId="0" fontId="34" fillId="2" borderId="8" xfId="0" applyFont="1" applyFill="1" applyBorder="1" applyAlignment="1" applyProtection="1">
      <alignment horizontal="center" vertical="center" textRotation="180"/>
      <protection locked="0"/>
    </xf>
    <xf numFmtId="0" fontId="13" fillId="0" borderId="6" xfId="0" applyNumberFormat="1" applyFont="1" applyBorder="1" applyAlignment="1" applyProtection="1">
      <alignment horizontal="center" vertical="center" wrapText="1"/>
      <protection locked="0"/>
    </xf>
    <xf numFmtId="0" fontId="23" fillId="2" borderId="15" xfId="0" applyNumberFormat="1" applyFont="1" applyFill="1" applyBorder="1" applyAlignment="1" applyProtection="1">
      <alignment horizontal="center" vertical="center" textRotation="180"/>
      <protection locked="0"/>
    </xf>
    <xf numFmtId="0" fontId="23" fillId="2" borderId="15" xfId="0" applyNumberFormat="1" applyFont="1" applyFill="1" applyBorder="1" applyAlignment="1" applyProtection="1">
      <alignment vertical="center" textRotation="180" wrapText="1"/>
      <protection locked="0"/>
    </xf>
    <xf numFmtId="0" fontId="23" fillId="2" borderId="12" xfId="0" applyNumberFormat="1" applyFont="1" applyFill="1" applyBorder="1" applyAlignment="1" applyProtection="1">
      <alignment vertical="center" wrapText="1"/>
      <protection locked="0"/>
    </xf>
    <xf numFmtId="0" fontId="29" fillId="3" borderId="5" xfId="0" applyNumberFormat="1" applyFont="1" applyFill="1" applyBorder="1" applyAlignment="1" applyProtection="1">
      <alignment horizontal="center" vertical="center" wrapText="1"/>
      <protection locked="0"/>
    </xf>
    <xf numFmtId="0" fontId="22" fillId="0" borderId="0" xfId="0" applyNumberFormat="1" applyFont="1" applyBorder="1" applyAlignment="1">
      <alignment horizontal="center" vertical="center" wrapText="1"/>
    </xf>
    <xf numFmtId="0" fontId="22" fillId="3" borderId="0" xfId="0" applyNumberFormat="1" applyFont="1" applyFill="1" applyBorder="1" applyAlignment="1">
      <alignment horizontal="center" vertical="center" wrapText="1"/>
    </xf>
    <xf numFmtId="49" fontId="25" fillId="3" borderId="0" xfId="0" applyNumberFormat="1" applyFont="1" applyFill="1" applyBorder="1" applyAlignment="1">
      <alignment horizontal="left" vertical="center" wrapText="1"/>
    </xf>
    <xf numFmtId="49" fontId="20" fillId="3" borderId="0" xfId="0" applyNumberFormat="1" applyFont="1" applyFill="1" applyBorder="1" applyAlignment="1">
      <alignment horizontal="center" vertical="center" wrapText="1"/>
    </xf>
    <xf numFmtId="49" fontId="25" fillId="3" borderId="0" xfId="0" applyNumberFormat="1" applyFont="1" applyFill="1" applyBorder="1" applyAlignment="1">
      <alignment horizontal="center" vertical="center" wrapText="1"/>
    </xf>
    <xf numFmtId="49" fontId="20" fillId="3" borderId="0" xfId="0" applyNumberFormat="1" applyFont="1" applyFill="1" applyBorder="1" applyAlignment="1">
      <alignment horizontal="center" vertical="center" textRotation="180"/>
    </xf>
    <xf numFmtId="49" fontId="20" fillId="3" borderId="0" xfId="0" applyNumberFormat="1" applyFont="1" applyFill="1" applyBorder="1" applyAlignment="1">
      <alignment horizontal="center" vertical="center" textRotation="180" wrapText="1"/>
    </xf>
    <xf numFmtId="0" fontId="13" fillId="3" borderId="0" xfId="0" applyNumberFormat="1" applyFont="1" applyFill="1" applyBorder="1" applyAlignment="1">
      <alignment horizontal="center" vertical="center" wrapText="1"/>
    </xf>
    <xf numFmtId="0" fontId="13" fillId="0" borderId="0" xfId="0" applyNumberFormat="1" applyFont="1" applyBorder="1" applyAlignment="1" applyProtection="1">
      <alignment horizontal="center" vertical="center" wrapText="1"/>
      <protection locked="0"/>
    </xf>
    <xf numFmtId="0" fontId="29" fillId="3" borderId="0" xfId="0" applyFont="1" applyFill="1" applyBorder="1" applyAlignment="1" applyProtection="1">
      <alignment horizontal="center" vertical="center"/>
    </xf>
    <xf numFmtId="174" fontId="29" fillId="3" borderId="0" xfId="0" applyNumberFormat="1" applyFont="1" applyFill="1" applyBorder="1" applyAlignment="1" applyProtection="1">
      <alignment horizontal="center" vertical="center"/>
    </xf>
    <xf numFmtId="0" fontId="29" fillId="3" borderId="0" xfId="0" applyNumberFormat="1" applyFont="1" applyFill="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2" fillId="3" borderId="15" xfId="0" applyNumberFormat="1" applyFont="1" applyFill="1" applyBorder="1" applyAlignment="1" applyProtection="1">
      <alignment horizontal="center" vertical="center" wrapText="1"/>
      <protection locked="0"/>
    </xf>
    <xf numFmtId="0" fontId="22" fillId="0" borderId="0" xfId="0" applyNumberFormat="1" applyFont="1" applyBorder="1" applyAlignment="1" applyProtection="1">
      <alignment horizontal="center" vertical="center" wrapText="1"/>
      <protection locked="0"/>
    </xf>
    <xf numFmtId="0" fontId="21" fillId="2" borderId="7" xfId="0" applyFont="1" applyFill="1" applyBorder="1" applyAlignment="1">
      <alignment horizontal="center" vertical="center"/>
    </xf>
    <xf numFmtId="49" fontId="39" fillId="2" borderId="7" xfId="0" applyNumberFormat="1" applyFont="1" applyFill="1" applyBorder="1" applyAlignment="1">
      <alignment horizontal="center" vertical="center"/>
    </xf>
    <xf numFmtId="49" fontId="39" fillId="2" borderId="7" xfId="0" applyNumberFormat="1" applyFont="1" applyFill="1" applyBorder="1" applyAlignment="1">
      <alignment horizontal="left" vertical="center" textRotation="180"/>
    </xf>
    <xf numFmtId="0" fontId="13" fillId="2" borderId="3" xfId="0" applyNumberFormat="1" applyFont="1" applyFill="1" applyBorder="1" applyAlignment="1">
      <alignment horizontal="center" vertical="center" wrapText="1"/>
    </xf>
    <xf numFmtId="0" fontId="22" fillId="0" borderId="3" xfId="0" applyNumberFormat="1" applyFont="1" applyBorder="1" applyAlignment="1" applyProtection="1">
      <alignment vertical="center" wrapText="1"/>
      <protection locked="0"/>
    </xf>
    <xf numFmtId="0" fontId="22" fillId="0" borderId="3" xfId="0" applyNumberFormat="1" applyFont="1" applyBorder="1" applyAlignment="1" applyProtection="1">
      <alignment vertical="center"/>
      <protection locked="0"/>
    </xf>
    <xf numFmtId="0" fontId="21" fillId="0" borderId="3" xfId="0" applyFont="1" applyBorder="1" applyAlignment="1">
      <alignment vertical="top" textRotation="180"/>
    </xf>
    <xf numFmtId="49" fontId="20" fillId="3" borderId="3" xfId="0" applyNumberFormat="1" applyFont="1" applyFill="1" applyBorder="1" applyAlignment="1">
      <alignment vertical="center" textRotation="180" wrapText="1"/>
    </xf>
    <xf numFmtId="0" fontId="22" fillId="3" borderId="3" xfId="0" applyNumberFormat="1" applyFont="1" applyFill="1" applyBorder="1" applyAlignment="1">
      <alignment vertical="center" wrapText="1"/>
    </xf>
    <xf numFmtId="0" fontId="21" fillId="0" borderId="3" xfId="0" applyFont="1" applyBorder="1" applyAlignment="1">
      <alignment vertical="center" textRotation="180"/>
    </xf>
    <xf numFmtId="0" fontId="29" fillId="7" borderId="3" xfId="0" applyNumberFormat="1" applyFont="1" applyFill="1" applyBorder="1" applyAlignment="1" applyProtection="1">
      <alignment horizontal="center" vertical="center" wrapText="1"/>
    </xf>
    <xf numFmtId="0" fontId="22" fillId="7" borderId="3" xfId="0" applyNumberFormat="1" applyFont="1" applyFill="1" applyBorder="1" applyAlignment="1">
      <alignment horizontal="center" vertical="center" wrapText="1"/>
    </xf>
    <xf numFmtId="0" fontId="21" fillId="2" borderId="3" xfId="6" applyFont="1" applyFill="1" applyBorder="1" applyAlignment="1" applyProtection="1">
      <alignment vertical="center" wrapText="1"/>
      <protection locked="0"/>
    </xf>
    <xf numFmtId="0" fontId="26" fillId="2" borderId="3" xfId="6" applyFont="1" applyFill="1" applyBorder="1" applyAlignment="1">
      <alignment horizontal="left" vertical="center"/>
    </xf>
    <xf numFmtId="0" fontId="13" fillId="2" borderId="3" xfId="0" applyNumberFormat="1" applyFont="1" applyFill="1" applyBorder="1" applyAlignment="1">
      <alignment horizontal="left" vertical="center" wrapText="1"/>
    </xf>
    <xf numFmtId="0" fontId="13" fillId="2" borderId="3" xfId="0" applyNumberFormat="1" applyFont="1" applyFill="1" applyBorder="1" applyAlignment="1">
      <alignment horizontal="center" vertical="center" textRotation="180"/>
    </xf>
    <xf numFmtId="0" fontId="13" fillId="2" borderId="3" xfId="0" applyNumberFormat="1" applyFont="1" applyFill="1" applyBorder="1" applyAlignment="1">
      <alignment horizontal="center" vertical="center" textRotation="180" wrapText="1"/>
    </xf>
    <xf numFmtId="0" fontId="26" fillId="2" borderId="3" xfId="0" applyNumberFormat="1" applyFont="1" applyFill="1" applyBorder="1" applyAlignment="1">
      <alignment horizontal="center" vertical="center" wrapText="1"/>
    </xf>
    <xf numFmtId="0" fontId="29" fillId="2" borderId="3" xfId="6" applyFont="1" applyFill="1" applyBorder="1" applyAlignment="1" applyProtection="1">
      <alignment horizontal="center" vertical="center"/>
    </xf>
    <xf numFmtId="0" fontId="26" fillId="2" borderId="2" xfId="6" applyFont="1" applyFill="1" applyBorder="1" applyAlignment="1">
      <alignment vertical="center"/>
    </xf>
    <xf numFmtId="0" fontId="26" fillId="2" borderId="8" xfId="6" applyFont="1" applyFill="1" applyBorder="1" applyAlignment="1">
      <alignment vertical="center"/>
    </xf>
    <xf numFmtId="10" fontId="29" fillId="2" borderId="3" xfId="30" applyNumberFormat="1" applyFont="1" applyFill="1" applyBorder="1" applyAlignment="1" applyProtection="1">
      <alignment horizontal="center" vertical="center"/>
    </xf>
    <xf numFmtId="175" fontId="29" fillId="2" borderId="3" xfId="0" applyNumberFormat="1" applyFont="1" applyFill="1" applyBorder="1" applyAlignment="1" applyProtection="1">
      <alignment horizontal="center" vertical="center"/>
    </xf>
    <xf numFmtId="0" fontId="26" fillId="3" borderId="3" xfId="6" applyFont="1" applyFill="1" applyBorder="1" applyAlignment="1">
      <alignment vertical="center"/>
    </xf>
    <xf numFmtId="0" fontId="13" fillId="3" borderId="3" xfId="0" applyNumberFormat="1" applyFont="1" applyFill="1" applyBorder="1" applyAlignment="1">
      <alignment horizontal="left" vertical="center" wrapText="1"/>
    </xf>
    <xf numFmtId="0" fontId="13" fillId="3" borderId="3" xfId="0" applyNumberFormat="1" applyFont="1" applyFill="1" applyBorder="1" applyAlignment="1">
      <alignment horizontal="center" vertical="center" textRotation="180"/>
    </xf>
    <xf numFmtId="0" fontId="13" fillId="3" borderId="3" xfId="0" applyNumberFormat="1" applyFont="1" applyFill="1" applyBorder="1" applyAlignment="1">
      <alignment horizontal="center" vertical="center" textRotation="180" wrapText="1"/>
    </xf>
    <xf numFmtId="0" fontId="13" fillId="0" borderId="3" xfId="0" applyNumberFormat="1" applyFont="1" applyBorder="1" applyAlignment="1">
      <alignment horizontal="center" vertical="center" textRotation="180" wrapText="1"/>
    </xf>
    <xf numFmtId="0" fontId="13" fillId="0" borderId="3" xfId="0" applyNumberFormat="1" applyFont="1" applyBorder="1" applyAlignment="1">
      <alignment horizontal="center" vertical="center" wrapText="1"/>
    </xf>
    <xf numFmtId="0" fontId="26" fillId="3" borderId="3" xfId="0" applyNumberFormat="1" applyFont="1" applyFill="1" applyBorder="1" applyAlignment="1">
      <alignment horizontal="center" vertical="center" wrapText="1"/>
    </xf>
    <xf numFmtId="0" fontId="29" fillId="3" borderId="3" xfId="6" applyFont="1" applyFill="1" applyBorder="1" applyAlignment="1" applyProtection="1">
      <alignment horizontal="center" vertical="center"/>
    </xf>
    <xf numFmtId="10" fontId="29" fillId="3" borderId="3" xfId="30" applyNumberFormat="1" applyFont="1" applyFill="1" applyBorder="1" applyAlignment="1" applyProtection="1">
      <alignment horizontal="center" vertical="center"/>
    </xf>
    <xf numFmtId="175" fontId="29" fillId="3" borderId="3" xfId="0" applyNumberFormat="1" applyFont="1" applyFill="1" applyBorder="1" applyAlignment="1" applyProtection="1">
      <alignment horizontal="center" vertical="center"/>
    </xf>
    <xf numFmtId="0" fontId="26" fillId="2" borderId="3" xfId="6" applyFont="1" applyFill="1" applyBorder="1" applyAlignment="1">
      <alignment vertical="center"/>
    </xf>
    <xf numFmtId="0" fontId="41" fillId="3" borderId="3" xfId="6" applyFont="1" applyFill="1" applyBorder="1" applyAlignment="1">
      <alignment vertical="center"/>
    </xf>
    <xf numFmtId="0" fontId="26" fillId="3" borderId="3" xfId="6" applyFont="1" applyFill="1" applyBorder="1" applyAlignment="1">
      <alignment horizontal="left" vertical="center"/>
    </xf>
    <xf numFmtId="0" fontId="15" fillId="3" borderId="3" xfId="6" applyFont="1" applyFill="1" applyBorder="1" applyAlignment="1">
      <alignment horizontal="left" vertical="center"/>
    </xf>
    <xf numFmtId="0" fontId="29" fillId="3" borderId="5" xfId="6" applyFont="1" applyFill="1" applyBorder="1" applyAlignment="1" applyProtection="1">
      <alignment horizontal="center" vertical="center"/>
    </xf>
    <xf numFmtId="0" fontId="37" fillId="2" borderId="3" xfId="0" applyNumberFormat="1" applyFont="1" applyFill="1" applyBorder="1" applyAlignment="1">
      <alignment horizontal="center" vertical="center" textRotation="180"/>
    </xf>
    <xf numFmtId="0" fontId="20" fillId="0" borderId="3" xfId="0" applyFont="1" applyBorder="1" applyAlignment="1">
      <alignment horizontal="center" vertical="center" wrapText="1"/>
    </xf>
    <xf numFmtId="49" fontId="23" fillId="0" borderId="3" xfId="0" applyNumberFormat="1" applyFont="1" applyFill="1" applyBorder="1" applyAlignment="1">
      <alignment horizontal="center" vertical="center" wrapText="1"/>
    </xf>
    <xf numFmtId="49" fontId="43" fillId="2" borderId="3" xfId="0" applyNumberFormat="1" applyFont="1" applyFill="1" applyBorder="1" applyAlignment="1">
      <alignment horizontal="center" vertical="center" wrapText="1"/>
    </xf>
    <xf numFmtId="49" fontId="18" fillId="3" borderId="3" xfId="0" quotePrefix="1" applyNumberFormat="1" applyFont="1" applyFill="1" applyBorder="1" applyAlignment="1">
      <alignment vertical="center" wrapText="1"/>
    </xf>
    <xf numFmtId="11" fontId="18" fillId="3" borderId="3" xfId="0" quotePrefix="1" applyNumberFormat="1" applyFont="1" applyFill="1" applyBorder="1" applyAlignment="1">
      <alignment vertical="center" wrapText="1"/>
    </xf>
    <xf numFmtId="11" fontId="18" fillId="3" borderId="3" xfId="0" applyNumberFormat="1" applyFont="1" applyFill="1" applyBorder="1" applyAlignment="1">
      <alignment vertical="center" wrapText="1"/>
    </xf>
    <xf numFmtId="49" fontId="18" fillId="3" borderId="3" xfId="0" applyNumberFormat="1" applyFont="1" applyFill="1" applyBorder="1" applyAlignment="1">
      <alignment vertical="center" wrapText="1"/>
    </xf>
    <xf numFmtId="10" fontId="18" fillId="3" borderId="3" xfId="0" applyNumberFormat="1" applyFont="1" applyFill="1" applyBorder="1" applyAlignment="1">
      <alignment vertical="center" wrapText="1"/>
    </xf>
    <xf numFmtId="12" fontId="18" fillId="3" borderId="3" xfId="0" applyNumberFormat="1" applyFont="1" applyFill="1" applyBorder="1" applyAlignment="1">
      <alignment vertical="center" wrapText="1"/>
    </xf>
    <xf numFmtId="173" fontId="18" fillId="3" borderId="3" xfId="0" applyNumberFormat="1" applyFont="1" applyFill="1" applyBorder="1" applyAlignment="1">
      <alignment vertical="center" wrapText="1"/>
    </xf>
    <xf numFmtId="49" fontId="44" fillId="3" borderId="3" xfId="0" applyNumberFormat="1" applyFont="1" applyFill="1" applyBorder="1" applyAlignment="1">
      <alignment horizontal="left" vertical="center" wrapText="1"/>
    </xf>
    <xf numFmtId="49" fontId="18" fillId="3" borderId="3" xfId="0" applyNumberFormat="1" applyFont="1" applyFill="1" applyBorder="1" applyAlignment="1">
      <alignment horizontal="left" vertical="center" wrapText="1"/>
    </xf>
    <xf numFmtId="49" fontId="45" fillId="3" borderId="3" xfId="0" applyNumberFormat="1" applyFont="1" applyFill="1" applyBorder="1" applyAlignment="1">
      <alignment horizontal="left" vertical="center" wrapText="1"/>
    </xf>
    <xf numFmtId="49" fontId="18" fillId="3" borderId="3" xfId="0" applyNumberFormat="1" applyFont="1" applyFill="1" applyBorder="1" applyAlignment="1">
      <alignment horizontal="center" vertical="center" wrapText="1"/>
    </xf>
    <xf numFmtId="49" fontId="18" fillId="3" borderId="6" xfId="0" applyNumberFormat="1" applyFont="1" applyFill="1" applyBorder="1" applyAlignment="1">
      <alignment vertical="center" wrapText="1"/>
    </xf>
    <xf numFmtId="0" fontId="18" fillId="3" borderId="6" xfId="0" applyNumberFormat="1" applyFont="1" applyFill="1" applyBorder="1" applyAlignment="1">
      <alignment horizontal="left" vertical="center" wrapText="1"/>
    </xf>
    <xf numFmtId="49" fontId="44" fillId="3" borderId="3" xfId="0" applyNumberFormat="1" applyFont="1" applyFill="1" applyBorder="1" applyAlignment="1">
      <alignment horizontal="center" vertical="center" wrapText="1"/>
    </xf>
    <xf numFmtId="49" fontId="46" fillId="3" borderId="3"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49" fontId="46" fillId="3" borderId="3" xfId="0" applyNumberFormat="1" applyFont="1" applyFill="1" applyBorder="1" applyAlignment="1">
      <alignment horizontal="left" vertical="center" wrapText="1"/>
    </xf>
    <xf numFmtId="0" fontId="19" fillId="0" borderId="3" xfId="0" applyFont="1" applyBorder="1" applyAlignment="1">
      <alignment horizontal="left" vertical="top" wrapText="1"/>
    </xf>
    <xf numFmtId="0" fontId="46" fillId="0" borderId="3" xfId="0" applyFont="1" applyBorder="1" applyAlignment="1">
      <alignment vertical="top" wrapText="1"/>
    </xf>
    <xf numFmtId="0" fontId="46" fillId="0" borderId="3" xfId="0" applyFont="1" applyBorder="1" applyAlignment="1">
      <alignment horizontal="left" vertical="top" wrapText="1"/>
    </xf>
    <xf numFmtId="0" fontId="45" fillId="0" borderId="3" xfId="0" applyFont="1" applyBorder="1" applyAlignment="1">
      <alignment horizontal="left" vertical="top" wrapText="1"/>
    </xf>
    <xf numFmtId="0" fontId="19" fillId="0" borderId="3" xfId="0" applyFont="1" applyBorder="1" applyAlignment="1">
      <alignment vertical="top" wrapText="1"/>
    </xf>
    <xf numFmtId="49" fontId="43" fillId="3" borderId="3" xfId="0" applyNumberFormat="1" applyFont="1" applyFill="1" applyBorder="1" applyAlignment="1">
      <alignment horizontal="left" vertical="center" wrapText="1"/>
    </xf>
    <xf numFmtId="49" fontId="18" fillId="3" borderId="6" xfId="0" applyNumberFormat="1" applyFont="1" applyFill="1" applyBorder="1" applyAlignment="1">
      <alignment horizontal="left" vertical="center" wrapText="1"/>
    </xf>
    <xf numFmtId="0" fontId="43" fillId="0" borderId="3" xfId="0" applyFont="1" applyBorder="1" applyAlignment="1">
      <alignment horizontal="left" vertical="top" wrapText="1"/>
    </xf>
    <xf numFmtId="0" fontId="43" fillId="3" borderId="3" xfId="0" applyFont="1" applyFill="1" applyBorder="1" applyAlignment="1">
      <alignment horizontal="left" vertical="top" wrapText="1"/>
    </xf>
    <xf numFmtId="49" fontId="18" fillId="3" borderId="0" xfId="0" applyNumberFormat="1" applyFont="1" applyFill="1" applyBorder="1" applyAlignment="1">
      <alignment horizontal="center" vertical="center" wrapText="1"/>
    </xf>
    <xf numFmtId="0" fontId="17" fillId="2" borderId="3" xfId="0" applyNumberFormat="1" applyFont="1" applyFill="1" applyBorder="1" applyAlignment="1">
      <alignment horizontal="center" vertical="center" wrapText="1"/>
    </xf>
    <xf numFmtId="0" fontId="17" fillId="3" borderId="3" xfId="0" applyNumberFormat="1" applyFont="1" applyFill="1" applyBorder="1" applyAlignment="1">
      <alignment horizontal="center" vertical="center" wrapText="1"/>
    </xf>
    <xf numFmtId="0" fontId="42" fillId="0" borderId="0" xfId="0" applyNumberFormat="1" applyFont="1" applyBorder="1" applyAlignment="1">
      <alignment horizontal="center" vertical="center" wrapText="1"/>
    </xf>
    <xf numFmtId="0" fontId="17" fillId="0" borderId="0" xfId="0" applyNumberFormat="1" applyFont="1" applyBorder="1" applyAlignment="1">
      <alignment horizontal="center" vertical="center" wrapText="1"/>
    </xf>
    <xf numFmtId="0" fontId="17" fillId="3" borderId="0" xfId="0" applyNumberFormat="1" applyFont="1" applyFill="1" applyBorder="1" applyAlignment="1">
      <alignment horizontal="center" vertical="center" wrapText="1"/>
    </xf>
    <xf numFmtId="0" fontId="24" fillId="0" borderId="3" xfId="0" applyNumberFormat="1" applyFont="1" applyBorder="1" applyAlignment="1" applyProtection="1">
      <alignment horizontal="center" vertical="center" wrapText="1"/>
      <protection locked="0"/>
    </xf>
    <xf numFmtId="0" fontId="24" fillId="3" borderId="3" xfId="0" applyNumberFormat="1" applyFont="1" applyFill="1" applyBorder="1" applyAlignment="1">
      <alignment horizontal="center" vertical="center" wrapText="1"/>
    </xf>
    <xf numFmtId="49" fontId="24" fillId="3" borderId="3" xfId="0" applyNumberFormat="1" applyFont="1" applyFill="1" applyBorder="1" applyAlignment="1">
      <alignment horizontal="center" vertical="center" wrapText="1"/>
    </xf>
    <xf numFmtId="0" fontId="19" fillId="0" borderId="6" xfId="0" applyFont="1" applyBorder="1" applyAlignment="1">
      <alignment horizontal="left" vertical="top" wrapText="1"/>
    </xf>
    <xf numFmtId="0" fontId="24" fillId="3" borderId="5" xfId="0" applyNumberFormat="1" applyFont="1" applyFill="1" applyBorder="1" applyAlignment="1">
      <alignment horizontal="center" vertical="center" wrapText="1"/>
    </xf>
    <xf numFmtId="0" fontId="24" fillId="0" borderId="3" xfId="0" applyFont="1" applyBorder="1" applyAlignment="1">
      <alignment horizontal="center" vertical="top" textRotation="180"/>
    </xf>
    <xf numFmtId="49" fontId="24" fillId="6" borderId="3" xfId="0" applyNumberFormat="1" applyFont="1" applyFill="1" applyBorder="1" applyAlignment="1">
      <alignment horizontal="center" vertical="center" textRotation="180" wrapText="1"/>
    </xf>
    <xf numFmtId="0" fontId="24" fillId="4" borderId="3" xfId="0" applyNumberFormat="1" applyFont="1" applyFill="1" applyBorder="1" applyAlignment="1">
      <alignment horizontal="center" vertical="center" wrapText="1"/>
    </xf>
    <xf numFmtId="0" fontId="24" fillId="5" borderId="3" xfId="0" applyNumberFormat="1" applyFont="1" applyFill="1" applyBorder="1" applyAlignment="1">
      <alignment horizontal="center" vertical="center" wrapText="1"/>
    </xf>
    <xf numFmtId="0" fontId="24" fillId="7" borderId="3" xfId="0" applyNumberFormat="1" applyFont="1" applyFill="1" applyBorder="1" applyAlignment="1">
      <alignment horizontal="center" vertical="center" wrapText="1"/>
    </xf>
    <xf numFmtId="0" fontId="29" fillId="0" borderId="3" xfId="0" applyNumberFormat="1" applyFont="1" applyBorder="1" applyAlignment="1" applyProtection="1">
      <alignment horizontal="center" vertical="center" wrapText="1"/>
      <protection locked="0"/>
    </xf>
    <xf numFmtId="0" fontId="29" fillId="0" borderId="0" xfId="0" applyNumberFormat="1" applyFont="1" applyAlignment="1">
      <alignment horizontal="center" vertical="center" wrapText="1"/>
    </xf>
    <xf numFmtId="0" fontId="24" fillId="3" borderId="4" xfId="0" applyNumberFormat="1" applyFont="1" applyFill="1" applyBorder="1" applyAlignment="1">
      <alignment horizontal="center" vertical="center" wrapText="1"/>
    </xf>
    <xf numFmtId="0" fontId="22" fillId="0" borderId="3" xfId="0" applyNumberFormat="1" applyFont="1" applyFill="1" applyBorder="1" applyAlignment="1" applyProtection="1">
      <alignment horizontal="center" vertical="center" wrapText="1"/>
      <protection locked="0"/>
    </xf>
    <xf numFmtId="0" fontId="48" fillId="0" borderId="3" xfId="0" applyNumberFormat="1" applyFont="1" applyBorder="1" applyAlignment="1" applyProtection="1">
      <alignment horizontal="center" vertical="center" wrapText="1"/>
      <protection locked="0"/>
    </xf>
    <xf numFmtId="0" fontId="48" fillId="3" borderId="3" xfId="0" applyNumberFormat="1" applyFont="1" applyFill="1" applyBorder="1" applyAlignment="1">
      <alignment horizontal="center" vertical="center" wrapText="1"/>
    </xf>
    <xf numFmtId="49" fontId="49" fillId="3" borderId="3" xfId="0" applyNumberFormat="1" applyFont="1" applyFill="1" applyBorder="1" applyAlignment="1">
      <alignment horizontal="left" vertical="center" wrapText="1"/>
    </xf>
    <xf numFmtId="49" fontId="48" fillId="3" borderId="3" xfId="0" applyNumberFormat="1" applyFont="1" applyFill="1" applyBorder="1" applyAlignment="1">
      <alignment horizontal="center" vertical="center" textRotation="180"/>
    </xf>
    <xf numFmtId="49" fontId="48" fillId="3" borderId="3" xfId="0" applyNumberFormat="1" applyFont="1" applyFill="1" applyBorder="1" applyAlignment="1">
      <alignment horizontal="center" vertical="center" textRotation="180" wrapText="1"/>
    </xf>
    <xf numFmtId="49" fontId="48" fillId="6" borderId="3" xfId="0" applyNumberFormat="1" applyFont="1" applyFill="1" applyBorder="1" applyAlignment="1">
      <alignment horizontal="center" vertical="center" textRotation="180" wrapText="1"/>
    </xf>
    <xf numFmtId="0" fontId="48" fillId="4" borderId="3" xfId="0" applyNumberFormat="1" applyFont="1" applyFill="1" applyBorder="1" applyAlignment="1">
      <alignment horizontal="center" vertical="center" wrapText="1"/>
    </xf>
    <xf numFmtId="0" fontId="48" fillId="5" borderId="3" xfId="0" applyNumberFormat="1" applyFont="1" applyFill="1" applyBorder="1" applyAlignment="1">
      <alignment horizontal="center" vertical="center" wrapText="1"/>
    </xf>
    <xf numFmtId="0" fontId="50" fillId="3" borderId="3" xfId="0" applyNumberFormat="1" applyFont="1" applyFill="1" applyBorder="1" applyAlignment="1" applyProtection="1">
      <alignment horizontal="center" vertical="center" wrapText="1"/>
    </xf>
    <xf numFmtId="0" fontId="50" fillId="0" borderId="3" xfId="0" applyNumberFormat="1" applyFont="1" applyBorder="1" applyAlignment="1" applyProtection="1">
      <alignment horizontal="center" vertical="center" wrapText="1"/>
      <protection locked="0"/>
    </xf>
    <xf numFmtId="0" fontId="50" fillId="3" borderId="3" xfId="0" applyFont="1" applyFill="1" applyBorder="1" applyAlignment="1" applyProtection="1">
      <alignment horizontal="center" vertical="center"/>
    </xf>
    <xf numFmtId="174" fontId="50" fillId="3" borderId="3" xfId="0" applyNumberFormat="1" applyFont="1" applyFill="1" applyBorder="1" applyAlignment="1" applyProtection="1">
      <alignment horizontal="center" vertical="center"/>
    </xf>
    <xf numFmtId="49" fontId="51" fillId="3" borderId="3" xfId="0" applyNumberFormat="1" applyFont="1" applyFill="1" applyBorder="1" applyAlignment="1" applyProtection="1">
      <alignment horizontal="center" vertical="center" wrapText="1"/>
      <protection locked="0"/>
    </xf>
    <xf numFmtId="0" fontId="50" fillId="0" borderId="0" xfId="0" applyNumberFormat="1" applyFont="1" applyAlignment="1">
      <alignment horizontal="center" vertical="center" wrapText="1"/>
    </xf>
    <xf numFmtId="49" fontId="52" fillId="3" borderId="3" xfId="0" applyNumberFormat="1" applyFont="1" applyFill="1" applyBorder="1" applyAlignment="1">
      <alignment horizontal="left" vertical="center" wrapText="1"/>
    </xf>
    <xf numFmtId="49" fontId="26" fillId="3" borderId="3" xfId="0" applyNumberFormat="1" applyFont="1" applyFill="1" applyBorder="1" applyAlignment="1">
      <alignment horizontal="left" vertical="center" wrapText="1"/>
    </xf>
    <xf numFmtId="49" fontId="21" fillId="3" borderId="3" xfId="0" applyNumberFormat="1" applyFont="1" applyFill="1" applyBorder="1" applyAlignment="1">
      <alignment horizontal="center" vertical="center" wrapText="1"/>
    </xf>
    <xf numFmtId="49" fontId="21" fillId="3" borderId="3" xfId="0" applyNumberFormat="1" applyFont="1" applyFill="1" applyBorder="1" applyAlignment="1">
      <alignment horizontal="center" vertical="center" textRotation="180" wrapText="1"/>
    </xf>
    <xf numFmtId="49" fontId="21" fillId="6" borderId="3" xfId="0" applyNumberFormat="1" applyFont="1" applyFill="1" applyBorder="1" applyAlignment="1">
      <alignment horizontal="center" vertical="center" textRotation="180" wrapText="1"/>
    </xf>
    <xf numFmtId="0" fontId="21" fillId="4" borderId="3" xfId="0" applyNumberFormat="1" applyFont="1" applyFill="1" applyBorder="1" applyAlignment="1">
      <alignment horizontal="center" vertical="center" wrapText="1"/>
    </xf>
    <xf numFmtId="0" fontId="21" fillId="5" borderId="3" xfId="0" applyNumberFormat="1" applyFont="1" applyFill="1" applyBorder="1" applyAlignment="1">
      <alignment horizontal="center" vertical="center" wrapText="1"/>
    </xf>
    <xf numFmtId="0" fontId="26" fillId="3" borderId="3" xfId="0" applyNumberFormat="1" applyFont="1" applyFill="1" applyBorder="1" applyAlignment="1" applyProtection="1">
      <alignment horizontal="center" vertical="center" wrapText="1"/>
    </xf>
    <xf numFmtId="0" fontId="21" fillId="0" borderId="3" xfId="0" applyNumberFormat="1" applyFont="1" applyBorder="1" applyAlignment="1" applyProtection="1">
      <alignment horizontal="center" vertical="center" wrapText="1"/>
      <protection locked="0"/>
    </xf>
    <xf numFmtId="0" fontId="26" fillId="0" borderId="3" xfId="0" applyNumberFormat="1" applyFont="1" applyBorder="1" applyAlignment="1" applyProtection="1">
      <alignment horizontal="center" vertical="center" wrapText="1"/>
      <protection locked="0"/>
    </xf>
    <xf numFmtId="0" fontId="26" fillId="3" borderId="3" xfId="0" applyFont="1" applyFill="1" applyBorder="1" applyAlignment="1" applyProtection="1">
      <alignment horizontal="center" vertical="center"/>
    </xf>
    <xf numFmtId="174" fontId="26" fillId="3" borderId="3" xfId="0" applyNumberFormat="1" applyFont="1" applyFill="1" applyBorder="1" applyAlignment="1" applyProtection="1">
      <alignment horizontal="center" vertical="center"/>
    </xf>
    <xf numFmtId="0" fontId="26" fillId="0" borderId="0" xfId="0" applyNumberFormat="1" applyFont="1" applyAlignment="1">
      <alignment horizontal="center" vertical="center" wrapText="1"/>
    </xf>
    <xf numFmtId="0" fontId="21" fillId="0" borderId="3" xfId="0" applyFont="1" applyFill="1" applyBorder="1" applyAlignment="1">
      <alignment horizontal="center" vertical="center" wrapText="1"/>
    </xf>
    <xf numFmtId="0" fontId="29" fillId="0" borderId="3" xfId="0" applyNumberFormat="1" applyFont="1" applyFill="1" applyBorder="1" applyAlignment="1" applyProtection="1">
      <alignment horizontal="center" vertical="center" wrapText="1"/>
    </xf>
    <xf numFmtId="0" fontId="22" fillId="0" borderId="6" xfId="0" applyNumberFormat="1" applyFont="1" applyBorder="1" applyAlignment="1" applyProtection="1">
      <alignment horizontal="center" vertical="center" wrapText="1"/>
      <protection locked="0"/>
    </xf>
    <xf numFmtId="0" fontId="22" fillId="0" borderId="5" xfId="0" applyNumberFormat="1" applyFont="1" applyBorder="1" applyAlignment="1" applyProtection="1">
      <alignment horizontal="center" vertical="center" wrapText="1"/>
      <protection locked="0"/>
    </xf>
    <xf numFmtId="0" fontId="22" fillId="5" borderId="6" xfId="0" applyNumberFormat="1" applyFont="1" applyFill="1" applyBorder="1" applyAlignment="1">
      <alignment horizontal="center" vertical="center" wrapText="1"/>
    </xf>
    <xf numFmtId="0" fontId="22" fillId="3" borderId="6" xfId="0" applyNumberFormat="1" applyFont="1" applyFill="1" applyBorder="1" applyAlignment="1">
      <alignment horizontal="center" vertical="center" wrapText="1"/>
    </xf>
    <xf numFmtId="0" fontId="22" fillId="3" borderId="5" xfId="0" applyNumberFormat="1" applyFont="1" applyFill="1" applyBorder="1" applyAlignment="1">
      <alignment horizontal="center" vertical="center" wrapText="1"/>
    </xf>
    <xf numFmtId="49" fontId="25" fillId="3" borderId="6" xfId="0" applyNumberFormat="1" applyFont="1" applyFill="1" applyBorder="1" applyAlignment="1">
      <alignment horizontal="left" vertical="center" wrapText="1"/>
    </xf>
    <xf numFmtId="0" fontId="15" fillId="2" borderId="3" xfId="6" applyFont="1" applyFill="1" applyBorder="1" applyAlignment="1" applyProtection="1">
      <alignment horizontal="center" vertical="center" wrapText="1"/>
      <protection locked="0"/>
    </xf>
    <xf numFmtId="174" fontId="29" fillId="3" borderId="3" xfId="0" applyNumberFormat="1" applyFont="1" applyFill="1" applyBorder="1" applyAlignment="1" applyProtection="1">
      <alignment horizontal="center" vertical="center"/>
    </xf>
    <xf numFmtId="0" fontId="29" fillId="3" borderId="3" xfId="0" applyFont="1" applyFill="1" applyBorder="1" applyAlignment="1" applyProtection="1">
      <alignment horizontal="center" vertical="center"/>
    </xf>
    <xf numFmtId="0" fontId="29" fillId="3" borderId="3" xfId="0" applyNumberFormat="1" applyFont="1" applyFill="1" applyBorder="1" applyAlignment="1" applyProtection="1">
      <alignment horizontal="center" vertical="center" wrapText="1"/>
    </xf>
    <xf numFmtId="0" fontId="29" fillId="3" borderId="6" xfId="0" applyNumberFormat="1" applyFont="1" applyFill="1" applyBorder="1" applyAlignment="1" applyProtection="1">
      <alignment horizontal="center" vertical="center" wrapText="1"/>
    </xf>
    <xf numFmtId="174" fontId="29" fillId="2" borderId="3" xfId="0" applyNumberFormat="1" applyFont="1" applyFill="1" applyBorder="1" applyAlignment="1" applyProtection="1">
      <alignment horizontal="center" vertical="center"/>
    </xf>
    <xf numFmtId="0" fontId="29" fillId="2" borderId="3" xfId="0" applyFont="1" applyFill="1" applyBorder="1" applyAlignment="1" applyProtection="1">
      <alignment horizontal="center" vertical="center"/>
    </xf>
    <xf numFmtId="0" fontId="29" fillId="2" borderId="3" xfId="0" applyNumberFormat="1" applyFont="1" applyFill="1" applyBorder="1" applyAlignment="1" applyProtection="1">
      <alignment horizontal="center" vertical="center" wrapText="1"/>
    </xf>
    <xf numFmtId="0" fontId="13" fillId="2" borderId="3" xfId="0" applyNumberFormat="1" applyFont="1" applyFill="1" applyBorder="1" applyAlignment="1" applyProtection="1">
      <alignment horizontal="center" vertical="center" wrapText="1"/>
      <protection locked="0"/>
    </xf>
    <xf numFmtId="0" fontId="22" fillId="3" borderId="4"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0" fillId="3" borderId="5" xfId="0" applyNumberFormat="1" applyFont="1" applyFill="1" applyBorder="1" applyAlignment="1">
      <alignment horizontal="center" vertical="center" wrapText="1"/>
    </xf>
    <xf numFmtId="0" fontId="22" fillId="4" borderId="6" xfId="0" applyNumberFormat="1" applyFont="1" applyFill="1" applyBorder="1" applyAlignment="1">
      <alignment horizontal="center" vertical="center" wrapText="1"/>
    </xf>
    <xf numFmtId="49" fontId="20" fillId="6" borderId="6" xfId="0" applyNumberFormat="1" applyFont="1" applyFill="1" applyBorder="1" applyAlignment="1">
      <alignment horizontal="center" vertical="center" textRotation="180" wrapText="1"/>
    </xf>
    <xf numFmtId="49" fontId="20" fillId="3" borderId="6" xfId="0" applyNumberFormat="1" applyFont="1" applyFill="1" applyBorder="1" applyAlignment="1">
      <alignment horizontal="center" vertical="center" textRotation="180" wrapText="1"/>
    </xf>
    <xf numFmtId="49" fontId="20" fillId="3" borderId="3" xfId="0" applyNumberFormat="1" applyFont="1" applyFill="1" applyBorder="1" applyAlignment="1">
      <alignment horizontal="center" vertical="center" wrapText="1"/>
    </xf>
    <xf numFmtId="0" fontId="22" fillId="3" borderId="3" xfId="0" applyNumberFormat="1" applyFont="1" applyFill="1" applyBorder="1" applyAlignment="1">
      <alignment horizontal="center" vertical="center" wrapText="1"/>
    </xf>
    <xf numFmtId="49" fontId="29" fillId="3" borderId="6" xfId="0" applyNumberFormat="1"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49" fontId="25" fillId="3" borderId="6" xfId="0" applyNumberFormat="1" applyFont="1" applyFill="1" applyBorder="1" applyAlignment="1">
      <alignment vertical="center" wrapText="1"/>
    </xf>
    <xf numFmtId="49" fontId="20" fillId="6" borderId="3" xfId="0" applyNumberFormat="1" applyFont="1" applyFill="1" applyBorder="1" applyAlignment="1">
      <alignment horizontal="center" vertical="center" wrapText="1"/>
    </xf>
    <xf numFmtId="49" fontId="20" fillId="6" borderId="3" xfId="0" applyNumberFormat="1" applyFont="1" applyFill="1" applyBorder="1" applyAlignment="1">
      <alignment vertical="center" wrapText="1"/>
    </xf>
    <xf numFmtId="49" fontId="24" fillId="6" borderId="3" xfId="0" applyNumberFormat="1" applyFont="1" applyFill="1" applyBorder="1" applyAlignment="1">
      <alignment horizontal="center" vertical="center" wrapText="1"/>
    </xf>
    <xf numFmtId="0" fontId="23" fillId="2" borderId="2" xfId="0" applyNumberFormat="1" applyFont="1" applyFill="1" applyBorder="1" applyAlignment="1" applyProtection="1">
      <alignment vertical="center" wrapText="1"/>
      <protection locked="0"/>
    </xf>
    <xf numFmtId="0" fontId="23" fillId="2" borderId="15" xfId="0" applyNumberFormat="1" applyFont="1" applyFill="1" applyBorder="1" applyAlignment="1" applyProtection="1">
      <alignment vertical="center" wrapText="1"/>
      <protection locked="0"/>
    </xf>
    <xf numFmtId="9" fontId="29" fillId="2" borderId="3" xfId="30" applyFont="1" applyFill="1" applyBorder="1" applyAlignment="1" applyProtection="1">
      <alignment horizontal="center" vertical="center"/>
    </xf>
    <xf numFmtId="9" fontId="13" fillId="3" borderId="3" xfId="30" applyFont="1" applyFill="1" applyBorder="1" applyAlignment="1">
      <alignment horizontal="center" vertical="center" wrapText="1"/>
    </xf>
    <xf numFmtId="9" fontId="17" fillId="3" borderId="3" xfId="30" applyFont="1" applyFill="1" applyBorder="1" applyAlignment="1">
      <alignment horizontal="center" vertical="center" wrapText="1"/>
    </xf>
    <xf numFmtId="9" fontId="13" fillId="3" borderId="3" xfId="30" applyFont="1" applyFill="1" applyBorder="1" applyAlignment="1">
      <alignment horizontal="center" vertical="center" textRotation="180"/>
    </xf>
    <xf numFmtId="9" fontId="13" fillId="3" borderId="3" xfId="30" applyFont="1" applyFill="1" applyBorder="1" applyAlignment="1">
      <alignment horizontal="center" vertical="center" textRotation="180" wrapText="1"/>
    </xf>
    <xf numFmtId="9" fontId="13" fillId="0" borderId="3" xfId="30" applyFont="1" applyBorder="1" applyAlignment="1">
      <alignment horizontal="center" vertical="center" textRotation="180" wrapText="1"/>
    </xf>
    <xf numFmtId="9" fontId="13" fillId="3" borderId="3" xfId="30" applyFont="1" applyFill="1" applyBorder="1" applyAlignment="1" applyProtection="1">
      <alignment horizontal="center" vertical="center" wrapText="1"/>
      <protection locked="0"/>
    </xf>
    <xf numFmtId="9" fontId="13" fillId="0" borderId="0" xfId="30" applyFont="1" applyAlignment="1">
      <alignment horizontal="center" vertical="center" wrapText="1"/>
    </xf>
    <xf numFmtId="9" fontId="13" fillId="2" borderId="3" xfId="30" applyFont="1" applyFill="1" applyBorder="1" applyAlignment="1">
      <alignment horizontal="center" vertical="center" wrapText="1"/>
    </xf>
    <xf numFmtId="9" fontId="17" fillId="2" borderId="3" xfId="30" applyFont="1" applyFill="1" applyBorder="1" applyAlignment="1">
      <alignment horizontal="center" vertical="center" wrapText="1"/>
    </xf>
    <xf numFmtId="9" fontId="13" fillId="2" borderId="3" xfId="30" applyFont="1" applyFill="1" applyBorder="1" applyAlignment="1">
      <alignment horizontal="center" vertical="center" textRotation="180"/>
    </xf>
    <xf numFmtId="9" fontId="13" fillId="2" borderId="3" xfId="30" applyFont="1" applyFill="1" applyBorder="1" applyAlignment="1">
      <alignment horizontal="center" vertical="center" textRotation="180" wrapText="1"/>
    </xf>
    <xf numFmtId="9" fontId="13" fillId="2" borderId="3" xfId="30" applyFont="1" applyFill="1" applyBorder="1" applyAlignment="1" applyProtection="1">
      <alignment horizontal="center" vertical="center" wrapText="1"/>
      <protection locked="0"/>
    </xf>
    <xf numFmtId="9" fontId="29" fillId="3" borderId="0" xfId="30" applyFont="1" applyFill="1" applyBorder="1" applyAlignment="1" applyProtection="1">
      <alignment horizontal="center" vertical="center"/>
    </xf>
    <xf numFmtId="9" fontId="17" fillId="3" borderId="16" xfId="30" applyFont="1" applyFill="1" applyBorder="1" applyAlignment="1" applyProtection="1">
      <alignment horizontal="center" vertical="center" wrapText="1"/>
      <protection locked="0"/>
    </xf>
    <xf numFmtId="9" fontId="17" fillId="0" borderId="0" xfId="30" applyFont="1" applyAlignment="1" applyProtection="1">
      <alignment horizontal="center" vertical="center" wrapText="1"/>
      <protection locked="0"/>
    </xf>
    <xf numFmtId="9" fontId="12" fillId="0" borderId="0" xfId="30" applyFont="1" applyAlignment="1" applyProtection="1">
      <alignment horizontal="center" vertical="center" wrapText="1"/>
      <protection locked="0"/>
    </xf>
    <xf numFmtId="9" fontId="17" fillId="3" borderId="10" xfId="30" applyFont="1" applyFill="1" applyBorder="1" applyAlignment="1" applyProtection="1">
      <alignment horizontal="center" vertical="center" wrapText="1"/>
      <protection locked="0"/>
    </xf>
    <xf numFmtId="175" fontId="29" fillId="3" borderId="3" xfId="0" applyNumberFormat="1" applyFont="1" applyFill="1" applyBorder="1" applyAlignment="1" applyProtection="1">
      <alignment horizontal="center" vertical="center" wrapText="1"/>
    </xf>
    <xf numFmtId="9" fontId="23" fillId="2" borderId="3" xfId="30" applyFont="1" applyFill="1" applyBorder="1" applyAlignment="1">
      <alignment horizontal="center" vertical="center" wrapText="1"/>
    </xf>
    <xf numFmtId="9" fontId="26" fillId="3" borderId="3" xfId="30" applyFont="1" applyFill="1" applyBorder="1" applyAlignment="1" applyProtection="1">
      <alignment horizontal="center" vertical="center"/>
    </xf>
    <xf numFmtId="49" fontId="24" fillId="2" borderId="3" xfId="0" applyNumberFormat="1" applyFont="1" applyFill="1" applyBorder="1" applyAlignment="1" applyProtection="1">
      <alignment horizontal="center" vertical="center" wrapText="1"/>
      <protection locked="0"/>
    </xf>
    <xf numFmtId="0" fontId="24" fillId="0" borderId="3" xfId="0" applyNumberFormat="1" applyFont="1" applyBorder="1" applyAlignment="1" applyProtection="1">
      <alignment vertical="center" wrapText="1"/>
      <protection locked="0"/>
    </xf>
    <xf numFmtId="0" fontId="24" fillId="0" borderId="3" xfId="0" applyNumberFormat="1" applyFont="1" applyBorder="1" applyAlignment="1">
      <alignment horizontal="center" vertical="center" wrapText="1"/>
    </xf>
    <xf numFmtId="0" fontId="24" fillId="3" borderId="0" xfId="0" applyNumberFormat="1" applyFont="1" applyFill="1" applyBorder="1" applyAlignment="1">
      <alignment horizontal="center" vertical="center" wrapText="1"/>
    </xf>
    <xf numFmtId="0" fontId="24" fillId="0" borderId="0" xfId="0" applyNumberFormat="1" applyFont="1" applyBorder="1" applyAlignment="1" applyProtection="1">
      <alignment horizontal="center" vertical="center" wrapText="1"/>
      <protection locked="0"/>
    </xf>
    <xf numFmtId="0" fontId="24" fillId="3" borderId="15" xfId="0" applyNumberFormat="1" applyFont="1" applyFill="1" applyBorder="1" applyAlignment="1" applyProtection="1">
      <alignment horizontal="center" vertical="center" wrapText="1"/>
      <protection locked="0"/>
    </xf>
    <xf numFmtId="0" fontId="24" fillId="0" borderId="0" xfId="0" applyNumberFormat="1" applyFont="1" applyAlignment="1">
      <alignment horizontal="center" vertical="center" wrapText="1"/>
    </xf>
    <xf numFmtId="0" fontId="29" fillId="2" borderId="3" xfId="0" applyNumberFormat="1" applyFont="1" applyFill="1" applyBorder="1" applyAlignment="1">
      <alignment horizontal="center" vertical="center" wrapText="1"/>
    </xf>
    <xf numFmtId="0" fontId="29" fillId="0" borderId="3" xfId="0" applyNumberFormat="1" applyFont="1" applyBorder="1" applyAlignment="1">
      <alignment horizontal="center" vertical="center" wrapText="1"/>
    </xf>
    <xf numFmtId="0" fontId="29" fillId="3" borderId="3" xfId="0" applyNumberFormat="1" applyFont="1" applyFill="1" applyBorder="1" applyAlignment="1">
      <alignment horizontal="center" vertical="center" wrapText="1"/>
    </xf>
    <xf numFmtId="49" fontId="44" fillId="3" borderId="6" xfId="0" applyNumberFormat="1" applyFont="1" applyFill="1" applyBorder="1" applyAlignment="1">
      <alignment horizontal="center" vertical="center" wrapText="1"/>
    </xf>
    <xf numFmtId="0" fontId="20" fillId="3" borderId="3" xfId="0" applyNumberFormat="1" applyFont="1" applyFill="1" applyBorder="1" applyAlignment="1">
      <alignment horizontal="center" vertical="center" wrapText="1"/>
    </xf>
    <xf numFmtId="0" fontId="20" fillId="4" borderId="3" xfId="0" applyNumberFormat="1" applyFont="1" applyFill="1" applyBorder="1" applyAlignment="1">
      <alignment horizontal="center" vertical="center" wrapText="1"/>
    </xf>
    <xf numFmtId="0" fontId="20" fillId="5" borderId="3" xfId="0" applyNumberFormat="1" applyFont="1" applyFill="1" applyBorder="1" applyAlignment="1">
      <alignment horizontal="center" vertical="center" wrapText="1"/>
    </xf>
    <xf numFmtId="0" fontId="25" fillId="3" borderId="3" xfId="0" applyNumberFormat="1" applyFont="1" applyFill="1" applyBorder="1" applyAlignment="1" applyProtection="1">
      <alignment horizontal="center" vertical="center" wrapText="1"/>
    </xf>
    <xf numFmtId="0" fontId="20" fillId="0" borderId="3" xfId="0" applyNumberFormat="1" applyFont="1" applyBorder="1" applyAlignment="1" applyProtection="1">
      <alignment horizontal="center" vertical="center" wrapText="1"/>
      <protection locked="0"/>
    </xf>
    <xf numFmtId="0" fontId="25" fillId="0" borderId="3" xfId="0" applyNumberFormat="1" applyFont="1" applyBorder="1" applyAlignment="1" applyProtection="1">
      <alignment horizontal="center" vertical="center" wrapText="1"/>
      <protection locked="0"/>
    </xf>
    <xf numFmtId="0" fontId="25" fillId="3" borderId="3" xfId="0" applyFont="1" applyFill="1" applyBorder="1" applyAlignment="1" applyProtection="1">
      <alignment horizontal="center" vertical="center"/>
    </xf>
    <xf numFmtId="9" fontId="25" fillId="3" borderId="3" xfId="30" applyFont="1" applyFill="1" applyBorder="1" applyAlignment="1" applyProtection="1">
      <alignment horizontal="center" vertical="center"/>
    </xf>
    <xf numFmtId="49" fontId="28" fillId="3" borderId="3" xfId="0" applyNumberFormat="1" applyFont="1" applyFill="1" applyBorder="1" applyAlignment="1" applyProtection="1">
      <alignment horizontal="center" vertical="center" wrapText="1"/>
      <protection locked="0"/>
    </xf>
    <xf numFmtId="0" fontId="25" fillId="0" borderId="0" xfId="0" applyNumberFormat="1" applyFont="1" applyAlignment="1">
      <alignment horizontal="center" vertical="center" wrapText="1"/>
    </xf>
    <xf numFmtId="10" fontId="44" fillId="3" borderId="3" xfId="0" applyNumberFormat="1" applyFont="1" applyFill="1" applyBorder="1" applyAlignment="1">
      <alignment vertical="center" wrapText="1"/>
    </xf>
    <xf numFmtId="0" fontId="26" fillId="3" borderId="7" xfId="6" quotePrefix="1" applyFont="1" applyFill="1" applyBorder="1" applyAlignment="1">
      <alignment horizontal="left" vertical="center"/>
    </xf>
    <xf numFmtId="0" fontId="26" fillId="3" borderId="2" xfId="6" applyFont="1" applyFill="1" applyBorder="1" applyAlignment="1">
      <alignment horizontal="left" vertical="center"/>
    </xf>
    <xf numFmtId="0" fontId="26" fillId="3" borderId="8" xfId="6" applyFont="1" applyFill="1" applyBorder="1" applyAlignment="1">
      <alignment horizontal="left" vertical="center"/>
    </xf>
    <xf numFmtId="0" fontId="29" fillId="2" borderId="3" xfId="0" applyFont="1" applyFill="1" applyBorder="1" applyAlignment="1" applyProtection="1">
      <alignment horizontal="center" vertical="center"/>
    </xf>
    <xf numFmtId="0" fontId="29" fillId="3" borderId="3" xfId="0" applyNumberFormat="1" applyFont="1" applyFill="1" applyBorder="1" applyAlignment="1" applyProtection="1">
      <alignment horizontal="center" vertical="center" wrapText="1"/>
    </xf>
    <xf numFmtId="0" fontId="29" fillId="3" borderId="6" xfId="0" applyNumberFormat="1" applyFont="1" applyFill="1" applyBorder="1" applyAlignment="1" applyProtection="1">
      <alignment horizontal="center" vertical="center" wrapText="1"/>
    </xf>
    <xf numFmtId="0" fontId="29" fillId="3" borderId="3" xfId="0" applyFont="1" applyFill="1" applyBorder="1" applyAlignment="1" applyProtection="1">
      <alignment horizontal="center" vertical="center"/>
    </xf>
    <xf numFmtId="0" fontId="26" fillId="2" borderId="7" xfId="6" quotePrefix="1" applyFont="1" applyFill="1" applyBorder="1" applyAlignment="1">
      <alignment horizontal="left" vertical="center"/>
    </xf>
    <xf numFmtId="0" fontId="26" fillId="2" borderId="2" xfId="6" applyFont="1" applyFill="1" applyBorder="1" applyAlignment="1">
      <alignment horizontal="left" vertical="center"/>
    </xf>
    <xf numFmtId="0" fontId="26" fillId="2" borderId="8" xfId="6" applyFont="1" applyFill="1" applyBorder="1" applyAlignment="1">
      <alignment horizontal="left" vertical="center"/>
    </xf>
    <xf numFmtId="0" fontId="29" fillId="2" borderId="3" xfId="0" applyNumberFormat="1" applyFont="1" applyFill="1" applyBorder="1" applyAlignment="1" applyProtection="1">
      <alignment horizontal="center" vertical="center" wrapText="1"/>
    </xf>
    <xf numFmtId="0" fontId="27" fillId="2" borderId="3" xfId="0" applyFont="1" applyFill="1" applyBorder="1" applyAlignment="1" applyProtection="1">
      <alignment horizontal="left" vertical="center" wrapText="1"/>
      <protection locked="0"/>
    </xf>
    <xf numFmtId="0" fontId="29" fillId="2" borderId="3" xfId="0" applyFont="1" applyFill="1" applyBorder="1" applyAlignment="1" applyProtection="1">
      <alignment horizontal="left" vertical="center" wrapText="1"/>
      <protection locked="0"/>
    </xf>
    <xf numFmtId="0" fontId="13" fillId="2" borderId="3" xfId="0" applyNumberFormat="1" applyFont="1" applyFill="1" applyBorder="1" applyAlignment="1" applyProtection="1">
      <alignment horizontal="center" vertical="center" wrapText="1"/>
      <protection locked="0"/>
    </xf>
    <xf numFmtId="49" fontId="25" fillId="3" borderId="6" xfId="0" applyNumberFormat="1" applyFont="1" applyFill="1" applyBorder="1" applyAlignment="1">
      <alignment horizontal="center" vertical="center" wrapText="1"/>
    </xf>
    <xf numFmtId="49" fontId="25" fillId="3" borderId="5" xfId="0" applyNumberFormat="1" applyFont="1" applyFill="1" applyBorder="1" applyAlignment="1">
      <alignment horizontal="center" vertical="center" wrapText="1"/>
    </xf>
    <xf numFmtId="0" fontId="27" fillId="2" borderId="3" xfId="0" applyNumberFormat="1" applyFont="1" applyFill="1" applyBorder="1" applyAlignment="1" applyProtection="1">
      <alignment horizontal="left" vertical="center" wrapText="1"/>
      <protection locked="0"/>
    </xf>
    <xf numFmtId="0" fontId="29" fillId="2" borderId="5" xfId="0" applyNumberFormat="1" applyFont="1" applyFill="1" applyBorder="1" applyAlignment="1" applyProtection="1">
      <alignment horizontal="left" vertical="center" wrapText="1"/>
      <protection locked="0"/>
    </xf>
    <xf numFmtId="0" fontId="29" fillId="2" borderId="3" xfId="0" applyNumberFormat="1" applyFont="1" applyFill="1" applyBorder="1" applyAlignment="1" applyProtection="1">
      <alignment horizontal="left" vertical="center" wrapText="1"/>
      <protection locked="0"/>
    </xf>
    <xf numFmtId="0" fontId="22" fillId="3" borderId="6" xfId="0" applyNumberFormat="1" applyFont="1" applyFill="1" applyBorder="1" applyAlignment="1">
      <alignment horizontal="center" vertical="center" wrapText="1"/>
    </xf>
    <xf numFmtId="0" fontId="22" fillId="3" borderId="5"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0" fillId="3" borderId="5" xfId="0" applyNumberFormat="1" applyFont="1" applyFill="1" applyBorder="1" applyAlignment="1">
      <alignment horizontal="center" vertical="center" wrapText="1"/>
    </xf>
    <xf numFmtId="0" fontId="22" fillId="3" borderId="4" xfId="0" applyNumberFormat="1" applyFont="1" applyFill="1" applyBorder="1" applyAlignment="1">
      <alignment horizontal="center" vertical="center" wrapText="1"/>
    </xf>
    <xf numFmtId="49" fontId="25" fillId="3" borderId="4" xfId="0" applyNumberFormat="1" applyFont="1" applyFill="1" applyBorder="1" applyAlignment="1">
      <alignment horizontal="center" vertical="center" wrapText="1"/>
    </xf>
    <xf numFmtId="49" fontId="20" fillId="3" borderId="4" xfId="0" applyNumberFormat="1" applyFont="1" applyFill="1" applyBorder="1" applyAlignment="1">
      <alignment horizontal="center" vertical="center" wrapText="1"/>
    </xf>
    <xf numFmtId="49" fontId="25" fillId="3" borderId="14" xfId="0" applyNumberFormat="1" applyFont="1" applyFill="1" applyBorder="1" applyAlignment="1">
      <alignment horizontal="center" vertical="center" wrapText="1"/>
    </xf>
    <xf numFmtId="49" fontId="20" fillId="3" borderId="3" xfId="0" applyNumberFormat="1" applyFont="1" applyFill="1" applyBorder="1" applyAlignment="1">
      <alignment horizontal="center" vertical="center" wrapText="1"/>
    </xf>
    <xf numFmtId="49" fontId="25" fillId="3" borderId="13" xfId="0" applyNumberFormat="1" applyFont="1" applyFill="1" applyBorder="1" applyAlignment="1">
      <alignment horizontal="center" vertical="center" wrapText="1"/>
    </xf>
    <xf numFmtId="0" fontId="22" fillId="0" borderId="6" xfId="0" applyNumberFormat="1" applyFont="1" applyBorder="1" applyAlignment="1" applyProtection="1">
      <alignment horizontal="center" vertical="center" wrapText="1"/>
      <protection locked="0"/>
    </xf>
    <xf numFmtId="0" fontId="22" fillId="0" borderId="5" xfId="0" applyNumberFormat="1" applyFont="1" applyBorder="1" applyAlignment="1" applyProtection="1">
      <alignment horizontal="center" vertical="center" wrapText="1"/>
      <protection locked="0"/>
    </xf>
    <xf numFmtId="49" fontId="20" fillId="3" borderId="6" xfId="0" applyNumberFormat="1" applyFont="1" applyFill="1" applyBorder="1" applyAlignment="1">
      <alignment horizontal="center" vertical="center" textRotation="180" wrapText="1"/>
    </xf>
    <xf numFmtId="49" fontId="20" fillId="6" borderId="6" xfId="0" applyNumberFormat="1" applyFont="1" applyFill="1" applyBorder="1" applyAlignment="1">
      <alignment horizontal="center" vertical="center" textRotation="180" wrapText="1"/>
    </xf>
    <xf numFmtId="0" fontId="22" fillId="4" borderId="6" xfId="0" applyNumberFormat="1" applyFont="1" applyFill="1" applyBorder="1" applyAlignment="1">
      <alignment horizontal="center" vertical="center" wrapText="1"/>
    </xf>
    <xf numFmtId="0" fontId="22" fillId="5" borderId="6" xfId="0" applyNumberFormat="1" applyFont="1" applyFill="1" applyBorder="1" applyAlignment="1">
      <alignment horizontal="center" vertical="center" wrapText="1"/>
    </xf>
    <xf numFmtId="49" fontId="25" fillId="3" borderId="6" xfId="0" applyNumberFormat="1" applyFont="1" applyFill="1" applyBorder="1" applyAlignment="1">
      <alignment horizontal="left" vertical="center" wrapText="1"/>
    </xf>
    <xf numFmtId="49" fontId="29" fillId="3" borderId="6" xfId="0" applyNumberFormat="1"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49" fontId="25" fillId="3" borderId="6" xfId="0" applyNumberFormat="1" applyFont="1" applyFill="1" applyBorder="1" applyAlignment="1">
      <alignment vertical="center" wrapText="1"/>
    </xf>
    <xf numFmtId="0" fontId="15" fillId="2" borderId="3" xfId="6" applyFont="1" applyFill="1" applyBorder="1" applyAlignment="1" applyProtection="1">
      <alignment horizontal="center" vertical="center" wrapText="1"/>
      <protection locked="0"/>
    </xf>
    <xf numFmtId="0" fontId="22" fillId="3" borderId="3" xfId="0" applyNumberFormat="1" applyFont="1" applyFill="1" applyBorder="1" applyAlignment="1">
      <alignment horizontal="center" vertical="center" wrapText="1"/>
    </xf>
    <xf numFmtId="9" fontId="15" fillId="2" borderId="3" xfId="30" applyFont="1" applyFill="1" applyBorder="1" applyAlignment="1" applyProtection="1">
      <alignment horizontal="center" vertical="center" wrapText="1"/>
      <protection locked="0"/>
    </xf>
    <xf numFmtId="0" fontId="24" fillId="0" borderId="6" xfId="0" applyNumberFormat="1" applyFont="1" applyBorder="1" applyAlignment="1" applyProtection="1">
      <alignment horizontal="center" vertical="center" wrapText="1"/>
      <protection locked="0"/>
    </xf>
    <xf numFmtId="49" fontId="25" fillId="3" borderId="3" xfId="0" applyNumberFormat="1" applyFont="1" applyFill="1" applyBorder="1" applyAlignment="1">
      <alignment horizontal="left" vertical="center" wrapText="1"/>
    </xf>
    <xf numFmtId="9" fontId="29" fillId="2" borderId="3" xfId="30" applyFont="1" applyFill="1" applyBorder="1" applyAlignment="1" applyProtection="1">
      <alignment horizontal="center" vertical="center"/>
    </xf>
    <xf numFmtId="9" fontId="29" fillId="3" borderId="3" xfId="30" applyFont="1" applyFill="1" applyBorder="1" applyAlignment="1" applyProtection="1">
      <alignment horizontal="center" vertical="center"/>
    </xf>
    <xf numFmtId="0" fontId="26" fillId="2" borderId="3" xfId="6" applyFont="1" applyFill="1" applyBorder="1" applyAlignment="1">
      <alignment vertical="center"/>
    </xf>
    <xf numFmtId="0" fontId="13" fillId="2" borderId="3" xfId="0" applyNumberFormat="1" applyFont="1" applyFill="1" applyBorder="1" applyAlignment="1">
      <alignment horizontal="center" vertical="center" wrapText="1"/>
    </xf>
    <xf numFmtId="0" fontId="13" fillId="2" borderId="3" xfId="0" applyNumberFormat="1" applyFont="1" applyFill="1" applyBorder="1" applyAlignment="1">
      <alignment horizontal="left" vertical="center" wrapText="1"/>
    </xf>
    <xf numFmtId="0" fontId="22" fillId="0" borderId="0" xfId="0" applyNumberFormat="1" applyFont="1" applyAlignment="1">
      <alignment horizontal="center" vertical="center" wrapText="1"/>
    </xf>
    <xf numFmtId="0" fontId="22" fillId="3" borderId="0" xfId="0" applyNumberFormat="1" applyFont="1" applyFill="1" applyAlignment="1">
      <alignment horizontal="center" vertical="center" wrapText="1"/>
    </xf>
    <xf numFmtId="0" fontId="12" fillId="3" borderId="0" xfId="0" applyNumberFormat="1" applyFont="1" applyFill="1" applyAlignment="1">
      <alignment horizontal="left" vertical="center" wrapText="1"/>
    </xf>
    <xf numFmtId="0" fontId="55" fillId="3" borderId="0" xfId="0" applyNumberFormat="1" applyFont="1" applyFill="1" applyAlignment="1">
      <alignment horizontal="center" vertical="center" wrapText="1"/>
    </xf>
    <xf numFmtId="0" fontId="56" fillId="3" borderId="0" xfId="0" applyNumberFormat="1" applyFont="1" applyFill="1" applyAlignment="1">
      <alignment horizontal="center" vertical="center" wrapText="1"/>
    </xf>
    <xf numFmtId="0" fontId="54" fillId="3" borderId="0" xfId="0" applyNumberFormat="1" applyFont="1" applyFill="1" applyAlignment="1">
      <alignment horizontal="center" vertical="center" wrapText="1"/>
    </xf>
    <xf numFmtId="0" fontId="53" fillId="3" borderId="0" xfId="0" applyNumberFormat="1" applyFont="1" applyFill="1" applyAlignment="1">
      <alignment horizontal="center" vertical="center" wrapText="1"/>
    </xf>
    <xf numFmtId="0" fontId="53" fillId="3" borderId="3" xfId="0" applyNumberFormat="1" applyFont="1" applyFill="1" applyBorder="1" applyAlignment="1">
      <alignment horizontal="center" vertical="center" wrapText="1"/>
    </xf>
    <xf numFmtId="0" fontId="57" fillId="3" borderId="3" xfId="0" applyNumberFormat="1" applyFont="1" applyFill="1" applyBorder="1" applyAlignment="1" applyProtection="1">
      <alignment vertical="center" wrapText="1"/>
      <protection locked="0"/>
    </xf>
    <xf numFmtId="0" fontId="61" fillId="3" borderId="3" xfId="0" applyNumberFormat="1" applyFont="1" applyFill="1" applyBorder="1" applyAlignment="1">
      <alignment horizontal="center" vertical="center" wrapText="1"/>
    </xf>
    <xf numFmtId="49" fontId="62" fillId="3" borderId="3" xfId="0" applyNumberFormat="1" applyFont="1" applyFill="1" applyBorder="1" applyAlignment="1">
      <alignment horizontal="center" vertical="center" wrapText="1"/>
    </xf>
    <xf numFmtId="0" fontId="61" fillId="3" borderId="0" xfId="0" applyNumberFormat="1" applyFont="1" applyFill="1" applyAlignment="1">
      <alignment horizontal="center" vertical="center" wrapText="1"/>
    </xf>
    <xf numFmtId="49" fontId="61" fillId="3" borderId="3" xfId="0" applyNumberFormat="1" applyFont="1" applyFill="1" applyBorder="1" applyAlignment="1">
      <alignment horizontal="center" vertical="center" wrapText="1"/>
    </xf>
    <xf numFmtId="0" fontId="61" fillId="3" borderId="3" xfId="0" applyFont="1" applyFill="1" applyBorder="1" applyAlignment="1">
      <alignment horizontal="center" vertical="center" wrapText="1"/>
    </xf>
    <xf numFmtId="0" fontId="61" fillId="3" borderId="0" xfId="0" applyFont="1" applyFill="1" applyAlignment="1">
      <alignment horizontal="center" vertical="center" wrapText="1"/>
    </xf>
    <xf numFmtId="0" fontId="63" fillId="3" borderId="3" xfId="0" applyFont="1" applyFill="1" applyBorder="1" applyAlignment="1">
      <alignment horizontal="center" vertical="center" wrapText="1"/>
    </xf>
    <xf numFmtId="49" fontId="57" fillId="3" borderId="3" xfId="0" applyNumberFormat="1" applyFont="1" applyFill="1" applyBorder="1" applyAlignment="1">
      <alignment horizontal="center" vertical="center" wrapText="1"/>
    </xf>
    <xf numFmtId="0" fontId="12" fillId="3" borderId="0" xfId="0" applyFont="1" applyFill="1" applyAlignment="1">
      <alignment horizontal="center" vertical="center" wrapText="1"/>
    </xf>
    <xf numFmtId="0" fontId="63" fillId="3" borderId="3" xfId="0" applyNumberFormat="1" applyFont="1" applyFill="1" applyBorder="1" applyAlignment="1">
      <alignment horizontal="center" vertical="center" wrapText="1"/>
    </xf>
    <xf numFmtId="0" fontId="64" fillId="3" borderId="3" xfId="0" applyNumberFormat="1" applyFont="1" applyFill="1" applyBorder="1" applyAlignment="1">
      <alignment horizontal="center" vertical="center" wrapText="1"/>
    </xf>
    <xf numFmtId="49" fontId="64" fillId="3" borderId="0" xfId="0" applyNumberFormat="1" applyFont="1" applyFill="1" applyBorder="1" applyAlignment="1">
      <alignment horizontal="center" vertical="center" wrapText="1"/>
    </xf>
    <xf numFmtId="0" fontId="64" fillId="3" borderId="0" xfId="0" applyNumberFormat="1" applyFont="1" applyFill="1" applyAlignment="1">
      <alignment horizontal="center" vertical="center" wrapText="1"/>
    </xf>
    <xf numFmtId="49" fontId="62" fillId="3" borderId="0" xfId="0" applyNumberFormat="1" applyFont="1" applyFill="1" applyBorder="1" applyAlignment="1">
      <alignment horizontal="center" vertical="center" wrapText="1"/>
    </xf>
    <xf numFmtId="49" fontId="61" fillId="3" borderId="3" xfId="0" applyNumberFormat="1" applyFont="1" applyFill="1" applyBorder="1" applyAlignment="1">
      <alignment vertical="center" wrapText="1"/>
    </xf>
    <xf numFmtId="0" fontId="65" fillId="3" borderId="3" xfId="0" applyNumberFormat="1" applyFont="1" applyFill="1" applyBorder="1" applyAlignment="1">
      <alignment horizontal="center" vertical="center" wrapText="1"/>
    </xf>
    <xf numFmtId="0" fontId="65" fillId="3" borderId="0" xfId="0" applyNumberFormat="1" applyFont="1" applyFill="1" applyAlignment="1">
      <alignment horizontal="center" vertical="center" wrapText="1"/>
    </xf>
    <xf numFmtId="0" fontId="57" fillId="3" borderId="3" xfId="0" applyNumberFormat="1" applyFont="1" applyFill="1" applyBorder="1" applyAlignment="1">
      <alignment horizontal="center" vertical="center" wrapText="1"/>
    </xf>
    <xf numFmtId="0" fontId="66" fillId="3" borderId="0" xfId="0" applyNumberFormat="1" applyFont="1" applyFill="1" applyAlignment="1">
      <alignment horizontal="center" vertical="center" wrapText="1"/>
    </xf>
    <xf numFmtId="49" fontId="63" fillId="3" borderId="3" xfId="0" applyNumberFormat="1" applyFont="1" applyFill="1" applyBorder="1" applyAlignment="1">
      <alignment vertical="center" wrapText="1"/>
    </xf>
    <xf numFmtId="0" fontId="67" fillId="3" borderId="0" xfId="0" applyNumberFormat="1" applyFont="1" applyFill="1" applyAlignment="1">
      <alignment horizontal="center" vertical="center" wrapText="1"/>
    </xf>
    <xf numFmtId="0" fontId="68" fillId="3" borderId="3"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49" fontId="67" fillId="3" borderId="3" xfId="0" applyNumberFormat="1" applyFont="1" applyFill="1" applyBorder="1" applyAlignment="1">
      <alignment horizontal="center" vertical="center" wrapText="1"/>
    </xf>
    <xf numFmtId="49" fontId="61" fillId="3" borderId="8"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9" fontId="63" fillId="3" borderId="3" xfId="0" applyNumberFormat="1" applyFont="1" applyFill="1" applyBorder="1" applyAlignment="1">
      <alignment horizontal="center" vertical="center" wrapText="1"/>
    </xf>
    <xf numFmtId="0" fontId="61" fillId="3" borderId="0" xfId="0" applyFont="1" applyFill="1" applyBorder="1" applyAlignment="1">
      <alignment horizontal="center" vertical="center" wrapText="1"/>
    </xf>
    <xf numFmtId="0" fontId="63" fillId="3" borderId="0" xfId="0" applyFont="1" applyFill="1" applyAlignment="1">
      <alignment horizontal="center" vertical="center" wrapText="1"/>
    </xf>
    <xf numFmtId="0" fontId="63" fillId="3" borderId="0" xfId="0" applyNumberFormat="1" applyFont="1" applyFill="1" applyAlignment="1">
      <alignment horizontal="center" vertical="center" wrapText="1"/>
    </xf>
    <xf numFmtId="0" fontId="57" fillId="3" borderId="0" xfId="0" applyNumberFormat="1" applyFont="1" applyFill="1" applyAlignment="1">
      <alignment horizontal="center" vertical="center" wrapText="1"/>
    </xf>
    <xf numFmtId="0" fontId="61" fillId="3" borderId="0" xfId="0" applyNumberFormat="1" applyFont="1" applyFill="1" applyBorder="1" applyAlignment="1">
      <alignment horizontal="center" vertical="center" wrapText="1"/>
    </xf>
    <xf numFmtId="0" fontId="12" fillId="3" borderId="0" xfId="0" applyNumberFormat="1" applyFont="1" applyFill="1" applyAlignment="1" applyProtection="1">
      <alignment horizontal="center" vertical="center" wrapText="1"/>
      <protection locked="0"/>
    </xf>
    <xf numFmtId="49" fontId="62" fillId="3" borderId="7" xfId="0" applyNumberFormat="1" applyFont="1" applyFill="1" applyBorder="1" applyAlignment="1">
      <alignment horizontal="center" vertical="center" wrapText="1"/>
    </xf>
    <xf numFmtId="49" fontId="57" fillId="3" borderId="7" xfId="0" applyNumberFormat="1" applyFont="1" applyFill="1" applyBorder="1" applyAlignment="1">
      <alignment horizontal="center" vertical="center" wrapText="1"/>
    </xf>
    <xf numFmtId="49" fontId="62" fillId="3" borderId="8" xfId="0" applyNumberFormat="1" applyFont="1" applyFill="1" applyBorder="1" applyAlignment="1">
      <alignment horizontal="center" vertical="center" wrapText="1"/>
    </xf>
    <xf numFmtId="49" fontId="57" fillId="3" borderId="8" xfId="0" applyNumberFormat="1" applyFont="1" applyFill="1" applyBorder="1" applyAlignment="1">
      <alignment horizontal="center" vertical="center" wrapText="1"/>
    </xf>
    <xf numFmtId="0" fontId="12" fillId="3" borderId="0" xfId="0" applyFont="1" applyFill="1" applyBorder="1" applyAlignment="1">
      <alignment horizontal="center" vertical="center" wrapText="1"/>
    </xf>
    <xf numFmtId="49" fontId="61" fillId="3" borderId="8" xfId="0" applyNumberFormat="1" applyFont="1" applyFill="1" applyBorder="1" applyAlignment="1">
      <alignment vertical="center" wrapText="1"/>
    </xf>
    <xf numFmtId="0" fontId="67" fillId="3" borderId="8" xfId="0" applyNumberFormat="1" applyFont="1" applyFill="1" applyBorder="1" applyAlignment="1">
      <alignment horizontal="center" vertical="center" wrapText="1"/>
    </xf>
    <xf numFmtId="49" fontId="67" fillId="3" borderId="8" xfId="0" applyNumberFormat="1" applyFont="1" applyFill="1" applyBorder="1" applyAlignment="1">
      <alignment horizontal="center" vertical="center" wrapText="1"/>
    </xf>
    <xf numFmtId="0" fontId="61" fillId="3" borderId="8" xfId="0" applyFont="1" applyFill="1" applyBorder="1" applyAlignment="1">
      <alignment horizontal="center" vertical="center" wrapText="1"/>
    </xf>
    <xf numFmtId="0" fontId="12" fillId="3" borderId="8" xfId="0" applyFont="1" applyFill="1" applyBorder="1" applyAlignment="1">
      <alignment horizontal="center" vertical="center" wrapText="1"/>
    </xf>
    <xf numFmtId="49" fontId="63" fillId="3" borderId="8" xfId="0" applyNumberFormat="1" applyFont="1" applyFill="1" applyBorder="1" applyAlignment="1">
      <alignment horizontal="center" vertical="center" wrapText="1"/>
    </xf>
    <xf numFmtId="0" fontId="69" fillId="3" borderId="8" xfId="0" applyNumberFormat="1" applyFont="1" applyFill="1" applyBorder="1" applyAlignment="1" applyProtection="1">
      <alignment horizontal="center" vertical="center" wrapText="1"/>
    </xf>
    <xf numFmtId="0" fontId="12" fillId="3" borderId="3" xfId="0" applyNumberFormat="1" applyFont="1" applyFill="1" applyBorder="1" applyAlignment="1">
      <alignment horizontal="center" vertical="center" wrapText="1"/>
    </xf>
    <xf numFmtId="0" fontId="66" fillId="3" borderId="3" xfId="0" applyNumberFormat="1" applyFont="1" applyFill="1" applyBorder="1" applyAlignment="1">
      <alignment horizontal="center" vertical="center" wrapText="1"/>
    </xf>
    <xf numFmtId="0" fontId="12" fillId="3" borderId="3" xfId="0" applyNumberFormat="1" applyFont="1" applyFill="1" applyBorder="1" applyAlignment="1" applyProtection="1">
      <alignment horizontal="center" vertical="center" wrapText="1"/>
      <protection locked="0"/>
    </xf>
    <xf numFmtId="0" fontId="71" fillId="3" borderId="3" xfId="0" applyNumberFormat="1" applyFont="1" applyFill="1" applyBorder="1" applyAlignment="1" applyProtection="1">
      <alignment horizontal="center" vertical="center" wrapText="1"/>
    </xf>
    <xf numFmtId="0" fontId="73" fillId="3" borderId="3" xfId="0" applyFont="1" applyFill="1" applyBorder="1" applyAlignment="1"/>
    <xf numFmtId="0" fontId="71" fillId="3" borderId="3" xfId="0" applyNumberFormat="1" applyFont="1" applyFill="1" applyBorder="1" applyAlignment="1" applyProtection="1">
      <alignment horizontal="center" vertical="center" wrapText="1"/>
      <protection locked="0"/>
    </xf>
    <xf numFmtId="0" fontId="74" fillId="3" borderId="3" xfId="0" applyNumberFormat="1" applyFont="1" applyFill="1" applyBorder="1" applyAlignment="1">
      <alignment horizontal="center" vertical="center" wrapText="1"/>
    </xf>
    <xf numFmtId="49" fontId="71" fillId="3" borderId="3" xfId="0" applyNumberFormat="1" applyFont="1" applyFill="1" applyBorder="1" applyAlignment="1">
      <alignment horizontal="left" vertical="top" wrapText="1"/>
    </xf>
    <xf numFmtId="0" fontId="70" fillId="3" borderId="3" xfId="0" applyNumberFormat="1" applyFont="1" applyFill="1" applyBorder="1" applyAlignment="1" applyProtection="1">
      <alignment horizontal="center" vertical="center" wrapText="1"/>
    </xf>
    <xf numFmtId="49" fontId="75" fillId="3" borderId="3" xfId="0" applyNumberFormat="1" applyFont="1" applyFill="1" applyBorder="1" applyAlignment="1">
      <alignment horizontal="center" vertical="center" wrapText="1"/>
    </xf>
    <xf numFmtId="49" fontId="70" fillId="3" borderId="3" xfId="0" applyNumberFormat="1" applyFont="1" applyFill="1" applyBorder="1" applyAlignment="1" applyProtection="1">
      <alignment horizontal="center" vertical="center" wrapText="1"/>
      <protection locked="0"/>
    </xf>
    <xf numFmtId="0" fontId="76" fillId="3" borderId="3" xfId="0" applyNumberFormat="1" applyFont="1" applyFill="1" applyBorder="1" applyAlignment="1">
      <alignment horizontal="center" vertical="center" wrapText="1"/>
    </xf>
    <xf numFmtId="0" fontId="71" fillId="3" borderId="3" xfId="0" applyFont="1" applyFill="1" applyBorder="1" applyAlignment="1">
      <alignment vertical="center" wrapText="1"/>
    </xf>
    <xf numFmtId="0" fontId="77" fillId="3" borderId="3" xfId="0" applyNumberFormat="1" applyFont="1" applyFill="1" applyBorder="1" applyAlignment="1">
      <alignment horizontal="center" vertical="center" wrapText="1"/>
    </xf>
    <xf numFmtId="0" fontId="71" fillId="3" borderId="3" xfId="0" applyFont="1" applyFill="1" applyBorder="1" applyAlignment="1">
      <alignment horizontal="left" vertical="center" wrapText="1"/>
    </xf>
    <xf numFmtId="0" fontId="77" fillId="3" borderId="3" xfId="0" applyFont="1" applyFill="1" applyBorder="1" applyAlignment="1">
      <alignment horizontal="center" vertical="center" wrapText="1"/>
    </xf>
    <xf numFmtId="49" fontId="71" fillId="3" borderId="3" xfId="0" applyNumberFormat="1" applyFont="1" applyFill="1" applyBorder="1" applyAlignment="1">
      <alignment horizontal="center" vertical="center"/>
    </xf>
    <xf numFmtId="49" fontId="78" fillId="3" borderId="3" xfId="0" applyNumberFormat="1" applyFont="1" applyFill="1" applyBorder="1" applyAlignment="1">
      <alignment horizontal="center" vertical="center" wrapText="1"/>
    </xf>
    <xf numFmtId="49" fontId="70" fillId="3" borderId="3" xfId="0" applyNumberFormat="1" applyFont="1" applyFill="1" applyBorder="1" applyAlignment="1">
      <alignment horizontal="left" vertical="top" wrapText="1"/>
    </xf>
    <xf numFmtId="49" fontId="71" fillId="3" borderId="3" xfId="0" applyNumberFormat="1" applyFont="1" applyFill="1" applyBorder="1" applyAlignment="1">
      <alignment vertical="top" wrapText="1"/>
    </xf>
    <xf numFmtId="0" fontId="77" fillId="3" borderId="3" xfId="0" applyNumberFormat="1" applyFont="1" applyFill="1" applyBorder="1" applyAlignment="1" applyProtection="1">
      <alignment horizontal="center" vertical="center" wrapText="1"/>
      <protection locked="0"/>
    </xf>
    <xf numFmtId="0" fontId="71" fillId="3" borderId="3" xfId="0" applyFont="1" applyFill="1" applyBorder="1" applyAlignment="1">
      <alignment horizontal="left" vertical="top" wrapText="1"/>
    </xf>
    <xf numFmtId="0" fontId="71" fillId="3" borderId="3" xfId="0" applyFont="1" applyFill="1" applyBorder="1" applyAlignment="1">
      <alignment horizontal="center" vertical="top"/>
    </xf>
    <xf numFmtId="0" fontId="70" fillId="3" borderId="3" xfId="0" applyFont="1" applyFill="1" applyBorder="1" applyAlignment="1">
      <alignment horizontal="left" vertical="center" wrapText="1"/>
    </xf>
    <xf numFmtId="0" fontId="70" fillId="3" borderId="3" xfId="0" applyFont="1" applyFill="1" applyBorder="1" applyAlignment="1">
      <alignment horizontal="left" vertical="top" wrapText="1"/>
    </xf>
    <xf numFmtId="0" fontId="71" fillId="3" borderId="3" xfId="0" applyNumberFormat="1" applyFont="1" applyFill="1" applyBorder="1" applyAlignment="1" applyProtection="1">
      <alignment horizontal="center" vertical="center"/>
      <protection locked="0"/>
    </xf>
    <xf numFmtId="0" fontId="71" fillId="3" borderId="3" xfId="0" applyFont="1" applyFill="1" applyBorder="1" applyAlignment="1">
      <alignment horizontal="center" vertical="top" wrapText="1"/>
    </xf>
    <xf numFmtId="49" fontId="74" fillId="3" borderId="3" xfId="0" applyNumberFormat="1" applyFont="1" applyFill="1" applyBorder="1" applyAlignment="1">
      <alignment vertical="center" wrapText="1"/>
    </xf>
    <xf numFmtId="0" fontId="74" fillId="3" borderId="3" xfId="0" applyFont="1" applyFill="1" applyBorder="1" applyAlignment="1">
      <alignment horizontal="left" vertical="center" wrapText="1"/>
    </xf>
    <xf numFmtId="0" fontId="78" fillId="3" borderId="3" xfId="0" applyNumberFormat="1" applyFont="1" applyFill="1" applyBorder="1" applyAlignment="1" applyProtection="1">
      <alignment vertical="center" wrapText="1"/>
      <protection locked="0"/>
    </xf>
    <xf numFmtId="49" fontId="70" fillId="3" borderId="3" xfId="0" applyNumberFormat="1" applyFont="1" applyFill="1" applyBorder="1" applyAlignment="1" applyProtection="1">
      <alignment horizontal="center" vertical="center" wrapText="1"/>
    </xf>
    <xf numFmtId="0" fontId="78" fillId="3" borderId="3" xfId="0" applyNumberFormat="1" applyFont="1" applyFill="1" applyBorder="1" applyAlignment="1" applyProtection="1">
      <alignment horizontal="center" vertical="center" wrapText="1"/>
    </xf>
    <xf numFmtId="0" fontId="79" fillId="3" borderId="3" xfId="0" applyFont="1" applyFill="1" applyBorder="1" applyAlignment="1">
      <alignment horizontal="center" vertical="center" wrapText="1"/>
    </xf>
    <xf numFmtId="1" fontId="79" fillId="3" borderId="3" xfId="0" applyNumberFormat="1" applyFont="1" applyFill="1" applyBorder="1" applyAlignment="1" applyProtection="1">
      <alignment horizontal="center" vertical="center" wrapText="1"/>
    </xf>
    <xf numFmtId="0" fontId="78" fillId="3" borderId="3" xfId="0" applyFont="1" applyFill="1" applyBorder="1" applyAlignment="1" applyProtection="1">
      <alignment horizontal="center" vertical="center" wrapText="1"/>
    </xf>
    <xf numFmtId="0" fontId="80" fillId="3" borderId="3" xfId="0" applyNumberFormat="1" applyFont="1" applyFill="1" applyBorder="1" applyAlignment="1" applyProtection="1">
      <alignment horizontal="center" vertical="center" wrapText="1"/>
    </xf>
    <xf numFmtId="0" fontId="71" fillId="3" borderId="0" xfId="0" applyNumberFormat="1" applyFont="1" applyFill="1" applyAlignment="1">
      <alignment horizontal="center" vertical="center" wrapText="1"/>
    </xf>
    <xf numFmtId="0" fontId="71" fillId="3" borderId="0" xfId="0" applyNumberFormat="1" applyFont="1" applyFill="1" applyAlignment="1">
      <alignment horizontal="left" vertical="center" wrapText="1"/>
    </xf>
    <xf numFmtId="0" fontId="71" fillId="3" borderId="0" xfId="0" applyNumberFormat="1" applyFont="1" applyFill="1" applyAlignment="1">
      <alignment horizontal="left" vertical="center"/>
    </xf>
    <xf numFmtId="0" fontId="71" fillId="3" borderId="0" xfId="0" applyNumberFormat="1" applyFont="1" applyFill="1" applyBorder="1" applyAlignment="1">
      <alignment horizontal="left" vertical="center" wrapText="1"/>
    </xf>
    <xf numFmtId="0" fontId="71" fillId="3" borderId="0" xfId="0" applyNumberFormat="1" applyFont="1" applyFill="1" applyAlignment="1">
      <alignment horizontal="center" vertical="center"/>
    </xf>
    <xf numFmtId="0" fontId="77" fillId="3" borderId="0" xfId="0" applyNumberFormat="1" applyFont="1" applyFill="1" applyAlignment="1" applyProtection="1">
      <alignment horizontal="center" vertical="center" wrapText="1"/>
      <protection locked="0"/>
    </xf>
    <xf numFmtId="0" fontId="81" fillId="3" borderId="0" xfId="0" applyNumberFormat="1" applyFont="1" applyFill="1" applyAlignment="1" applyProtection="1">
      <alignment horizontal="center" vertical="center" wrapText="1"/>
      <protection locked="0"/>
    </xf>
    <xf numFmtId="0" fontId="70" fillId="3" borderId="4" xfId="0" applyNumberFormat="1" applyFont="1" applyFill="1" applyBorder="1" applyAlignment="1">
      <alignment vertical="center" wrapText="1"/>
    </xf>
    <xf numFmtId="0" fontId="70" fillId="3" borderId="5" xfId="0" applyNumberFormat="1" applyFont="1" applyFill="1" applyBorder="1" applyAlignment="1">
      <alignment vertical="center" wrapText="1"/>
    </xf>
    <xf numFmtId="0" fontId="55" fillId="3" borderId="5" xfId="0" applyNumberFormat="1" applyFont="1" applyFill="1" applyBorder="1" applyAlignment="1">
      <alignment horizontal="center" vertical="center" wrapText="1"/>
    </xf>
    <xf numFmtId="0" fontId="54" fillId="3" borderId="3" xfId="0" applyNumberFormat="1" applyFont="1" applyFill="1" applyBorder="1" applyAlignment="1">
      <alignment horizontal="center" vertical="center" wrapText="1"/>
    </xf>
    <xf numFmtId="173" fontId="71" fillId="3" borderId="3" xfId="0" applyNumberFormat="1" applyFont="1" applyFill="1" applyBorder="1" applyAlignment="1">
      <alignment horizontal="left" wrapText="1"/>
    </xf>
    <xf numFmtId="49" fontId="71" fillId="3" borderId="3" xfId="0" applyNumberFormat="1" applyFont="1" applyFill="1" applyBorder="1" applyAlignment="1">
      <alignment horizontal="center" vertical="center" wrapText="1"/>
    </xf>
    <xf numFmtId="49" fontId="71" fillId="3" borderId="3" xfId="0" applyNumberFormat="1" applyFont="1" applyFill="1" applyBorder="1" applyAlignment="1">
      <alignment horizontal="left" vertical="center" wrapText="1"/>
    </xf>
    <xf numFmtId="0" fontId="71" fillId="3" borderId="3" xfId="0" applyNumberFormat="1" applyFont="1" applyFill="1" applyBorder="1" applyAlignment="1">
      <alignment horizontal="center" vertical="center" wrapText="1"/>
    </xf>
    <xf numFmtId="0" fontId="71" fillId="3" borderId="3" xfId="0" applyFont="1" applyFill="1" applyBorder="1" applyAlignment="1">
      <alignment horizontal="center" vertical="center" wrapText="1"/>
    </xf>
    <xf numFmtId="49" fontId="70" fillId="3" borderId="3" xfId="0" applyNumberFormat="1" applyFont="1" applyFill="1" applyBorder="1" applyAlignment="1">
      <alignment horizontal="center" vertical="center" wrapText="1"/>
    </xf>
    <xf numFmtId="49" fontId="70" fillId="3" borderId="3" xfId="0" applyNumberFormat="1" applyFont="1" applyFill="1" applyBorder="1" applyAlignment="1">
      <alignment horizontal="left" vertical="center" wrapText="1"/>
    </xf>
    <xf numFmtId="49" fontId="71" fillId="3" borderId="3" xfId="0" applyNumberFormat="1" applyFont="1" applyFill="1" applyBorder="1" applyAlignment="1">
      <alignment vertical="center" wrapText="1"/>
    </xf>
    <xf numFmtId="0" fontId="71" fillId="3" borderId="3" xfId="0" applyNumberFormat="1" applyFont="1" applyFill="1" applyBorder="1" applyAlignment="1">
      <alignment vertical="center" wrapText="1"/>
    </xf>
    <xf numFmtId="0" fontId="63" fillId="3" borderId="3" xfId="0" applyNumberFormat="1" applyFont="1" applyFill="1" applyBorder="1" applyAlignment="1">
      <alignment horizontal="center" vertical="center" wrapText="1"/>
    </xf>
    <xf numFmtId="0" fontId="71" fillId="3" borderId="3" xfId="0" applyNumberFormat="1" applyFont="1" applyFill="1" applyBorder="1" applyAlignment="1">
      <alignment horizontal="left" vertical="center" wrapText="1"/>
    </xf>
    <xf numFmtId="0" fontId="70" fillId="3" borderId="3" xfId="0" applyNumberFormat="1" applyFont="1" applyFill="1" applyBorder="1" applyAlignment="1">
      <alignment horizontal="center" vertical="center" wrapText="1"/>
    </xf>
    <xf numFmtId="49" fontId="71" fillId="3" borderId="3" xfId="0" applyNumberFormat="1" applyFont="1" applyFill="1" applyBorder="1" applyAlignment="1">
      <alignment horizontal="left" vertical="center"/>
    </xf>
    <xf numFmtId="49" fontId="74" fillId="3" borderId="3" xfId="0" applyNumberFormat="1" applyFont="1" applyFill="1" applyBorder="1" applyAlignment="1">
      <alignment horizontal="left" vertical="center" wrapText="1"/>
    </xf>
    <xf numFmtId="0" fontId="70" fillId="3" borderId="3" xfId="0" applyFont="1" applyFill="1" applyBorder="1" applyAlignment="1">
      <alignment horizontal="center" vertical="center" wrapText="1"/>
    </xf>
    <xf numFmtId="0" fontId="71" fillId="3" borderId="3" xfId="0" applyFont="1" applyFill="1" applyBorder="1" applyAlignment="1" applyProtection="1">
      <alignment horizontal="center" vertical="center" wrapText="1"/>
      <protection locked="0"/>
    </xf>
    <xf numFmtId="0" fontId="70" fillId="3" borderId="3" xfId="0" applyNumberFormat="1" applyFont="1" applyFill="1" applyBorder="1" applyAlignment="1" applyProtection="1">
      <alignment horizontal="left" vertical="center"/>
      <protection locked="0"/>
    </xf>
    <xf numFmtId="49" fontId="71" fillId="3" borderId="7" xfId="0" applyNumberFormat="1" applyFont="1" applyFill="1" applyBorder="1" applyAlignment="1">
      <alignment horizontal="left" vertical="center" wrapText="1"/>
    </xf>
    <xf numFmtId="49" fontId="71" fillId="3" borderId="7" xfId="0" applyNumberFormat="1" applyFont="1" applyFill="1" applyBorder="1" applyAlignment="1">
      <alignment vertical="center" wrapText="1"/>
    </xf>
    <xf numFmtId="49" fontId="70" fillId="3" borderId="7" xfId="0" applyNumberFormat="1" applyFont="1" applyFill="1" applyBorder="1" applyAlignment="1">
      <alignment horizontal="left" vertical="center" wrapText="1"/>
    </xf>
    <xf numFmtId="49" fontId="71" fillId="3" borderId="8" xfId="0" applyNumberFormat="1" applyFont="1" applyFill="1" applyBorder="1" applyAlignment="1">
      <alignment horizontal="center" vertical="center" wrapText="1"/>
    </xf>
    <xf numFmtId="49" fontId="71" fillId="3" borderId="8" xfId="0" applyNumberFormat="1" applyFont="1" applyFill="1" applyBorder="1" applyAlignment="1">
      <alignment horizontal="left" vertical="center" wrapText="1"/>
    </xf>
    <xf numFmtId="0" fontId="73" fillId="3" borderId="8" xfId="0" applyFont="1" applyFill="1" applyBorder="1" applyAlignment="1"/>
    <xf numFmtId="49" fontId="74" fillId="3" borderId="8" xfId="0" applyNumberFormat="1" applyFont="1" applyFill="1" applyBorder="1" applyAlignment="1">
      <alignment horizontal="left" vertical="center" wrapText="1"/>
    </xf>
    <xf numFmtId="49" fontId="70" fillId="3" borderId="8" xfId="0" applyNumberFormat="1" applyFont="1" applyFill="1" applyBorder="1" applyAlignment="1">
      <alignment horizontal="left" vertical="center" wrapText="1"/>
    </xf>
    <xf numFmtId="49" fontId="71" fillId="3" borderId="8" xfId="0" applyNumberFormat="1" applyFont="1" applyFill="1" applyBorder="1" applyAlignment="1">
      <alignment vertical="center" wrapText="1"/>
    </xf>
    <xf numFmtId="49" fontId="71" fillId="3" borderId="8" xfId="0" quotePrefix="1" applyNumberFormat="1" applyFont="1" applyFill="1" applyBorder="1" applyAlignment="1">
      <alignment vertical="center" wrapText="1"/>
    </xf>
    <xf numFmtId="0" fontId="71" fillId="3" borderId="8" xfId="0" applyNumberFormat="1" applyFont="1" applyFill="1" applyBorder="1" applyAlignment="1">
      <alignment horizontal="center" vertical="center" wrapText="1"/>
    </xf>
    <xf numFmtId="49" fontId="70" fillId="3" borderId="8" xfId="0" applyNumberFormat="1" applyFont="1" applyFill="1" applyBorder="1" applyAlignment="1">
      <alignment horizontal="left" vertical="top" wrapText="1"/>
    </xf>
    <xf numFmtId="49" fontId="71" fillId="3" borderId="8" xfId="0" applyNumberFormat="1" applyFont="1" applyFill="1" applyBorder="1" applyAlignment="1">
      <alignment vertical="top" wrapText="1"/>
    </xf>
    <xf numFmtId="0" fontId="71" fillId="3" borderId="8" xfId="0" applyFont="1" applyFill="1" applyBorder="1" applyAlignment="1">
      <alignment horizontal="center" vertical="center" wrapText="1"/>
    </xf>
    <xf numFmtId="49" fontId="71" fillId="3" borderId="6" xfId="0" applyNumberFormat="1" applyFont="1" applyFill="1" applyBorder="1" applyAlignment="1">
      <alignment vertical="top" wrapText="1"/>
    </xf>
    <xf numFmtId="49" fontId="71" fillId="3" borderId="4" xfId="0" applyNumberFormat="1" applyFont="1" applyFill="1" applyBorder="1" applyAlignment="1">
      <alignment vertical="top" wrapText="1"/>
    </xf>
    <xf numFmtId="0" fontId="70" fillId="3" borderId="3" xfId="0" applyFont="1" applyFill="1" applyBorder="1" applyAlignment="1">
      <alignment vertical="center" wrapText="1"/>
    </xf>
    <xf numFmtId="0" fontId="15" fillId="3" borderId="3" xfId="6" applyFont="1" applyFill="1" applyBorder="1" applyAlignment="1">
      <alignment horizontal="center" vertical="center" textRotation="90" wrapText="1"/>
    </xf>
    <xf numFmtId="0" fontId="13" fillId="3" borderId="9" xfId="0" applyNumberFormat="1" applyFont="1" applyFill="1" applyBorder="1" applyAlignment="1" applyProtection="1">
      <alignment horizontal="center" vertical="center" wrapText="1"/>
      <protection locked="0"/>
    </xf>
    <xf numFmtId="0" fontId="13" fillId="3" borderId="16" xfId="0" applyNumberFormat="1" applyFont="1" applyFill="1" applyBorder="1" applyAlignment="1" applyProtection="1">
      <alignment horizontal="center" vertical="center" wrapText="1"/>
      <protection locked="0"/>
    </xf>
    <xf numFmtId="0" fontId="13" fillId="3" borderId="10" xfId="0" applyNumberFormat="1" applyFont="1" applyFill="1" applyBorder="1" applyAlignment="1" applyProtection="1">
      <alignment horizontal="center" vertical="center" wrapText="1"/>
      <protection locked="0"/>
    </xf>
    <xf numFmtId="0" fontId="13" fillId="3" borderId="14" xfId="0" applyNumberFormat="1" applyFont="1" applyFill="1" applyBorder="1" applyAlignment="1" applyProtection="1">
      <alignment horizontal="center" vertical="center" wrapText="1"/>
      <protection locked="0"/>
    </xf>
    <xf numFmtId="0" fontId="13" fillId="3" borderId="0" xfId="0" applyNumberFormat="1" applyFont="1" applyFill="1" applyBorder="1" applyAlignment="1" applyProtection="1">
      <alignment horizontal="center" vertical="center" wrapText="1"/>
      <protection locked="0"/>
    </xf>
    <xf numFmtId="0" fontId="13" fillId="3" borderId="13" xfId="0" applyNumberFormat="1" applyFont="1" applyFill="1" applyBorder="1" applyAlignment="1" applyProtection="1">
      <alignment horizontal="center" vertical="center" wrapText="1"/>
      <protection locked="0"/>
    </xf>
    <xf numFmtId="0" fontId="13" fillId="3" borderId="11" xfId="0" applyNumberFormat="1" applyFont="1" applyFill="1" applyBorder="1" applyAlignment="1" applyProtection="1">
      <alignment horizontal="center" vertical="center" wrapText="1"/>
      <protection locked="0"/>
    </xf>
    <xf numFmtId="0" fontId="13" fillId="3" borderId="15" xfId="0" applyNumberFormat="1" applyFont="1" applyFill="1" applyBorder="1" applyAlignment="1" applyProtection="1">
      <alignment horizontal="center" vertical="center" wrapText="1"/>
      <protection locked="0"/>
    </xf>
    <xf numFmtId="0" fontId="13" fillId="3" borderId="12" xfId="0" applyNumberFormat="1" applyFont="1" applyFill="1" applyBorder="1" applyAlignment="1" applyProtection="1">
      <alignment horizontal="center" vertical="center" wrapText="1"/>
      <protection locked="0"/>
    </xf>
    <xf numFmtId="0" fontId="26" fillId="3" borderId="7" xfId="6" quotePrefix="1" applyFont="1" applyFill="1" applyBorder="1" applyAlignment="1">
      <alignment horizontal="left" vertical="center"/>
    </xf>
    <xf numFmtId="0" fontId="26" fillId="3" borderId="2" xfId="6" applyFont="1" applyFill="1" applyBorder="1" applyAlignment="1">
      <alignment horizontal="left" vertical="center"/>
    </xf>
    <xf numFmtId="0" fontId="26" fillId="3" borderId="8" xfId="6" applyFont="1" applyFill="1" applyBorder="1" applyAlignment="1">
      <alignment horizontal="left" vertical="center"/>
    </xf>
    <xf numFmtId="0" fontId="15" fillId="3" borderId="9" xfId="6" applyFont="1" applyFill="1" applyBorder="1" applyAlignment="1">
      <alignment horizontal="left" vertical="center" wrapText="1"/>
    </xf>
    <xf numFmtId="0" fontId="15" fillId="3" borderId="16" xfId="6" applyFont="1" applyFill="1" applyBorder="1" applyAlignment="1">
      <alignment horizontal="left" vertical="center" wrapText="1"/>
    </xf>
    <xf numFmtId="0" fontId="15" fillId="3" borderId="10" xfId="6" applyFont="1" applyFill="1" applyBorder="1" applyAlignment="1">
      <alignment horizontal="left" vertical="center" wrapText="1"/>
    </xf>
    <xf numFmtId="0" fontId="15" fillId="3" borderId="11" xfId="6" applyFont="1" applyFill="1" applyBorder="1" applyAlignment="1">
      <alignment horizontal="left" vertical="center" wrapText="1"/>
    </xf>
    <xf numFmtId="0" fontId="15" fillId="3" borderId="15" xfId="6" applyFont="1" applyFill="1" applyBorder="1" applyAlignment="1">
      <alignment horizontal="left" vertical="center" wrapText="1"/>
    </xf>
    <xf numFmtId="0" fontId="15" fillId="3" borderId="12" xfId="6" applyFont="1" applyFill="1" applyBorder="1" applyAlignment="1">
      <alignment horizontal="left" vertical="center" wrapText="1"/>
    </xf>
    <xf numFmtId="1" fontId="29" fillId="3" borderId="3" xfId="0" applyNumberFormat="1" applyFont="1" applyFill="1" applyBorder="1" applyAlignment="1" applyProtection="1">
      <alignment horizontal="center" vertical="center"/>
    </xf>
    <xf numFmtId="1" fontId="29" fillId="2" borderId="3" xfId="0" applyNumberFormat="1" applyFont="1" applyFill="1" applyBorder="1" applyAlignment="1" applyProtection="1">
      <alignment horizontal="center" vertical="center"/>
    </xf>
    <xf numFmtId="174" fontId="29" fillId="2" borderId="3" xfId="0" applyNumberFormat="1" applyFont="1" applyFill="1" applyBorder="1" applyAlignment="1" applyProtection="1">
      <alignment horizontal="center" vertical="center"/>
    </xf>
    <xf numFmtId="0" fontId="29" fillId="2" borderId="3" xfId="0" applyFont="1" applyFill="1" applyBorder="1" applyAlignment="1" applyProtection="1">
      <alignment horizontal="center" vertical="center"/>
    </xf>
    <xf numFmtId="174" fontId="29" fillId="3" borderId="6" xfId="0" applyNumberFormat="1" applyFont="1" applyFill="1" applyBorder="1" applyAlignment="1" applyProtection="1">
      <alignment horizontal="center" vertical="center"/>
    </xf>
    <xf numFmtId="174" fontId="29" fillId="3" borderId="5" xfId="0" applyNumberFormat="1" applyFont="1" applyFill="1" applyBorder="1" applyAlignment="1" applyProtection="1">
      <alignment horizontal="center" vertical="center"/>
    </xf>
    <xf numFmtId="0" fontId="29" fillId="3" borderId="3" xfId="0" applyNumberFormat="1" applyFont="1" applyFill="1" applyBorder="1" applyAlignment="1" applyProtection="1">
      <alignment horizontal="center" vertical="center" wrapText="1"/>
    </xf>
    <xf numFmtId="0" fontId="29" fillId="3" borderId="6" xfId="0" applyNumberFormat="1" applyFont="1" applyFill="1" applyBorder="1" applyAlignment="1" applyProtection="1">
      <alignment horizontal="center" vertical="center" wrapText="1"/>
    </xf>
    <xf numFmtId="0" fontId="29" fillId="3" borderId="5" xfId="0" applyNumberFormat="1" applyFont="1" applyFill="1" applyBorder="1" applyAlignment="1" applyProtection="1">
      <alignment horizontal="center" vertical="center" wrapText="1"/>
    </xf>
    <xf numFmtId="174" fontId="29" fillId="3" borderId="3" xfId="0" applyNumberFormat="1" applyFont="1" applyFill="1" applyBorder="1" applyAlignment="1" applyProtection="1">
      <alignment horizontal="center" vertical="center"/>
    </xf>
    <xf numFmtId="0" fontId="29" fillId="3" borderId="3" xfId="0" applyFont="1" applyFill="1" applyBorder="1" applyAlignment="1" applyProtection="1">
      <alignment horizontal="center" vertical="center"/>
    </xf>
    <xf numFmtId="0" fontId="29" fillId="3" borderId="6" xfId="0" applyFont="1" applyFill="1" applyBorder="1" applyAlignment="1" applyProtection="1">
      <alignment horizontal="center" vertical="center"/>
    </xf>
    <xf numFmtId="0" fontId="29" fillId="3" borderId="5" xfId="0" applyFont="1" applyFill="1" applyBorder="1" applyAlignment="1" applyProtection="1">
      <alignment horizontal="center" vertical="center"/>
    </xf>
    <xf numFmtId="0" fontId="15" fillId="2" borderId="3" xfId="6" applyFont="1" applyFill="1" applyBorder="1" applyAlignment="1">
      <alignment horizontal="center" vertical="center" textRotation="90"/>
    </xf>
    <xf numFmtId="0" fontId="13" fillId="2" borderId="9" xfId="0" applyNumberFormat="1" applyFont="1" applyFill="1" applyBorder="1" applyAlignment="1" applyProtection="1">
      <alignment horizontal="center" vertical="center" wrapText="1"/>
      <protection locked="0"/>
    </xf>
    <xf numFmtId="0" fontId="13" fillId="2" borderId="16" xfId="0" applyNumberFormat="1" applyFont="1" applyFill="1" applyBorder="1" applyAlignment="1" applyProtection="1">
      <alignment horizontal="center" vertical="center" wrapText="1"/>
      <protection locked="0"/>
    </xf>
    <xf numFmtId="0" fontId="13" fillId="2" borderId="10" xfId="0" applyNumberFormat="1" applyFont="1" applyFill="1" applyBorder="1" applyAlignment="1" applyProtection="1">
      <alignment horizontal="center" vertical="center" wrapText="1"/>
      <protection locked="0"/>
    </xf>
    <xf numFmtId="0" fontId="13" fillId="2" borderId="14" xfId="0" applyNumberFormat="1" applyFont="1" applyFill="1" applyBorder="1" applyAlignment="1" applyProtection="1">
      <alignment horizontal="center" vertical="center" wrapText="1"/>
      <protection locked="0"/>
    </xf>
    <xf numFmtId="0" fontId="13" fillId="2" borderId="0" xfId="0" applyNumberFormat="1" applyFont="1" applyFill="1" applyBorder="1" applyAlignment="1" applyProtection="1">
      <alignment horizontal="center" vertical="center" wrapText="1"/>
      <protection locked="0"/>
    </xf>
    <xf numFmtId="0" fontId="13" fillId="2" borderId="13" xfId="0" applyNumberFormat="1" applyFont="1" applyFill="1" applyBorder="1" applyAlignment="1" applyProtection="1">
      <alignment horizontal="center" vertical="center" wrapText="1"/>
      <protection locked="0"/>
    </xf>
    <xf numFmtId="0" fontId="13" fillId="2" borderId="11" xfId="0" applyNumberFormat="1" applyFont="1" applyFill="1" applyBorder="1" applyAlignment="1" applyProtection="1">
      <alignment horizontal="center" vertical="center" wrapText="1"/>
      <protection locked="0"/>
    </xf>
    <xf numFmtId="0" fontId="13" fillId="2" borderId="15" xfId="0" applyNumberFormat="1" applyFont="1" applyFill="1" applyBorder="1" applyAlignment="1" applyProtection="1">
      <alignment horizontal="center" vertical="center" wrapText="1"/>
      <protection locked="0"/>
    </xf>
    <xf numFmtId="0" fontId="13" fillId="2" borderId="12" xfId="0" applyNumberFormat="1" applyFont="1" applyFill="1" applyBorder="1" applyAlignment="1" applyProtection="1">
      <alignment horizontal="center" vertical="center" wrapText="1"/>
      <protection locked="0"/>
    </xf>
    <xf numFmtId="0" fontId="26" fillId="2" borderId="7" xfId="6" quotePrefix="1" applyFont="1" applyFill="1" applyBorder="1" applyAlignment="1">
      <alignment horizontal="left" vertical="center"/>
    </xf>
    <xf numFmtId="0" fontId="26" fillId="2" borderId="2" xfId="6" applyFont="1" applyFill="1" applyBorder="1" applyAlignment="1">
      <alignment horizontal="left" vertical="center"/>
    </xf>
    <xf numFmtId="0" fontId="26" fillId="2" borderId="8" xfId="6" applyFont="1" applyFill="1" applyBorder="1" applyAlignment="1">
      <alignment horizontal="left" vertical="center"/>
    </xf>
    <xf numFmtId="0" fontId="15" fillId="2" borderId="9" xfId="6" applyFont="1" applyFill="1" applyBorder="1" applyAlignment="1">
      <alignment horizontal="left" vertical="center" wrapText="1"/>
    </xf>
    <xf numFmtId="0" fontId="15" fillId="2" borderId="16" xfId="6" applyFont="1" applyFill="1" applyBorder="1" applyAlignment="1">
      <alignment horizontal="left" vertical="center" wrapText="1"/>
    </xf>
    <xf numFmtId="0" fontId="15" fillId="2" borderId="10" xfId="6" applyFont="1" applyFill="1" applyBorder="1" applyAlignment="1">
      <alignment horizontal="left" vertical="center" wrapText="1"/>
    </xf>
    <xf numFmtId="0" fontId="15" fillId="2" borderId="11" xfId="6" applyFont="1" applyFill="1" applyBorder="1" applyAlignment="1">
      <alignment horizontal="left" vertical="center" wrapText="1"/>
    </xf>
    <xf numFmtId="0" fontId="15" fillId="2" borderId="15" xfId="6" applyFont="1" applyFill="1" applyBorder="1" applyAlignment="1">
      <alignment horizontal="left" vertical="center" wrapText="1"/>
    </xf>
    <xf numFmtId="0" fontId="15" fillId="2" borderId="12" xfId="6" applyFont="1" applyFill="1" applyBorder="1" applyAlignment="1">
      <alignment horizontal="left" vertical="center" wrapText="1"/>
    </xf>
    <xf numFmtId="0" fontId="15" fillId="3" borderId="3" xfId="6" applyFont="1" applyFill="1" applyBorder="1" applyAlignment="1">
      <alignment horizontal="center" vertical="center" textRotation="90"/>
    </xf>
    <xf numFmtId="0" fontId="29" fillId="2" borderId="6" xfId="0" applyFont="1" applyFill="1" applyBorder="1" applyAlignment="1" applyProtection="1">
      <alignment horizontal="center" vertical="center"/>
    </xf>
    <xf numFmtId="0" fontId="29" fillId="2" borderId="5" xfId="0" applyFont="1" applyFill="1" applyBorder="1" applyAlignment="1" applyProtection="1">
      <alignment horizontal="center" vertical="center"/>
    </xf>
    <xf numFmtId="174" fontId="29" fillId="2" borderId="6" xfId="0" applyNumberFormat="1" applyFont="1" applyFill="1" applyBorder="1" applyAlignment="1" applyProtection="1">
      <alignment horizontal="center" vertical="center"/>
    </xf>
    <xf numFmtId="174" fontId="29" fillId="2" borderId="5" xfId="0" applyNumberFormat="1" applyFont="1" applyFill="1" applyBorder="1" applyAlignment="1" applyProtection="1">
      <alignment horizontal="center" vertical="center"/>
    </xf>
    <xf numFmtId="0" fontId="29" fillId="2" borderId="3" xfId="0" applyNumberFormat="1" applyFont="1" applyFill="1" applyBorder="1" applyAlignment="1" applyProtection="1">
      <alignment horizontal="center" vertical="center" wrapText="1"/>
    </xf>
    <xf numFmtId="0" fontId="29" fillId="2" borderId="6" xfId="0" applyNumberFormat="1" applyFont="1" applyFill="1" applyBorder="1" applyAlignment="1" applyProtection="1">
      <alignment horizontal="center" vertical="center" wrapText="1"/>
    </xf>
    <xf numFmtId="0" fontId="29" fillId="2" borderId="5" xfId="0" applyNumberFormat="1" applyFont="1" applyFill="1" applyBorder="1" applyAlignment="1" applyProtection="1">
      <alignment horizontal="center" vertical="center" wrapText="1"/>
    </xf>
    <xf numFmtId="0" fontId="15" fillId="2" borderId="9" xfId="6" quotePrefix="1" applyFont="1" applyFill="1" applyBorder="1" applyAlignment="1">
      <alignment horizontal="left" vertical="center" wrapText="1"/>
    </xf>
    <xf numFmtId="0" fontId="15" fillId="2" borderId="16" xfId="6" quotePrefix="1" applyFont="1" applyFill="1" applyBorder="1" applyAlignment="1">
      <alignment horizontal="left" vertical="center" wrapText="1"/>
    </xf>
    <xf numFmtId="0" fontId="15" fillId="2" borderId="10" xfId="6" quotePrefix="1" applyFont="1" applyFill="1" applyBorder="1" applyAlignment="1">
      <alignment horizontal="left" vertical="center" wrapText="1"/>
    </xf>
    <xf numFmtId="0" fontId="15" fillId="2" borderId="11" xfId="6" quotePrefix="1" applyFont="1" applyFill="1" applyBorder="1" applyAlignment="1">
      <alignment horizontal="left" vertical="center" wrapText="1"/>
    </xf>
    <xf numFmtId="0" fontId="15" fillId="2" borderId="15" xfId="6" quotePrefix="1" applyFont="1" applyFill="1" applyBorder="1" applyAlignment="1">
      <alignment horizontal="left" vertical="center" wrapText="1"/>
    </xf>
    <xf numFmtId="0" fontId="15" fillId="2" borderId="12" xfId="6" quotePrefix="1" applyFont="1" applyFill="1" applyBorder="1" applyAlignment="1">
      <alignment horizontal="left" vertical="center" wrapText="1"/>
    </xf>
    <xf numFmtId="0" fontId="15" fillId="3" borderId="16" xfId="6" applyFont="1" applyFill="1" applyBorder="1" applyAlignment="1">
      <alignment horizontal="left" vertical="center"/>
    </xf>
    <xf numFmtId="0" fontId="15" fillId="3" borderId="10" xfId="6" applyFont="1" applyFill="1" applyBorder="1" applyAlignment="1">
      <alignment horizontal="left" vertical="center"/>
    </xf>
    <xf numFmtId="0" fontId="15" fillId="3" borderId="11" xfId="6" applyFont="1" applyFill="1" applyBorder="1" applyAlignment="1">
      <alignment horizontal="left" vertical="center"/>
    </xf>
    <xf numFmtId="0" fontId="15" fillId="3" borderId="15" xfId="6" applyFont="1" applyFill="1" applyBorder="1" applyAlignment="1">
      <alignment horizontal="left" vertical="center"/>
    </xf>
    <xf numFmtId="0" fontId="15" fillId="3" borderId="12" xfId="6" applyFont="1" applyFill="1" applyBorder="1" applyAlignment="1">
      <alignment horizontal="left" vertical="center"/>
    </xf>
    <xf numFmtId="0" fontId="15" fillId="2" borderId="3" xfId="6" applyFont="1" applyFill="1" applyBorder="1" applyAlignment="1">
      <alignment horizontal="center" vertical="center" textRotation="90" wrapText="1"/>
    </xf>
    <xf numFmtId="0" fontId="15" fillId="2" borderId="16" xfId="6" applyFont="1" applyFill="1" applyBorder="1" applyAlignment="1">
      <alignment horizontal="left" vertical="center"/>
    </xf>
    <xf numFmtId="0" fontId="15" fillId="2" borderId="10" xfId="6" applyFont="1" applyFill="1" applyBorder="1" applyAlignment="1">
      <alignment horizontal="left" vertical="center"/>
    </xf>
    <xf numFmtId="0" fontId="15" fillId="2" borderId="11" xfId="6" applyFont="1" applyFill="1" applyBorder="1" applyAlignment="1">
      <alignment horizontal="left" vertical="center"/>
    </xf>
    <xf numFmtId="0" fontId="15" fillId="2" borderId="15" xfId="6" applyFont="1" applyFill="1" applyBorder="1" applyAlignment="1">
      <alignment horizontal="left" vertical="center"/>
    </xf>
    <xf numFmtId="0" fontId="15" fillId="2" borderId="12" xfId="6" applyFont="1" applyFill="1" applyBorder="1" applyAlignment="1">
      <alignment horizontal="left" vertical="center"/>
    </xf>
    <xf numFmtId="0" fontId="40" fillId="3" borderId="3" xfId="6" applyFont="1" applyFill="1" applyBorder="1" applyAlignment="1">
      <alignment horizontal="center" vertical="center" textRotation="90" wrapText="1"/>
    </xf>
    <xf numFmtId="0" fontId="41" fillId="3" borderId="7" xfId="6" quotePrefix="1" applyFont="1" applyFill="1" applyBorder="1" applyAlignment="1">
      <alignment horizontal="left" vertical="center"/>
    </xf>
    <xf numFmtId="0" fontId="41" fillId="3" borderId="2" xfId="6" applyFont="1" applyFill="1" applyBorder="1" applyAlignment="1">
      <alignment horizontal="left" vertical="center"/>
    </xf>
    <xf numFmtId="0" fontId="41" fillId="3" borderId="8" xfId="6" applyFont="1" applyFill="1" applyBorder="1" applyAlignment="1">
      <alignment horizontal="left" vertical="center"/>
    </xf>
    <xf numFmtId="0" fontId="40" fillId="3" borderId="9" xfId="6" applyFont="1" applyFill="1" applyBorder="1" applyAlignment="1">
      <alignment horizontal="left" vertical="center" wrapText="1"/>
    </xf>
    <xf numFmtId="0" fontId="40" fillId="3" borderId="16" xfId="6" applyFont="1" applyFill="1" applyBorder="1" applyAlignment="1">
      <alignment horizontal="left" vertical="center"/>
    </xf>
    <xf numFmtId="0" fontId="40" fillId="3" borderId="10" xfId="6" applyFont="1" applyFill="1" applyBorder="1" applyAlignment="1">
      <alignment horizontal="left" vertical="center"/>
    </xf>
    <xf numFmtId="0" fontId="40" fillId="3" borderId="11" xfId="6" applyFont="1" applyFill="1" applyBorder="1" applyAlignment="1">
      <alignment horizontal="left" vertical="center"/>
    </xf>
    <xf numFmtId="0" fontId="40" fillId="3" borderId="15" xfId="6" applyFont="1" applyFill="1" applyBorder="1" applyAlignment="1">
      <alignment horizontal="left" vertical="center"/>
    </xf>
    <xf numFmtId="0" fontId="40" fillId="3" borderId="12" xfId="6" applyFont="1" applyFill="1" applyBorder="1" applyAlignment="1">
      <alignment horizontal="left" vertical="center"/>
    </xf>
    <xf numFmtId="0" fontId="27" fillId="2" borderId="3" xfId="0" applyFont="1" applyFill="1" applyBorder="1" applyAlignment="1" applyProtection="1">
      <alignment horizontal="left" vertical="center" wrapText="1"/>
      <protection locked="0"/>
    </xf>
    <xf numFmtId="0" fontId="29" fillId="2" borderId="3" xfId="0" applyFont="1" applyFill="1" applyBorder="1" applyAlignment="1" applyProtection="1">
      <alignment horizontal="left" vertical="center" wrapText="1"/>
      <protection locked="0"/>
    </xf>
    <xf numFmtId="0" fontId="13" fillId="2" borderId="3" xfId="0" applyNumberFormat="1" applyFont="1" applyFill="1" applyBorder="1" applyAlignment="1" applyProtection="1">
      <alignment horizontal="center" vertical="center" wrapText="1"/>
      <protection locked="0"/>
    </xf>
    <xf numFmtId="49" fontId="25" fillId="3" borderId="6" xfId="0" applyNumberFormat="1" applyFont="1" applyFill="1" applyBorder="1" applyAlignment="1">
      <alignment horizontal="center" vertical="center" wrapText="1"/>
    </xf>
    <xf numFmtId="49" fontId="25" fillId="3" borderId="5" xfId="0" applyNumberFormat="1" applyFont="1" applyFill="1" applyBorder="1" applyAlignment="1">
      <alignment horizontal="center" vertical="center" wrapText="1"/>
    </xf>
    <xf numFmtId="0" fontId="22" fillId="2" borderId="5" xfId="0" applyNumberFormat="1" applyFont="1" applyFill="1" applyBorder="1" applyAlignment="1" applyProtection="1">
      <alignment horizontal="center" vertical="center" wrapText="1"/>
      <protection locked="0"/>
    </xf>
    <xf numFmtId="0" fontId="22" fillId="2" borderId="3" xfId="0" applyNumberFormat="1" applyFont="1" applyFill="1" applyBorder="1" applyAlignment="1" applyProtection="1">
      <alignment horizontal="center" vertical="center" wrapText="1"/>
      <protection locked="0"/>
    </xf>
    <xf numFmtId="0" fontId="27" fillId="2" borderId="3" xfId="0" applyNumberFormat="1" applyFont="1" applyFill="1" applyBorder="1" applyAlignment="1" applyProtection="1">
      <alignment horizontal="left" vertical="center" wrapText="1"/>
      <protection locked="0"/>
    </xf>
    <xf numFmtId="0" fontId="29" fillId="2" borderId="5" xfId="0" applyNumberFormat="1" applyFont="1" applyFill="1" applyBorder="1" applyAlignment="1" applyProtection="1">
      <alignment horizontal="left" vertical="center" wrapText="1"/>
      <protection locked="0"/>
    </xf>
    <xf numFmtId="0" fontId="29" fillId="2" borderId="3" xfId="0" applyNumberFormat="1" applyFont="1" applyFill="1" applyBorder="1" applyAlignment="1" applyProtection="1">
      <alignment horizontal="left" vertical="center" wrapText="1"/>
      <protection locked="0"/>
    </xf>
    <xf numFmtId="49" fontId="27" fillId="2" borderId="7" xfId="0" applyNumberFormat="1" applyFont="1" applyFill="1" applyBorder="1" applyAlignment="1">
      <alignment horizontal="left" vertical="center" wrapText="1"/>
    </xf>
    <xf numFmtId="49" fontId="27" fillId="2" borderId="2" xfId="0" applyNumberFormat="1" applyFont="1" applyFill="1" applyBorder="1" applyAlignment="1">
      <alignment horizontal="left" vertical="center" wrapText="1"/>
    </xf>
    <xf numFmtId="49" fontId="27" fillId="2" borderId="8" xfId="0" applyNumberFormat="1" applyFont="1" applyFill="1" applyBorder="1" applyAlignment="1">
      <alignment horizontal="left" vertical="center" wrapText="1"/>
    </xf>
    <xf numFmtId="0" fontId="22" fillId="3" borderId="6" xfId="0" applyNumberFormat="1" applyFont="1" applyFill="1" applyBorder="1" applyAlignment="1">
      <alignment horizontal="center" vertical="center" wrapText="1"/>
    </xf>
    <xf numFmtId="0" fontId="22" fillId="3" borderId="5"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0" fillId="3" borderId="5" xfId="0" applyNumberFormat="1" applyFont="1" applyFill="1" applyBorder="1" applyAlignment="1">
      <alignment horizontal="center" vertical="center" wrapText="1"/>
    </xf>
    <xf numFmtId="0" fontId="22" fillId="3" borderId="4" xfId="0" applyNumberFormat="1" applyFont="1" applyFill="1" applyBorder="1" applyAlignment="1">
      <alignment horizontal="center" vertical="center" wrapText="1"/>
    </xf>
    <xf numFmtId="49" fontId="25" fillId="3" borderId="4" xfId="0" applyNumberFormat="1" applyFont="1" applyFill="1" applyBorder="1" applyAlignment="1">
      <alignment horizontal="center" vertical="center" wrapText="1"/>
    </xf>
    <xf numFmtId="49" fontId="20" fillId="3" borderId="4" xfId="0" applyNumberFormat="1" applyFont="1" applyFill="1" applyBorder="1" applyAlignment="1">
      <alignment horizontal="center" vertical="center" wrapText="1"/>
    </xf>
    <xf numFmtId="0" fontId="31" fillId="0" borderId="4" xfId="0" applyFont="1" applyBorder="1"/>
    <xf numFmtId="0" fontId="31" fillId="0" borderId="5" xfId="0" applyFont="1" applyBorder="1"/>
    <xf numFmtId="49" fontId="25" fillId="3" borderId="9" xfId="0" applyNumberFormat="1" applyFont="1" applyFill="1" applyBorder="1" applyAlignment="1">
      <alignment horizontal="center" vertical="center" wrapText="1"/>
    </xf>
    <xf numFmtId="49" fontId="25" fillId="3" borderId="14" xfId="0" applyNumberFormat="1" applyFont="1" applyFill="1" applyBorder="1" applyAlignment="1">
      <alignment horizontal="center" vertical="center" wrapText="1"/>
    </xf>
    <xf numFmtId="49" fontId="25" fillId="3" borderId="11" xfId="0" applyNumberFormat="1" applyFont="1" applyFill="1" applyBorder="1" applyAlignment="1">
      <alignment horizontal="center" vertical="center" wrapText="1"/>
    </xf>
    <xf numFmtId="49" fontId="20" fillId="3" borderId="3" xfId="0" applyNumberFormat="1" applyFont="1" applyFill="1" applyBorder="1" applyAlignment="1">
      <alignment horizontal="center" vertical="center" wrapText="1"/>
    </xf>
    <xf numFmtId="49" fontId="25" fillId="3" borderId="10" xfId="0" applyNumberFormat="1" applyFont="1" applyFill="1" applyBorder="1" applyAlignment="1">
      <alignment horizontal="center" vertical="center" wrapText="1"/>
    </xf>
    <xf numFmtId="49" fontId="25" fillId="3" borderId="13" xfId="0" applyNumberFormat="1" applyFont="1" applyFill="1" applyBorder="1" applyAlignment="1">
      <alignment horizontal="center" vertical="center" wrapText="1"/>
    </xf>
    <xf numFmtId="49" fontId="25" fillId="3" borderId="12" xfId="0" applyNumberFormat="1" applyFont="1" applyFill="1" applyBorder="1" applyAlignment="1">
      <alignment horizontal="center" vertical="center" wrapText="1"/>
    </xf>
    <xf numFmtId="0" fontId="36" fillId="0" borderId="5" xfId="0" applyFont="1" applyBorder="1"/>
    <xf numFmtId="0" fontId="36" fillId="0" borderId="5" xfId="0" applyFont="1" applyBorder="1" applyAlignment="1">
      <alignment horizontal="center" vertical="center"/>
    </xf>
    <xf numFmtId="49" fontId="27" fillId="2" borderId="7" xfId="0" applyNumberFormat="1" applyFont="1" applyFill="1" applyBorder="1" applyAlignment="1">
      <alignment horizontal="center" vertical="center" wrapText="1"/>
    </xf>
    <xf numFmtId="49" fontId="27" fillId="2" borderId="2" xfId="0" applyNumberFormat="1" applyFont="1" applyFill="1" applyBorder="1" applyAlignment="1">
      <alignment horizontal="center" vertical="center" wrapText="1"/>
    </xf>
    <xf numFmtId="49" fontId="27" fillId="2" borderId="8" xfId="0" applyNumberFormat="1" applyFont="1" applyFill="1" applyBorder="1" applyAlignment="1">
      <alignment horizontal="center" vertical="center" wrapText="1"/>
    </xf>
    <xf numFmtId="0" fontId="22" fillId="0" borderId="6" xfId="0" applyNumberFormat="1" applyFont="1" applyBorder="1" applyAlignment="1" applyProtection="1">
      <alignment horizontal="center" vertical="center" wrapText="1"/>
      <protection locked="0"/>
    </xf>
    <xf numFmtId="0" fontId="22" fillId="0" borderId="5" xfId="0" applyNumberFormat="1" applyFont="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5" xfId="0" applyNumberFormat="1" applyFont="1" applyFill="1" applyBorder="1" applyAlignment="1" applyProtection="1">
      <alignment horizontal="center" vertical="center" wrapText="1"/>
      <protection locked="0"/>
    </xf>
    <xf numFmtId="49" fontId="46" fillId="3" borderId="6" xfId="0" applyNumberFormat="1" applyFont="1" applyFill="1" applyBorder="1" applyAlignment="1">
      <alignment horizontal="center" vertical="center" wrapText="1"/>
    </xf>
    <xf numFmtId="49" fontId="46" fillId="3" borderId="5" xfId="0" applyNumberFormat="1" applyFont="1" applyFill="1" applyBorder="1" applyAlignment="1">
      <alignment horizontal="center" vertical="center" wrapText="1"/>
    </xf>
    <xf numFmtId="49" fontId="21" fillId="3" borderId="6" xfId="0" applyNumberFormat="1" applyFont="1" applyFill="1" applyBorder="1" applyAlignment="1">
      <alignment horizontal="center" vertical="center" textRotation="180"/>
    </xf>
    <xf numFmtId="49" fontId="21" fillId="3" borderId="5" xfId="0" applyNumberFormat="1" applyFont="1" applyFill="1" applyBorder="1" applyAlignment="1">
      <alignment horizontal="center" vertical="center" textRotation="180"/>
    </xf>
    <xf numFmtId="49" fontId="20" fillId="3" borderId="6" xfId="0" applyNumberFormat="1" applyFont="1" applyFill="1" applyBorder="1" applyAlignment="1">
      <alignment horizontal="center" vertical="center" textRotation="180" wrapText="1"/>
    </xf>
    <xf numFmtId="49" fontId="20" fillId="3" borderId="5" xfId="0" applyNumberFormat="1" applyFont="1" applyFill="1" applyBorder="1" applyAlignment="1">
      <alignment horizontal="center" vertical="center" textRotation="180" wrapText="1"/>
    </xf>
    <xf numFmtId="49" fontId="20" fillId="6" borderId="6" xfId="0" applyNumberFormat="1" applyFont="1" applyFill="1" applyBorder="1" applyAlignment="1">
      <alignment horizontal="center" vertical="center" textRotation="180" wrapText="1"/>
    </xf>
    <xf numFmtId="49" fontId="20" fillId="6" borderId="5" xfId="0" applyNumberFormat="1" applyFont="1" applyFill="1" applyBorder="1" applyAlignment="1">
      <alignment horizontal="center" vertical="center" textRotation="180" wrapText="1"/>
    </xf>
    <xf numFmtId="0" fontId="22" fillId="4" borderId="6" xfId="0" applyNumberFormat="1" applyFont="1" applyFill="1" applyBorder="1" applyAlignment="1">
      <alignment horizontal="center" vertical="center" wrapText="1"/>
    </xf>
    <xf numFmtId="0" fontId="22" fillId="4" borderId="5" xfId="0" applyNumberFormat="1" applyFont="1" applyFill="1" applyBorder="1" applyAlignment="1">
      <alignment horizontal="center" vertical="center" wrapText="1"/>
    </xf>
    <xf numFmtId="0" fontId="22" fillId="5" borderId="6" xfId="0" applyNumberFormat="1" applyFont="1" applyFill="1" applyBorder="1" applyAlignment="1">
      <alignment horizontal="center" vertical="center" wrapText="1"/>
    </xf>
    <xf numFmtId="0" fontId="22" fillId="5" borderId="5" xfId="0" applyNumberFormat="1" applyFont="1" applyFill="1" applyBorder="1" applyAlignment="1">
      <alignment horizontal="center" vertical="center" wrapText="1"/>
    </xf>
    <xf numFmtId="49" fontId="20" fillId="3" borderId="15" xfId="0" applyNumberFormat="1" applyFont="1" applyFill="1" applyBorder="1" applyAlignment="1">
      <alignment horizontal="center" vertical="center" wrapText="1"/>
    </xf>
    <xf numFmtId="49" fontId="25" fillId="3" borderId="6" xfId="0" applyNumberFormat="1" applyFont="1" applyFill="1" applyBorder="1" applyAlignment="1">
      <alignment horizontal="left" vertical="center" wrapText="1"/>
    </xf>
    <xf numFmtId="49" fontId="25" fillId="3" borderId="5" xfId="0" applyNumberFormat="1" applyFont="1" applyFill="1" applyBorder="1" applyAlignment="1">
      <alignment horizontal="left" vertical="center" wrapText="1"/>
    </xf>
    <xf numFmtId="49" fontId="25" fillId="3" borderId="4" xfId="0" applyNumberFormat="1" applyFont="1" applyFill="1" applyBorder="1" applyAlignment="1">
      <alignment horizontal="left" vertical="center" wrapText="1"/>
    </xf>
    <xf numFmtId="49" fontId="29" fillId="3" borderId="6" xfId="0" applyNumberFormat="1" applyFont="1" applyFill="1" applyBorder="1" applyAlignment="1">
      <alignment horizontal="center" vertical="center" wrapText="1"/>
    </xf>
    <xf numFmtId="49" fontId="29" fillId="3" borderId="5" xfId="0" applyNumberFormat="1" applyFont="1" applyFill="1" applyBorder="1" applyAlignment="1">
      <alignment horizontal="center" vertical="center" wrapText="1"/>
    </xf>
    <xf numFmtId="49" fontId="24" fillId="3" borderId="6" xfId="0" applyNumberFormat="1" applyFont="1" applyFill="1" applyBorder="1" applyAlignment="1">
      <alignment horizontal="center" vertical="center" wrapText="1"/>
    </xf>
    <xf numFmtId="49" fontId="24" fillId="3" borderId="5" xfId="0" applyNumberFormat="1" applyFont="1" applyFill="1" applyBorder="1" applyAlignment="1">
      <alignment horizontal="center" vertical="center" wrapText="1"/>
    </xf>
    <xf numFmtId="49" fontId="25" fillId="3" borderId="6" xfId="0" applyNumberFormat="1" applyFont="1" applyFill="1" applyBorder="1" applyAlignment="1">
      <alignment vertical="center" wrapText="1"/>
    </xf>
    <xf numFmtId="49" fontId="25" fillId="3" borderId="5" xfId="0" applyNumberFormat="1" applyFont="1" applyFill="1" applyBorder="1" applyAlignment="1">
      <alignment vertical="center" wrapText="1"/>
    </xf>
    <xf numFmtId="0" fontId="15" fillId="2" borderId="3" xfId="6" applyFont="1" applyFill="1" applyBorder="1" applyAlignment="1" applyProtection="1">
      <alignment horizontal="center" vertical="center" wrapText="1"/>
      <protection locked="0"/>
    </xf>
    <xf numFmtId="0" fontId="15" fillId="2" borderId="7" xfId="6" applyFont="1" applyFill="1" applyBorder="1" applyAlignment="1" applyProtection="1">
      <alignment horizontal="center" vertical="center" wrapText="1"/>
      <protection locked="0"/>
    </xf>
    <xf numFmtId="0" fontId="15" fillId="2" borderId="8" xfId="6" applyFont="1" applyFill="1" applyBorder="1" applyAlignment="1" applyProtection="1">
      <alignment horizontal="center" vertical="center" wrapText="1"/>
      <protection locked="0"/>
    </xf>
    <xf numFmtId="0" fontId="22" fillId="3" borderId="3" xfId="0" applyNumberFormat="1" applyFont="1" applyFill="1" applyBorder="1" applyAlignment="1">
      <alignment horizontal="center" vertical="center" wrapText="1"/>
    </xf>
    <xf numFmtId="0" fontId="15" fillId="2" borderId="6" xfId="6" applyFont="1" applyFill="1" applyBorder="1" applyAlignment="1" applyProtection="1">
      <alignment horizontal="left" vertical="top" textRotation="90" wrapText="1"/>
      <protection locked="0"/>
    </xf>
    <xf numFmtId="0" fontId="0" fillId="0" borderId="5" xfId="0" applyBorder="1"/>
    <xf numFmtId="49" fontId="25" fillId="2" borderId="6" xfId="0" applyNumberFormat="1" applyFont="1" applyFill="1" applyBorder="1" applyAlignment="1" applyProtection="1">
      <alignment horizontal="center" vertical="center" wrapText="1"/>
      <protection locked="0"/>
    </xf>
    <xf numFmtId="49" fontId="25" fillId="2" borderId="5" xfId="0" applyNumberFormat="1" applyFont="1" applyFill="1" applyBorder="1" applyAlignment="1" applyProtection="1">
      <alignment horizontal="center" vertical="center" wrapText="1"/>
      <protection locked="0"/>
    </xf>
    <xf numFmtId="49" fontId="18" fillId="2" borderId="7"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8" xfId="0" applyNumberFormat="1" applyFont="1" applyFill="1" applyBorder="1" applyAlignment="1">
      <alignment horizontal="center" vertical="center" wrapText="1"/>
    </xf>
    <xf numFmtId="49" fontId="19" fillId="2" borderId="7" xfId="0" applyNumberFormat="1" applyFont="1" applyFill="1" applyBorder="1" applyAlignment="1">
      <alignment horizontal="center" vertical="center" wrapText="1"/>
    </xf>
    <xf numFmtId="49" fontId="19" fillId="2" borderId="2" xfId="0" applyNumberFormat="1" applyFont="1" applyFill="1" applyBorder="1" applyAlignment="1">
      <alignment horizontal="center" vertical="center" wrapText="1"/>
    </xf>
    <xf numFmtId="49" fontId="15" fillId="2" borderId="2" xfId="0" applyNumberFormat="1" applyFont="1" applyFill="1" applyBorder="1" applyAlignment="1" applyProtection="1">
      <alignment horizontal="center" vertical="center" wrapText="1"/>
      <protection locked="0"/>
    </xf>
    <xf numFmtId="49" fontId="15" fillId="2" borderId="8" xfId="0" applyNumberFormat="1" applyFont="1" applyFill="1" applyBorder="1" applyAlignment="1" applyProtection="1">
      <alignment horizontal="center" vertical="center" wrapText="1"/>
      <protection locked="0"/>
    </xf>
    <xf numFmtId="0" fontId="14" fillId="2" borderId="6"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5" fillId="2" borderId="2" xfId="6" applyFont="1" applyFill="1" applyBorder="1" applyAlignment="1" applyProtection="1">
      <alignment horizontal="center" vertical="center" wrapText="1"/>
      <protection locked="0"/>
    </xf>
    <xf numFmtId="0" fontId="15" fillId="2" borderId="9" xfId="6" applyFont="1" applyFill="1" applyBorder="1" applyAlignment="1" applyProtection="1">
      <alignment horizontal="center" vertical="center" wrapText="1"/>
      <protection locked="0"/>
    </xf>
    <xf numFmtId="0" fontId="15" fillId="2" borderId="10" xfId="6" applyFont="1" applyFill="1" applyBorder="1" applyAlignment="1" applyProtection="1">
      <alignment horizontal="center" vertical="center" wrapText="1"/>
      <protection locked="0"/>
    </xf>
    <xf numFmtId="0" fontId="15" fillId="2" borderId="11" xfId="6" applyFont="1" applyFill="1" applyBorder="1" applyAlignment="1" applyProtection="1">
      <alignment horizontal="center" vertical="center" wrapText="1"/>
      <protection locked="0"/>
    </xf>
    <xf numFmtId="0" fontId="15" fillId="2" borderId="12" xfId="6" applyFont="1" applyFill="1" applyBorder="1" applyAlignment="1" applyProtection="1">
      <alignment horizontal="center" vertical="center" wrapText="1"/>
      <protection locked="0"/>
    </xf>
    <xf numFmtId="0" fontId="37" fillId="3" borderId="3" xfId="0" applyNumberFormat="1" applyFont="1" applyFill="1" applyBorder="1" applyAlignment="1">
      <alignment horizontal="center" vertical="center" wrapText="1"/>
    </xf>
    <xf numFmtId="0" fontId="37" fillId="2" borderId="6" xfId="0" applyNumberFormat="1" applyFont="1" applyFill="1" applyBorder="1" applyAlignment="1">
      <alignment horizontal="center" vertical="center" wrapText="1"/>
    </xf>
    <xf numFmtId="0" fontId="37" fillId="2" borderId="4" xfId="0" applyNumberFormat="1" applyFont="1" applyFill="1" applyBorder="1" applyAlignment="1">
      <alignment horizontal="center" vertical="center" wrapText="1"/>
    </xf>
    <xf numFmtId="0" fontId="37" fillId="2" borderId="5" xfId="0" applyNumberFormat="1" applyFont="1" applyFill="1" applyBorder="1" applyAlignment="1">
      <alignment horizontal="center" vertical="center" wrapText="1"/>
    </xf>
    <xf numFmtId="0" fontId="30" fillId="2" borderId="9" xfId="0" applyNumberFormat="1" applyFont="1" applyFill="1" applyBorder="1" applyAlignment="1">
      <alignment horizontal="center" vertical="center" wrapText="1"/>
    </xf>
    <xf numFmtId="0" fontId="30" fillId="2" borderId="10" xfId="0" applyNumberFormat="1" applyFont="1" applyFill="1" applyBorder="1" applyAlignment="1">
      <alignment horizontal="center" vertical="center" wrapText="1"/>
    </xf>
    <xf numFmtId="0" fontId="30" fillId="2" borderId="14" xfId="0" applyNumberFormat="1" applyFont="1" applyFill="1" applyBorder="1" applyAlignment="1">
      <alignment horizontal="center" vertical="center" wrapText="1"/>
    </xf>
    <xf numFmtId="0" fontId="30" fillId="2" borderId="13" xfId="0" applyNumberFormat="1" applyFont="1" applyFill="1" applyBorder="1" applyAlignment="1">
      <alignment horizontal="center" vertical="center" wrapText="1"/>
    </xf>
    <xf numFmtId="0" fontId="30" fillId="2" borderId="11" xfId="0" applyNumberFormat="1" applyFont="1" applyFill="1" applyBorder="1" applyAlignment="1">
      <alignment horizontal="center" vertical="center" wrapText="1"/>
    </xf>
    <xf numFmtId="0" fontId="30" fillId="2" borderId="12" xfId="0" applyNumberFormat="1" applyFont="1" applyFill="1" applyBorder="1" applyAlignment="1">
      <alignment horizontal="center" vertical="center" wrapText="1"/>
    </xf>
    <xf numFmtId="0" fontId="30" fillId="2" borderId="6" xfId="0" applyNumberFormat="1" applyFont="1" applyFill="1" applyBorder="1" applyAlignment="1">
      <alignment horizontal="center" vertical="center" wrapText="1"/>
    </xf>
    <xf numFmtId="0" fontId="30" fillId="2" borderId="4" xfId="0" applyNumberFormat="1" applyFont="1" applyFill="1" applyBorder="1" applyAlignment="1">
      <alignment horizontal="center" vertical="center" wrapText="1"/>
    </xf>
    <xf numFmtId="0" fontId="30" fillId="2" borderId="5" xfId="0" applyNumberFormat="1" applyFont="1" applyFill="1" applyBorder="1" applyAlignment="1">
      <alignment horizontal="center" vertical="center" wrapText="1"/>
    </xf>
    <xf numFmtId="0" fontId="37" fillId="2" borderId="6" xfId="0" applyNumberFormat="1" applyFont="1" applyFill="1" applyBorder="1" applyAlignment="1" applyProtection="1">
      <alignment horizontal="center" vertical="center" textRotation="180"/>
      <protection locked="0"/>
    </xf>
    <xf numFmtId="0" fontId="37" fillId="2" borderId="4" xfId="0" applyNumberFormat="1" applyFont="1" applyFill="1" applyBorder="1" applyAlignment="1" applyProtection="1">
      <alignment horizontal="center" vertical="center" textRotation="180"/>
      <protection locked="0"/>
    </xf>
    <xf numFmtId="0" fontId="37" fillId="2" borderId="5" xfId="0" applyNumberFormat="1" applyFont="1" applyFill="1" applyBorder="1" applyAlignment="1" applyProtection="1">
      <alignment horizontal="center" vertical="center" textRotation="180"/>
      <protection locked="0"/>
    </xf>
    <xf numFmtId="0" fontId="37" fillId="2" borderId="6" xfId="0" applyNumberFormat="1" applyFont="1" applyFill="1" applyBorder="1" applyAlignment="1">
      <alignment horizontal="center" vertical="center" textRotation="180" wrapText="1"/>
    </xf>
    <xf numFmtId="0" fontId="37" fillId="2" borderId="4" xfId="0" applyNumberFormat="1" applyFont="1" applyFill="1" applyBorder="1" applyAlignment="1">
      <alignment horizontal="center" vertical="center" textRotation="180" wrapText="1"/>
    </xf>
    <xf numFmtId="0" fontId="37" fillId="2" borderId="5" xfId="0" applyNumberFormat="1" applyFont="1" applyFill="1" applyBorder="1" applyAlignment="1">
      <alignment horizontal="center" vertical="center" textRotation="180" wrapText="1"/>
    </xf>
    <xf numFmtId="49" fontId="11" fillId="3" borderId="0" xfId="0" applyNumberFormat="1" applyFont="1" applyFill="1" applyBorder="1" applyAlignment="1">
      <alignment horizontal="center" vertical="center" wrapText="1"/>
    </xf>
    <xf numFmtId="0" fontId="35" fillId="0" borderId="15" xfId="0" applyNumberFormat="1" applyFont="1" applyBorder="1" applyAlignment="1">
      <alignment horizontal="center" vertical="center" wrapText="1"/>
    </xf>
    <xf numFmtId="0" fontId="37" fillId="2" borderId="6" xfId="6" applyFont="1" applyFill="1" applyBorder="1" applyAlignment="1">
      <alignment horizontal="center" vertical="center" wrapText="1"/>
    </xf>
    <xf numFmtId="0" fontId="37" fillId="2" borderId="4" xfId="6" applyFont="1" applyFill="1" applyBorder="1" applyAlignment="1">
      <alignment horizontal="center" vertical="center" wrapText="1"/>
    </xf>
    <xf numFmtId="0" fontId="37" fillId="2" borderId="5" xfId="6" applyFont="1" applyFill="1" applyBorder="1" applyAlignment="1">
      <alignment horizontal="center" vertical="center" wrapText="1"/>
    </xf>
    <xf numFmtId="0" fontId="20" fillId="2" borderId="7"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8" xfId="0" applyFont="1" applyFill="1" applyBorder="1" applyAlignment="1">
      <alignment horizontal="center" vertical="center"/>
    </xf>
    <xf numFmtId="0" fontId="25" fillId="2" borderId="3" xfId="0" applyFont="1" applyFill="1" applyBorder="1" applyAlignment="1">
      <alignment horizontal="center" vertical="center" textRotation="180"/>
    </xf>
    <xf numFmtId="0" fontId="0" fillId="2" borderId="3" xfId="0" applyFont="1" applyFill="1" applyBorder="1"/>
    <xf numFmtId="49" fontId="19" fillId="2" borderId="8" xfId="0" applyNumberFormat="1" applyFont="1" applyFill="1" applyBorder="1" applyAlignment="1">
      <alignment horizontal="center" vertical="center" wrapText="1"/>
    </xf>
    <xf numFmtId="9" fontId="29" fillId="3" borderId="3" xfId="30" applyFont="1" applyFill="1" applyBorder="1" applyAlignment="1" applyProtection="1">
      <alignment horizontal="center" vertical="center"/>
    </xf>
    <xf numFmtId="9" fontId="29" fillId="3" borderId="6" xfId="30" applyFont="1" applyFill="1" applyBorder="1" applyAlignment="1" applyProtection="1">
      <alignment horizontal="center" vertical="center"/>
    </xf>
    <xf numFmtId="9" fontId="29" fillId="3" borderId="5" xfId="30" applyFont="1" applyFill="1" applyBorder="1" applyAlignment="1" applyProtection="1">
      <alignment horizontal="center" vertical="center"/>
    </xf>
    <xf numFmtId="2" fontId="29" fillId="3" borderId="3" xfId="0" applyNumberFormat="1" applyFont="1" applyFill="1" applyBorder="1" applyAlignment="1" applyProtection="1">
      <alignment horizontal="center" vertical="center" wrapText="1"/>
    </xf>
    <xf numFmtId="9" fontId="15" fillId="3" borderId="3" xfId="30" applyFont="1" applyFill="1" applyBorder="1" applyAlignment="1">
      <alignment horizontal="center" vertical="center" textRotation="90" wrapText="1"/>
    </xf>
    <xf numFmtId="9" fontId="13" fillId="3" borderId="16" xfId="30" applyFont="1" applyFill="1" applyBorder="1" applyAlignment="1" applyProtection="1">
      <alignment horizontal="center" vertical="center" wrapText="1"/>
      <protection locked="0"/>
    </xf>
    <xf numFmtId="9" fontId="13" fillId="3" borderId="0" xfId="30" applyFont="1" applyFill="1" applyBorder="1" applyAlignment="1" applyProtection="1">
      <alignment horizontal="center" vertical="center" wrapText="1"/>
      <protection locked="0"/>
    </xf>
    <xf numFmtId="9" fontId="13" fillId="3" borderId="11" xfId="30" applyFont="1" applyFill="1" applyBorder="1" applyAlignment="1" applyProtection="1">
      <alignment horizontal="center" vertical="center" wrapText="1"/>
      <protection locked="0"/>
    </xf>
    <xf numFmtId="9" fontId="13" fillId="3" borderId="15" xfId="30" applyFont="1" applyFill="1" applyBorder="1" applyAlignment="1" applyProtection="1">
      <alignment horizontal="center" vertical="center" wrapText="1"/>
      <protection locked="0"/>
    </xf>
    <xf numFmtId="9" fontId="13" fillId="3" borderId="12" xfId="30" applyFont="1" applyFill="1" applyBorder="1" applyAlignment="1" applyProtection="1">
      <alignment horizontal="center" vertical="center" wrapText="1"/>
      <protection locked="0"/>
    </xf>
    <xf numFmtId="9" fontId="26" fillId="3" borderId="7" xfId="30" quotePrefix="1" applyFont="1" applyFill="1" applyBorder="1" applyAlignment="1">
      <alignment horizontal="left" vertical="center"/>
    </xf>
    <xf numFmtId="9" fontId="26" fillId="3" borderId="2" xfId="30" applyFont="1" applyFill="1" applyBorder="1" applyAlignment="1">
      <alignment horizontal="left" vertical="center"/>
    </xf>
    <xf numFmtId="9" fontId="26" fillId="3" borderId="8" xfId="30" applyFont="1" applyFill="1" applyBorder="1" applyAlignment="1">
      <alignment horizontal="left" vertical="center"/>
    </xf>
    <xf numFmtId="9" fontId="29" fillId="2" borderId="3" xfId="30" applyFont="1" applyFill="1" applyBorder="1" applyAlignment="1" applyProtection="1">
      <alignment horizontal="center" vertical="center"/>
    </xf>
    <xf numFmtId="9" fontId="29" fillId="2" borderId="6" xfId="30" applyFont="1" applyFill="1" applyBorder="1" applyAlignment="1" applyProtection="1">
      <alignment horizontal="center" vertical="center"/>
    </xf>
    <xf numFmtId="9" fontId="29" fillId="2" borderId="5" xfId="30" applyFont="1" applyFill="1" applyBorder="1" applyAlignment="1" applyProtection="1">
      <alignment horizontal="center" vertical="center"/>
    </xf>
    <xf numFmtId="2" fontId="29" fillId="2" borderId="3" xfId="0" applyNumberFormat="1" applyFont="1" applyFill="1" applyBorder="1" applyAlignment="1" applyProtection="1">
      <alignment horizontal="center" vertical="center" wrapText="1"/>
    </xf>
    <xf numFmtId="9" fontId="15" fillId="2" borderId="3" xfId="30" applyFont="1" applyFill="1" applyBorder="1" applyAlignment="1">
      <alignment horizontal="center" vertical="center" textRotation="90"/>
    </xf>
    <xf numFmtId="9" fontId="13" fillId="2" borderId="16" xfId="30" applyFont="1" applyFill="1" applyBorder="1" applyAlignment="1" applyProtection="1">
      <alignment horizontal="center" vertical="center" wrapText="1"/>
      <protection locked="0"/>
    </xf>
    <xf numFmtId="9" fontId="13" fillId="2" borderId="0" xfId="30" applyFont="1" applyFill="1" applyBorder="1" applyAlignment="1" applyProtection="1">
      <alignment horizontal="center" vertical="center" wrapText="1"/>
      <protection locked="0"/>
    </xf>
    <xf numFmtId="9" fontId="13" fillId="2" borderId="11" xfId="30" applyFont="1" applyFill="1" applyBorder="1" applyAlignment="1" applyProtection="1">
      <alignment horizontal="center" vertical="center" wrapText="1"/>
      <protection locked="0"/>
    </xf>
    <xf numFmtId="9" fontId="13" fillId="2" borderId="15" xfId="30" applyFont="1" applyFill="1" applyBorder="1" applyAlignment="1" applyProtection="1">
      <alignment horizontal="center" vertical="center" wrapText="1"/>
      <protection locked="0"/>
    </xf>
    <xf numFmtId="9" fontId="13" fillId="2" borderId="12" xfId="30" applyFont="1" applyFill="1" applyBorder="1" applyAlignment="1" applyProtection="1">
      <alignment horizontal="center" vertical="center" wrapText="1"/>
      <protection locked="0"/>
    </xf>
    <xf numFmtId="9" fontId="26" fillId="2" borderId="7" xfId="30" quotePrefix="1" applyFont="1" applyFill="1" applyBorder="1" applyAlignment="1">
      <alignment horizontal="left" vertical="center"/>
    </xf>
    <xf numFmtId="9" fontId="26" fillId="2" borderId="2" xfId="30" applyFont="1" applyFill="1" applyBorder="1" applyAlignment="1">
      <alignment horizontal="left" vertical="center"/>
    </xf>
    <xf numFmtId="9" fontId="26" fillId="2" borderId="8" xfId="30" applyFont="1" applyFill="1" applyBorder="1" applyAlignment="1">
      <alignment horizontal="left" vertical="center"/>
    </xf>
    <xf numFmtId="9" fontId="15" fillId="3" borderId="3" xfId="30" applyFont="1" applyFill="1" applyBorder="1" applyAlignment="1">
      <alignment horizontal="center" vertical="center" textRotation="90"/>
    </xf>
    <xf numFmtId="0" fontId="22" fillId="3" borderId="0" xfId="0" applyNumberFormat="1" applyFont="1" applyFill="1" applyAlignment="1">
      <alignment horizontal="center" vertical="center" wrapText="1"/>
    </xf>
    <xf numFmtId="0" fontId="12" fillId="3" borderId="0" xfId="0" applyNumberFormat="1" applyFont="1" applyFill="1" applyAlignment="1">
      <alignment horizontal="left" vertical="center" wrapText="1"/>
    </xf>
    <xf numFmtId="0" fontId="22" fillId="0" borderId="0" xfId="0" applyNumberFormat="1" applyFont="1" applyAlignment="1">
      <alignment horizontal="center" vertical="center" wrapText="1"/>
    </xf>
    <xf numFmtId="0" fontId="26" fillId="2" borderId="3" xfId="6" applyFont="1" applyFill="1" applyBorder="1" applyAlignment="1">
      <alignment vertical="center"/>
    </xf>
    <xf numFmtId="0" fontId="13" fillId="2" borderId="3" xfId="0" applyNumberFormat="1" applyFont="1" applyFill="1" applyBorder="1" applyAlignment="1">
      <alignment horizontal="center" vertical="center" wrapText="1"/>
    </xf>
    <xf numFmtId="0" fontId="13" fillId="2" borderId="3" xfId="0" applyNumberFormat="1" applyFont="1" applyFill="1" applyBorder="1" applyAlignment="1">
      <alignment horizontal="left" vertical="center" wrapText="1"/>
    </xf>
    <xf numFmtId="0" fontId="29" fillId="2" borderId="7" xfId="0" applyFont="1" applyFill="1" applyBorder="1" applyAlignment="1" applyProtection="1">
      <alignment horizontal="center" vertical="center" wrapText="1"/>
      <protection locked="0"/>
    </xf>
    <xf numFmtId="0" fontId="29" fillId="2" borderId="2" xfId="0" applyFont="1" applyFill="1" applyBorder="1" applyAlignment="1" applyProtection="1">
      <alignment horizontal="center" vertical="center" wrapText="1"/>
      <protection locked="0"/>
    </xf>
    <xf numFmtId="0" fontId="29" fillId="2" borderId="8" xfId="0" applyFont="1" applyFill="1" applyBorder="1" applyAlignment="1" applyProtection="1">
      <alignment horizontal="center" vertical="center" wrapText="1"/>
      <protection locked="0"/>
    </xf>
    <xf numFmtId="0" fontId="27" fillId="2" borderId="7" xfId="0" applyNumberFormat="1" applyFont="1" applyFill="1" applyBorder="1" applyAlignment="1" applyProtection="1">
      <alignment horizontal="center" vertical="center" wrapText="1"/>
      <protection locked="0"/>
    </xf>
    <xf numFmtId="0" fontId="27" fillId="2" borderId="2" xfId="0" applyNumberFormat="1" applyFont="1" applyFill="1" applyBorder="1" applyAlignment="1" applyProtection="1">
      <alignment horizontal="center" vertical="center" wrapText="1"/>
      <protection locked="0"/>
    </xf>
    <xf numFmtId="0" fontId="27" fillId="2" borderId="8" xfId="0" applyNumberFormat="1" applyFont="1" applyFill="1" applyBorder="1" applyAlignment="1" applyProtection="1">
      <alignment horizontal="center" vertical="center" wrapText="1"/>
      <protection locked="0"/>
    </xf>
    <xf numFmtId="0" fontId="29" fillId="2" borderId="7" xfId="0" applyNumberFormat="1" applyFont="1" applyFill="1" applyBorder="1" applyAlignment="1" applyProtection="1">
      <alignment horizontal="center" vertical="center" wrapText="1"/>
      <protection locked="0"/>
    </xf>
    <xf numFmtId="0" fontId="29" fillId="2" borderId="2" xfId="0" applyNumberFormat="1" applyFont="1" applyFill="1" applyBorder="1" applyAlignment="1" applyProtection="1">
      <alignment horizontal="center" vertical="center" wrapText="1"/>
      <protection locked="0"/>
    </xf>
    <xf numFmtId="0" fontId="29" fillId="2" borderId="8" xfId="0" applyNumberFormat="1" applyFont="1" applyFill="1" applyBorder="1" applyAlignment="1" applyProtection="1">
      <alignment horizontal="center" vertical="center" wrapText="1"/>
      <protection locked="0"/>
    </xf>
    <xf numFmtId="0" fontId="27" fillId="2" borderId="7" xfId="0" applyFont="1" applyFill="1" applyBorder="1" applyAlignment="1" applyProtection="1">
      <alignment horizontal="center" vertical="center" wrapText="1"/>
      <protection locked="0"/>
    </xf>
    <xf numFmtId="0" fontId="27" fillId="2" borderId="2" xfId="0" applyFont="1" applyFill="1" applyBorder="1" applyAlignment="1" applyProtection="1">
      <alignment horizontal="center" vertical="center" wrapText="1"/>
      <protection locked="0"/>
    </xf>
    <xf numFmtId="0" fontId="27" fillId="2" borderId="8" xfId="0" applyFont="1" applyFill="1" applyBorder="1" applyAlignment="1" applyProtection="1">
      <alignment horizontal="center" vertical="center" wrapText="1"/>
      <protection locked="0"/>
    </xf>
    <xf numFmtId="0" fontId="24" fillId="0" borderId="6" xfId="0" applyNumberFormat="1" applyFont="1" applyBorder="1" applyAlignment="1" applyProtection="1">
      <alignment horizontal="center" vertical="center" wrapText="1"/>
      <protection locked="0"/>
    </xf>
    <xf numFmtId="0" fontId="24" fillId="0" borderId="5" xfId="0" applyNumberFormat="1" applyFont="1" applyBorder="1" applyAlignment="1" applyProtection="1">
      <alignment horizontal="center" vertical="center" wrapText="1"/>
      <protection locked="0"/>
    </xf>
    <xf numFmtId="9" fontId="15" fillId="2" borderId="8" xfId="30" applyFont="1" applyFill="1" applyBorder="1" applyAlignment="1" applyProtection="1">
      <alignment horizontal="center" vertical="center" wrapText="1"/>
      <protection locked="0"/>
    </xf>
    <xf numFmtId="9" fontId="15" fillId="2" borderId="3" xfId="30" applyFont="1" applyFill="1" applyBorder="1" applyAlignment="1" applyProtection="1">
      <alignment horizontal="center" vertical="center" wrapText="1"/>
      <protection locked="0"/>
    </xf>
    <xf numFmtId="49" fontId="29" fillId="2" borderId="6" xfId="0" applyNumberFormat="1" applyFont="1" applyFill="1" applyBorder="1" applyAlignment="1" applyProtection="1">
      <alignment horizontal="center" vertical="center" wrapText="1"/>
      <protection locked="0"/>
    </xf>
    <xf numFmtId="49" fontId="29" fillId="2" borderId="5" xfId="0" applyNumberFormat="1" applyFont="1" applyFill="1" applyBorder="1" applyAlignment="1" applyProtection="1">
      <alignment horizontal="center" vertical="center" wrapText="1"/>
      <protection locked="0"/>
    </xf>
    <xf numFmtId="9" fontId="35" fillId="0" borderId="15" xfId="30" applyFont="1" applyBorder="1" applyAlignment="1">
      <alignment horizontal="center" vertical="center" wrapText="1"/>
    </xf>
    <xf numFmtId="9" fontId="15" fillId="2" borderId="2" xfId="30" applyFont="1" applyFill="1" applyBorder="1" applyAlignment="1" applyProtection="1">
      <alignment horizontal="center" vertical="center" wrapText="1"/>
      <protection locked="0"/>
    </xf>
    <xf numFmtId="0" fontId="70" fillId="3" borderId="9" xfId="0" applyFont="1" applyFill="1" applyBorder="1" applyAlignment="1" applyProtection="1">
      <alignment horizontal="center" vertical="center" wrapText="1"/>
      <protection locked="0"/>
    </xf>
    <xf numFmtId="0" fontId="70" fillId="3" borderId="16" xfId="0" applyFont="1" applyFill="1" applyBorder="1" applyAlignment="1" applyProtection="1">
      <alignment horizontal="center" vertical="center" wrapText="1"/>
      <protection locked="0"/>
    </xf>
    <xf numFmtId="0" fontId="70" fillId="3" borderId="10" xfId="0" applyFont="1" applyFill="1" applyBorder="1" applyAlignment="1" applyProtection="1">
      <alignment horizontal="center" vertical="center" wrapText="1"/>
      <protection locked="0"/>
    </xf>
    <xf numFmtId="0" fontId="70" fillId="3" borderId="14" xfId="0" applyFont="1" applyFill="1" applyBorder="1" applyAlignment="1" applyProtection="1">
      <alignment horizontal="center" vertical="center" wrapText="1"/>
      <protection locked="0"/>
    </xf>
    <xf numFmtId="0" fontId="70" fillId="3" borderId="0" xfId="0" applyFont="1" applyFill="1" applyBorder="1" applyAlignment="1" applyProtection="1">
      <alignment horizontal="center" vertical="center" wrapText="1"/>
      <protection locked="0"/>
    </xf>
    <xf numFmtId="0" fontId="70" fillId="3" borderId="13" xfId="0" applyFont="1" applyFill="1" applyBorder="1" applyAlignment="1" applyProtection="1">
      <alignment horizontal="center" vertical="center" wrapText="1"/>
      <protection locked="0"/>
    </xf>
    <xf numFmtId="0" fontId="70" fillId="3" borderId="11" xfId="0" applyFont="1" applyFill="1" applyBorder="1" applyAlignment="1" applyProtection="1">
      <alignment horizontal="center" vertical="center" wrapText="1"/>
      <protection locked="0"/>
    </xf>
    <xf numFmtId="0" fontId="70" fillId="3" borderId="15" xfId="0" applyFont="1" applyFill="1" applyBorder="1" applyAlignment="1" applyProtection="1">
      <alignment horizontal="center" vertical="center" wrapText="1"/>
      <protection locked="0"/>
    </xf>
    <xf numFmtId="0" fontId="70" fillId="3" borderId="12" xfId="0" applyFont="1" applyFill="1" applyBorder="1" applyAlignment="1" applyProtection="1">
      <alignment horizontal="center" vertical="center" wrapText="1"/>
      <protection locked="0"/>
    </xf>
    <xf numFmtId="0" fontId="70" fillId="3" borderId="7" xfId="0" applyNumberFormat="1" applyFont="1" applyFill="1" applyBorder="1" applyAlignment="1" applyProtection="1">
      <alignment horizontal="left" vertical="center"/>
      <protection locked="0"/>
    </xf>
    <xf numFmtId="0" fontId="70" fillId="3" borderId="2" xfId="0" applyNumberFormat="1" applyFont="1" applyFill="1" applyBorder="1" applyAlignment="1" applyProtection="1">
      <alignment horizontal="left" vertical="center"/>
      <protection locked="0"/>
    </xf>
    <xf numFmtId="0" fontId="70" fillId="3" borderId="8" xfId="0" applyNumberFormat="1" applyFont="1" applyFill="1" applyBorder="1" applyAlignment="1" applyProtection="1">
      <alignment horizontal="left" vertical="center"/>
      <protection locked="0"/>
    </xf>
    <xf numFmtId="0" fontId="70" fillId="3" borderId="7" xfId="0" applyFont="1" applyFill="1" applyBorder="1" applyAlignment="1" applyProtection="1">
      <alignment horizontal="center" vertical="center" wrapText="1"/>
      <protection locked="0"/>
    </xf>
    <xf numFmtId="0" fontId="70" fillId="3" borderId="2" xfId="0" applyFont="1" applyFill="1" applyBorder="1" applyAlignment="1" applyProtection="1">
      <alignment horizontal="center" vertical="center" wrapText="1"/>
      <protection locked="0"/>
    </xf>
    <xf numFmtId="0" fontId="70" fillId="3" borderId="8" xfId="0" applyFont="1" applyFill="1" applyBorder="1" applyAlignment="1" applyProtection="1">
      <alignment horizontal="center" vertical="center" wrapText="1"/>
      <protection locked="0"/>
    </xf>
    <xf numFmtId="49" fontId="70" fillId="3" borderId="7" xfId="0" applyNumberFormat="1" applyFont="1" applyFill="1" applyBorder="1" applyAlignment="1">
      <alignment horizontal="left" vertical="center" wrapText="1"/>
    </xf>
    <xf numFmtId="49" fontId="70" fillId="3" borderId="2" xfId="0" applyNumberFormat="1" applyFont="1" applyFill="1" applyBorder="1" applyAlignment="1">
      <alignment horizontal="left" vertical="center" wrapText="1"/>
    </xf>
    <xf numFmtId="49" fontId="70" fillId="3" borderId="8" xfId="0" applyNumberFormat="1" applyFont="1" applyFill="1" applyBorder="1" applyAlignment="1">
      <alignment horizontal="left" vertical="center" wrapText="1"/>
    </xf>
    <xf numFmtId="0" fontId="70" fillId="3" borderId="7" xfId="0" applyFont="1" applyFill="1" applyBorder="1" applyAlignment="1" applyProtection="1">
      <alignment horizontal="left" vertical="center" wrapText="1"/>
      <protection locked="0"/>
    </xf>
    <xf numFmtId="0" fontId="70" fillId="3" borderId="2" xfId="0" applyFont="1" applyFill="1" applyBorder="1" applyAlignment="1" applyProtection="1">
      <alignment horizontal="left" vertical="center" wrapText="1"/>
      <protection locked="0"/>
    </xf>
    <xf numFmtId="0" fontId="70" fillId="3" borderId="8" xfId="0" applyFont="1" applyFill="1" applyBorder="1" applyAlignment="1" applyProtection="1">
      <alignment horizontal="left" vertical="center" wrapText="1"/>
      <protection locked="0"/>
    </xf>
    <xf numFmtId="0" fontId="70" fillId="3" borderId="7" xfId="0" applyNumberFormat="1" applyFont="1" applyFill="1" applyBorder="1" applyAlignment="1" applyProtection="1">
      <alignment horizontal="left" vertical="center" wrapText="1"/>
      <protection locked="0"/>
    </xf>
    <xf numFmtId="0" fontId="70" fillId="3" borderId="2" xfId="0" applyNumberFormat="1" applyFont="1" applyFill="1" applyBorder="1" applyAlignment="1" applyProtection="1">
      <alignment horizontal="left" vertical="center" wrapText="1"/>
      <protection locked="0"/>
    </xf>
    <xf numFmtId="0" fontId="70" fillId="3" borderId="8" xfId="0" applyNumberFormat="1" applyFont="1" applyFill="1" applyBorder="1" applyAlignment="1" applyProtection="1">
      <alignment horizontal="left" vertical="center" wrapText="1"/>
      <protection locked="0"/>
    </xf>
    <xf numFmtId="49" fontId="70" fillId="3" borderId="7" xfId="0" applyNumberFormat="1" applyFont="1" applyFill="1" applyBorder="1" applyAlignment="1">
      <alignment horizontal="left" vertical="center"/>
    </xf>
    <xf numFmtId="49" fontId="70" fillId="3" borderId="2" xfId="0" applyNumberFormat="1" applyFont="1" applyFill="1" applyBorder="1" applyAlignment="1">
      <alignment horizontal="left" vertical="center"/>
    </xf>
    <xf numFmtId="49" fontId="70" fillId="3" borderId="8" xfId="0" applyNumberFormat="1" applyFont="1" applyFill="1" applyBorder="1" applyAlignment="1">
      <alignment horizontal="left" vertical="center"/>
    </xf>
    <xf numFmtId="49" fontId="71" fillId="3" borderId="7" xfId="0" applyNumberFormat="1" applyFont="1" applyFill="1" applyBorder="1" applyAlignment="1">
      <alignment horizontal="left" vertical="center" wrapText="1"/>
    </xf>
    <xf numFmtId="49" fontId="71" fillId="3" borderId="6" xfId="0" applyNumberFormat="1" applyFont="1" applyFill="1" applyBorder="1" applyAlignment="1">
      <alignment horizontal="left" vertical="center" wrapText="1"/>
    </xf>
    <xf numFmtId="49" fontId="71" fillId="3" borderId="4" xfId="0" applyNumberFormat="1" applyFont="1" applyFill="1" applyBorder="1" applyAlignment="1">
      <alignment horizontal="left" vertical="center" wrapText="1"/>
    </xf>
    <xf numFmtId="49" fontId="71" fillId="3" borderId="5" xfId="0" applyNumberFormat="1" applyFont="1" applyFill="1" applyBorder="1" applyAlignment="1">
      <alignment horizontal="left" vertical="center" wrapText="1"/>
    </xf>
    <xf numFmtId="49" fontId="71" fillId="3" borderId="3" xfId="0" applyNumberFormat="1" applyFont="1" applyFill="1" applyBorder="1" applyAlignment="1">
      <alignment horizontal="center" vertical="center" wrapText="1"/>
    </xf>
    <xf numFmtId="49" fontId="71" fillId="3" borderId="6" xfId="0" applyNumberFormat="1" applyFont="1" applyFill="1" applyBorder="1" applyAlignment="1">
      <alignment horizontal="center" vertical="top" wrapText="1"/>
    </xf>
    <xf numFmtId="49" fontId="71" fillId="3" borderId="4" xfId="0" applyNumberFormat="1" applyFont="1" applyFill="1" applyBorder="1" applyAlignment="1">
      <alignment horizontal="center" vertical="top" wrapText="1"/>
    </xf>
    <xf numFmtId="49" fontId="71" fillId="3" borderId="5" xfId="0" applyNumberFormat="1" applyFont="1" applyFill="1" applyBorder="1" applyAlignment="1">
      <alignment horizontal="center" vertical="top" wrapText="1"/>
    </xf>
    <xf numFmtId="49" fontId="71" fillId="3" borderId="7" xfId="0" applyNumberFormat="1" applyFont="1" applyFill="1" applyBorder="1" applyAlignment="1">
      <alignment horizontal="center" vertical="top" wrapText="1"/>
    </xf>
    <xf numFmtId="49" fontId="71" fillId="3" borderId="3" xfId="0" applyNumberFormat="1" applyFont="1" applyFill="1" applyBorder="1" applyAlignment="1">
      <alignment horizontal="center" vertical="top" wrapText="1"/>
    </xf>
    <xf numFmtId="0" fontId="78" fillId="3" borderId="9" xfId="0" applyNumberFormat="1" applyFont="1" applyFill="1" applyBorder="1" applyAlignment="1" applyProtection="1">
      <alignment horizontal="center" vertical="center" wrapText="1"/>
      <protection locked="0"/>
    </xf>
    <xf numFmtId="0" fontId="78" fillId="3" borderId="16" xfId="0" applyNumberFormat="1" applyFont="1" applyFill="1" applyBorder="1" applyAlignment="1" applyProtection="1">
      <alignment horizontal="center" vertical="center" wrapText="1"/>
      <protection locked="0"/>
    </xf>
    <xf numFmtId="0" fontId="78" fillId="3" borderId="10" xfId="0" applyNumberFormat="1" applyFont="1" applyFill="1" applyBorder="1" applyAlignment="1" applyProtection="1">
      <alignment horizontal="center" vertical="center" wrapText="1"/>
      <protection locked="0"/>
    </xf>
    <xf numFmtId="0" fontId="78" fillId="3" borderId="14" xfId="0" applyNumberFormat="1" applyFont="1" applyFill="1" applyBorder="1" applyAlignment="1" applyProtection="1">
      <alignment horizontal="center" vertical="center" wrapText="1"/>
      <protection locked="0"/>
    </xf>
    <xf numFmtId="0" fontId="78" fillId="3" borderId="0" xfId="0" applyNumberFormat="1" applyFont="1" applyFill="1" applyBorder="1" applyAlignment="1" applyProtection="1">
      <alignment horizontal="center" vertical="center" wrapText="1"/>
      <protection locked="0"/>
    </xf>
    <xf numFmtId="0" fontId="78" fillId="3" borderId="13" xfId="0" applyNumberFormat="1" applyFont="1" applyFill="1" applyBorder="1" applyAlignment="1" applyProtection="1">
      <alignment horizontal="center" vertical="center" wrapText="1"/>
      <protection locked="0"/>
    </xf>
    <xf numFmtId="0" fontId="78" fillId="3" borderId="11" xfId="0" applyNumberFormat="1" applyFont="1" applyFill="1" applyBorder="1" applyAlignment="1" applyProtection="1">
      <alignment horizontal="center" vertical="center" wrapText="1"/>
      <protection locked="0"/>
    </xf>
    <xf numFmtId="0" fontId="78" fillId="3" borderId="15" xfId="0" applyNumberFormat="1" applyFont="1" applyFill="1" applyBorder="1" applyAlignment="1" applyProtection="1">
      <alignment horizontal="center" vertical="center" wrapText="1"/>
      <protection locked="0"/>
    </xf>
    <xf numFmtId="0" fontId="78" fillId="3" borderId="12" xfId="0" applyNumberFormat="1" applyFont="1" applyFill="1" applyBorder="1" applyAlignment="1" applyProtection="1">
      <alignment horizontal="center" vertical="center" wrapText="1"/>
      <protection locked="0"/>
    </xf>
    <xf numFmtId="0" fontId="70" fillId="3" borderId="9" xfId="0" applyNumberFormat="1" applyFont="1" applyFill="1" applyBorder="1" applyAlignment="1" applyProtection="1">
      <alignment horizontal="center" vertical="center" wrapText="1"/>
      <protection locked="0"/>
    </xf>
    <xf numFmtId="0" fontId="70" fillId="3" borderId="16" xfId="0" applyNumberFormat="1" applyFont="1" applyFill="1" applyBorder="1" applyAlignment="1" applyProtection="1">
      <alignment horizontal="center" vertical="center" wrapText="1"/>
      <protection locked="0"/>
    </xf>
    <xf numFmtId="0" fontId="70" fillId="3" borderId="10" xfId="0" applyNumberFormat="1" applyFont="1" applyFill="1" applyBorder="1" applyAlignment="1" applyProtection="1">
      <alignment horizontal="center" vertical="center" wrapText="1"/>
      <protection locked="0"/>
    </xf>
    <xf numFmtId="0" fontId="70" fillId="3" borderId="14" xfId="0" applyNumberFormat="1" applyFont="1" applyFill="1" applyBorder="1" applyAlignment="1" applyProtection="1">
      <alignment horizontal="center" vertical="center" wrapText="1"/>
      <protection locked="0"/>
    </xf>
    <xf numFmtId="0" fontId="70" fillId="3" borderId="0" xfId="0" applyNumberFormat="1" applyFont="1" applyFill="1" applyBorder="1" applyAlignment="1" applyProtection="1">
      <alignment horizontal="center" vertical="center" wrapText="1"/>
      <protection locked="0"/>
    </xf>
    <xf numFmtId="0" fontId="70" fillId="3" borderId="13" xfId="0" applyNumberFormat="1" applyFont="1" applyFill="1" applyBorder="1" applyAlignment="1" applyProtection="1">
      <alignment horizontal="center" vertical="center" wrapText="1"/>
      <protection locked="0"/>
    </xf>
    <xf numFmtId="0" fontId="70" fillId="3" borderId="11" xfId="0" applyNumberFormat="1" applyFont="1" applyFill="1" applyBorder="1" applyAlignment="1" applyProtection="1">
      <alignment horizontal="center" vertical="center" wrapText="1"/>
      <protection locked="0"/>
    </xf>
    <xf numFmtId="0" fontId="70" fillId="3" borderId="15" xfId="0" applyNumberFormat="1" applyFont="1" applyFill="1" applyBorder="1" applyAlignment="1" applyProtection="1">
      <alignment horizontal="center" vertical="center" wrapText="1"/>
      <protection locked="0"/>
    </xf>
    <xf numFmtId="0" fontId="70" fillId="3" borderId="12" xfId="0" applyNumberFormat="1" applyFont="1" applyFill="1" applyBorder="1" applyAlignment="1" applyProtection="1">
      <alignment horizontal="center" vertical="center" wrapText="1"/>
      <protection locked="0"/>
    </xf>
    <xf numFmtId="0" fontId="71" fillId="3" borderId="6" xfId="0" applyNumberFormat="1" applyFont="1" applyFill="1" applyBorder="1" applyAlignment="1">
      <alignment horizontal="center" vertical="center" wrapText="1"/>
    </xf>
    <xf numFmtId="0" fontId="71" fillId="3" borderId="5" xfId="0" applyNumberFormat="1" applyFont="1" applyFill="1" applyBorder="1" applyAlignment="1">
      <alignment horizontal="center" vertical="center" wrapText="1"/>
    </xf>
    <xf numFmtId="49" fontId="71" fillId="3" borderId="6" xfId="0" applyNumberFormat="1" applyFont="1" applyFill="1" applyBorder="1" applyAlignment="1">
      <alignment horizontal="center" vertical="center" wrapText="1"/>
    </xf>
    <xf numFmtId="49" fontId="71" fillId="3" borderId="4" xfId="0" applyNumberFormat="1" applyFont="1" applyFill="1" applyBorder="1" applyAlignment="1">
      <alignment horizontal="center" vertical="center" wrapText="1"/>
    </xf>
    <xf numFmtId="49" fontId="71" fillId="3" borderId="5" xfId="0" applyNumberFormat="1" applyFont="1" applyFill="1" applyBorder="1" applyAlignment="1">
      <alignment horizontal="center" vertical="center" wrapText="1"/>
    </xf>
    <xf numFmtId="0" fontId="71" fillId="3" borderId="6" xfId="0" applyFont="1" applyFill="1" applyBorder="1" applyAlignment="1">
      <alignment horizontal="center" vertical="center" wrapText="1"/>
    </xf>
    <xf numFmtId="0" fontId="71" fillId="3" borderId="5" xfId="0" applyFont="1" applyFill="1" applyBorder="1" applyAlignment="1">
      <alignment horizontal="center" vertical="center" wrapText="1"/>
    </xf>
    <xf numFmtId="49" fontId="71" fillId="3" borderId="7" xfId="0" applyNumberFormat="1" applyFont="1" applyFill="1" applyBorder="1" applyAlignment="1">
      <alignment vertical="center" wrapText="1"/>
    </xf>
    <xf numFmtId="49" fontId="71" fillId="3" borderId="10" xfId="0" applyNumberFormat="1" applyFont="1" applyFill="1" applyBorder="1" applyAlignment="1">
      <alignment horizontal="center" vertical="center" wrapText="1"/>
    </xf>
    <xf numFmtId="49" fontId="71" fillId="3" borderId="12" xfId="0" applyNumberFormat="1" applyFont="1" applyFill="1" applyBorder="1" applyAlignment="1">
      <alignment horizontal="center" vertical="center" wrapText="1"/>
    </xf>
    <xf numFmtId="49" fontId="71" fillId="3" borderId="7" xfId="0" applyNumberFormat="1" applyFont="1" applyFill="1" applyBorder="1" applyAlignment="1">
      <alignment horizontal="center" vertical="center" wrapText="1"/>
    </xf>
    <xf numFmtId="49" fontId="71" fillId="3" borderId="3" xfId="0" applyNumberFormat="1" applyFont="1" applyFill="1" applyBorder="1" applyAlignment="1">
      <alignment vertical="center" wrapText="1"/>
    </xf>
    <xf numFmtId="49" fontId="76" fillId="3" borderId="7" xfId="0" applyNumberFormat="1" applyFont="1" applyFill="1" applyBorder="1" applyAlignment="1">
      <alignment horizontal="left" vertical="center" wrapText="1"/>
    </xf>
    <xf numFmtId="49" fontId="76" fillId="3" borderId="2" xfId="0" applyNumberFormat="1" applyFont="1" applyFill="1" applyBorder="1" applyAlignment="1">
      <alignment horizontal="left" vertical="center" wrapText="1"/>
    </xf>
    <xf numFmtId="49" fontId="76" fillId="3" borderId="8" xfId="0" applyNumberFormat="1" applyFont="1" applyFill="1" applyBorder="1" applyAlignment="1">
      <alignment horizontal="left" vertical="center" wrapText="1"/>
    </xf>
    <xf numFmtId="0" fontId="60" fillId="3" borderId="3" xfId="0" applyNumberFormat="1" applyFont="1" applyFill="1" applyBorder="1" applyAlignment="1">
      <alignment horizontal="center" vertical="center" wrapText="1"/>
    </xf>
    <xf numFmtId="0" fontId="70" fillId="3" borderId="6" xfId="6" applyFont="1" applyFill="1" applyBorder="1" applyAlignment="1">
      <alignment horizontal="center" vertical="center" wrapText="1"/>
    </xf>
    <xf numFmtId="0" fontId="70" fillId="3" borderId="4" xfId="6" applyFont="1" applyFill="1" applyBorder="1" applyAlignment="1">
      <alignment horizontal="center" vertical="center" wrapText="1"/>
    </xf>
    <xf numFmtId="0" fontId="70" fillId="3" borderId="5" xfId="6" applyFont="1" applyFill="1" applyBorder="1" applyAlignment="1">
      <alignment horizontal="center" vertical="center" wrapText="1"/>
    </xf>
    <xf numFmtId="0" fontId="70" fillId="3" borderId="6" xfId="0" applyFont="1" applyFill="1" applyBorder="1" applyAlignment="1">
      <alignment horizontal="center" vertical="center" wrapText="1"/>
    </xf>
    <xf numFmtId="0" fontId="70" fillId="3" borderId="4" xfId="0" applyFont="1" applyFill="1" applyBorder="1" applyAlignment="1">
      <alignment horizontal="center" vertical="center" wrapText="1"/>
    </xf>
    <xf numFmtId="0" fontId="70" fillId="3" borderId="5" xfId="0" applyFont="1" applyFill="1" applyBorder="1" applyAlignment="1">
      <alignment horizontal="center" vertical="center" wrapText="1"/>
    </xf>
    <xf numFmtId="0" fontId="59" fillId="3" borderId="6" xfId="0" applyNumberFormat="1" applyFont="1" applyFill="1" applyBorder="1" applyAlignment="1">
      <alignment horizontal="center" vertical="center" wrapText="1"/>
    </xf>
    <xf numFmtId="0" fontId="59" fillId="3" borderId="4" xfId="0" applyNumberFormat="1" applyFont="1" applyFill="1" applyBorder="1" applyAlignment="1">
      <alignment horizontal="center" vertical="center" wrapText="1"/>
    </xf>
    <xf numFmtId="0" fontId="59" fillId="3" borderId="5" xfId="0" applyNumberFormat="1" applyFont="1" applyFill="1" applyBorder="1" applyAlignment="1">
      <alignment horizontal="center" vertical="center" wrapText="1"/>
    </xf>
    <xf numFmtId="0" fontId="71" fillId="3" borderId="4" xfId="0" applyFont="1" applyFill="1" applyBorder="1" applyAlignment="1">
      <alignment horizontal="center" vertical="center" wrapText="1"/>
    </xf>
    <xf numFmtId="0" fontId="70" fillId="3" borderId="6" xfId="0" applyNumberFormat="1" applyFont="1" applyFill="1" applyBorder="1" applyAlignment="1" applyProtection="1">
      <alignment horizontal="center" vertical="center" wrapText="1"/>
      <protection locked="0"/>
    </xf>
    <xf numFmtId="0" fontId="70" fillId="3" borderId="4" xfId="0" applyNumberFormat="1" applyFont="1" applyFill="1" applyBorder="1" applyAlignment="1" applyProtection="1">
      <alignment horizontal="center" vertical="center" wrapText="1"/>
      <protection locked="0"/>
    </xf>
    <xf numFmtId="0" fontId="70" fillId="3" borderId="5" xfId="0" applyNumberFormat="1" applyFont="1" applyFill="1" applyBorder="1" applyAlignment="1" applyProtection="1">
      <alignment horizontal="center" vertical="center" wrapText="1"/>
      <protection locked="0"/>
    </xf>
    <xf numFmtId="0" fontId="70" fillId="3" borderId="6" xfId="0" applyNumberFormat="1" applyFont="1" applyFill="1" applyBorder="1" applyAlignment="1">
      <alignment horizontal="center" vertical="center" wrapText="1"/>
    </xf>
    <xf numFmtId="0" fontId="70" fillId="3" borderId="4" xfId="0" applyNumberFormat="1" applyFont="1" applyFill="1" applyBorder="1" applyAlignment="1">
      <alignment horizontal="center" vertical="center" wrapText="1"/>
    </xf>
    <xf numFmtId="0" fontId="70" fillId="3" borderId="5" xfId="0" applyNumberFormat="1" applyFont="1" applyFill="1" applyBorder="1" applyAlignment="1">
      <alignment horizontal="center" vertical="center" wrapText="1"/>
    </xf>
    <xf numFmtId="49" fontId="71" fillId="3" borderId="2" xfId="0" applyNumberFormat="1" applyFont="1" applyFill="1" applyBorder="1" applyAlignment="1">
      <alignment horizontal="center" vertical="center" wrapText="1"/>
    </xf>
    <xf numFmtId="49" fontId="71" fillId="3" borderId="8" xfId="0" applyNumberFormat="1" applyFont="1" applyFill="1" applyBorder="1" applyAlignment="1">
      <alignment horizontal="center" vertical="center" wrapText="1"/>
    </xf>
    <xf numFmtId="49" fontId="71" fillId="3" borderId="6" xfId="0" applyNumberFormat="1" applyFont="1" applyFill="1" applyBorder="1" applyAlignment="1" applyProtection="1">
      <alignment horizontal="center" vertical="top" wrapText="1"/>
      <protection locked="0"/>
    </xf>
    <xf numFmtId="49" fontId="71" fillId="3" borderId="5" xfId="0" applyNumberFormat="1" applyFont="1" applyFill="1" applyBorder="1" applyAlignment="1" applyProtection="1">
      <alignment horizontal="center" vertical="top" wrapText="1"/>
      <protection locked="0"/>
    </xf>
    <xf numFmtId="0" fontId="70" fillId="3" borderId="6" xfId="0" applyFont="1" applyFill="1" applyBorder="1" applyAlignment="1">
      <alignment horizontal="center" vertical="center"/>
    </xf>
    <xf numFmtId="0" fontId="70" fillId="3" borderId="4" xfId="0" applyFont="1" applyFill="1" applyBorder="1" applyAlignment="1">
      <alignment horizontal="center" vertical="center"/>
    </xf>
    <xf numFmtId="0" fontId="70" fillId="3" borderId="5" xfId="0" applyFont="1" applyFill="1" applyBorder="1" applyAlignment="1">
      <alignment horizontal="center" vertical="center"/>
    </xf>
    <xf numFmtId="0" fontId="70" fillId="3" borderId="9" xfId="0" applyNumberFormat="1" applyFont="1" applyFill="1" applyBorder="1" applyAlignment="1">
      <alignment horizontal="center" vertical="center" wrapText="1"/>
    </xf>
    <xf numFmtId="0" fontId="70" fillId="3" borderId="10" xfId="0" applyNumberFormat="1" applyFont="1" applyFill="1" applyBorder="1" applyAlignment="1">
      <alignment horizontal="center" vertical="center" wrapText="1"/>
    </xf>
    <xf numFmtId="0" fontId="70" fillId="3" borderId="14" xfId="0" applyNumberFormat="1" applyFont="1" applyFill="1" applyBorder="1" applyAlignment="1">
      <alignment horizontal="center" vertical="center" wrapText="1"/>
    </xf>
    <xf numFmtId="0" fontId="70" fillId="3" borderId="13" xfId="0" applyNumberFormat="1" applyFont="1" applyFill="1" applyBorder="1" applyAlignment="1">
      <alignment horizontal="center" vertical="center" wrapText="1"/>
    </xf>
    <xf numFmtId="0" fontId="70" fillId="3" borderId="11" xfId="0" applyNumberFormat="1" applyFont="1" applyFill="1" applyBorder="1" applyAlignment="1">
      <alignment horizontal="center" vertical="center" wrapText="1"/>
    </xf>
    <xf numFmtId="0" fontId="70" fillId="3" borderId="12" xfId="0" applyNumberFormat="1" applyFont="1" applyFill="1" applyBorder="1" applyAlignment="1">
      <alignment horizontal="center" vertical="center" wrapText="1"/>
    </xf>
    <xf numFmtId="0" fontId="63" fillId="3" borderId="6" xfId="0" applyNumberFormat="1" applyFont="1" applyFill="1" applyBorder="1" applyAlignment="1">
      <alignment horizontal="center" vertical="center" wrapText="1"/>
    </xf>
    <xf numFmtId="0" fontId="63" fillId="3" borderId="4" xfId="0" applyNumberFormat="1" applyFont="1" applyFill="1" applyBorder="1" applyAlignment="1">
      <alignment horizontal="center" vertical="center" wrapText="1"/>
    </xf>
    <xf numFmtId="0" fontId="63" fillId="3" borderId="5" xfId="0" applyNumberFormat="1" applyFont="1" applyFill="1" applyBorder="1" applyAlignment="1">
      <alignment horizontal="center" vertical="center" wrapText="1"/>
    </xf>
    <xf numFmtId="49" fontId="71" fillId="3" borderId="10" xfId="0" applyNumberFormat="1" applyFont="1" applyFill="1" applyBorder="1" applyAlignment="1">
      <alignment horizontal="left" vertical="center" wrapText="1"/>
    </xf>
    <xf numFmtId="49" fontId="71" fillId="3" borderId="12" xfId="0" applyNumberFormat="1" applyFont="1" applyFill="1" applyBorder="1" applyAlignment="1">
      <alignment horizontal="left" vertical="center" wrapText="1"/>
    </xf>
    <xf numFmtId="49" fontId="71" fillId="3" borderId="13" xfId="0" applyNumberFormat="1" applyFont="1" applyFill="1" applyBorder="1" applyAlignment="1">
      <alignment horizontal="center" vertical="center" wrapText="1"/>
    </xf>
    <xf numFmtId="49" fontId="74" fillId="3" borderId="7" xfId="0" applyNumberFormat="1" applyFont="1" applyFill="1" applyBorder="1" applyAlignment="1">
      <alignment horizontal="left" vertical="center" wrapText="1"/>
    </xf>
    <xf numFmtId="0" fontId="71" fillId="3" borderId="4" xfId="0" applyNumberFormat="1" applyFont="1" applyFill="1" applyBorder="1" applyAlignment="1">
      <alignment horizontal="center" vertical="center" wrapText="1"/>
    </xf>
    <xf numFmtId="0" fontId="72" fillId="3" borderId="7" xfId="0" applyFont="1" applyFill="1" applyBorder="1" applyAlignment="1">
      <alignment vertical="center" wrapText="1"/>
    </xf>
    <xf numFmtId="49" fontId="71" fillId="3" borderId="10" xfId="0" quotePrefix="1" applyNumberFormat="1" applyFont="1" applyFill="1" applyBorder="1" applyAlignment="1">
      <alignment horizontal="center" vertical="center" wrapText="1"/>
    </xf>
    <xf numFmtId="49" fontId="71" fillId="3" borderId="13" xfId="0" quotePrefix="1" applyNumberFormat="1" applyFont="1" applyFill="1" applyBorder="1" applyAlignment="1">
      <alignment horizontal="center" vertical="center" wrapText="1"/>
    </xf>
    <xf numFmtId="49" fontId="71" fillId="3" borderId="12" xfId="0" quotePrefix="1" applyNumberFormat="1" applyFont="1" applyFill="1" applyBorder="1" applyAlignment="1">
      <alignment horizontal="center" vertical="center" wrapText="1"/>
    </xf>
    <xf numFmtId="0" fontId="71" fillId="3" borderId="7" xfId="0" applyNumberFormat="1" applyFont="1" applyFill="1" applyBorder="1" applyAlignment="1">
      <alignment horizontal="left" vertical="center" wrapText="1"/>
    </xf>
    <xf numFmtId="0" fontId="71" fillId="3" borderId="6" xfId="0" applyNumberFormat="1" applyFont="1" applyFill="1" applyBorder="1" applyAlignment="1">
      <alignment vertical="center" wrapText="1"/>
    </xf>
    <xf numFmtId="0" fontId="71" fillId="3" borderId="4" xfId="0" applyNumberFormat="1" applyFont="1" applyFill="1" applyBorder="1" applyAlignment="1">
      <alignment vertical="center" wrapText="1"/>
    </xf>
    <xf numFmtId="0" fontId="71" fillId="3" borderId="5" xfId="0" applyNumberFormat="1" applyFont="1" applyFill="1" applyBorder="1" applyAlignment="1">
      <alignment vertical="center" wrapText="1"/>
    </xf>
    <xf numFmtId="49" fontId="71" fillId="3" borderId="6" xfId="0" applyNumberFormat="1" applyFont="1" applyFill="1" applyBorder="1" applyAlignment="1">
      <alignment vertical="center" wrapText="1"/>
    </xf>
    <xf numFmtId="49" fontId="71" fillId="3" borderId="4" xfId="0" applyNumberFormat="1" applyFont="1" applyFill="1" applyBorder="1" applyAlignment="1">
      <alignment vertical="center" wrapText="1"/>
    </xf>
    <xf numFmtId="49" fontId="71" fillId="3" borderId="5" xfId="0" applyNumberFormat="1" applyFont="1" applyFill="1" applyBorder="1" applyAlignment="1">
      <alignment vertical="center" wrapText="1"/>
    </xf>
    <xf numFmtId="49" fontId="71" fillId="3" borderId="4" xfId="0" applyNumberFormat="1" applyFont="1" applyFill="1" applyBorder="1" applyAlignment="1">
      <alignment horizontal="left" vertical="top" wrapText="1"/>
    </xf>
    <xf numFmtId="49" fontId="71" fillId="3" borderId="5" xfId="0" applyNumberFormat="1" applyFont="1" applyFill="1" applyBorder="1" applyAlignment="1">
      <alignment horizontal="left" vertical="top" wrapText="1"/>
    </xf>
    <xf numFmtId="49" fontId="70" fillId="3" borderId="6" xfId="0" applyNumberFormat="1" applyFont="1" applyFill="1" applyBorder="1" applyAlignment="1">
      <alignment vertical="center" wrapText="1"/>
    </xf>
    <xf numFmtId="49" fontId="70" fillId="3" borderId="4" xfId="0" applyNumberFormat="1" applyFont="1" applyFill="1" applyBorder="1" applyAlignment="1">
      <alignment vertical="center" wrapText="1"/>
    </xf>
    <xf numFmtId="49" fontId="70" fillId="3" borderId="4" xfId="0" applyNumberFormat="1" applyFont="1" applyFill="1" applyBorder="1" applyAlignment="1">
      <alignment horizontal="center" vertical="center" wrapText="1"/>
    </xf>
    <xf numFmtId="49" fontId="70" fillId="3" borderId="5" xfId="0" applyNumberFormat="1" applyFont="1" applyFill="1" applyBorder="1" applyAlignment="1">
      <alignment horizontal="center" vertical="center" wrapText="1"/>
    </xf>
    <xf numFmtId="49" fontId="70" fillId="3" borderId="6" xfId="0" applyNumberFormat="1" applyFont="1" applyFill="1" applyBorder="1" applyAlignment="1">
      <alignment horizontal="center" vertical="center" wrapText="1"/>
    </xf>
    <xf numFmtId="0" fontId="71" fillId="3" borderId="6" xfId="0" applyFont="1" applyFill="1" applyBorder="1" applyAlignment="1" applyProtection="1">
      <alignment horizontal="center" vertical="center" wrapText="1"/>
      <protection locked="0"/>
    </xf>
    <xf numFmtId="0" fontId="71" fillId="3" borderId="5" xfId="0" applyFont="1" applyFill="1" applyBorder="1" applyAlignment="1" applyProtection="1">
      <alignment horizontal="center" vertical="center" wrapText="1"/>
      <protection locked="0"/>
    </xf>
  </cellXfs>
  <cellStyles count="31">
    <cellStyle name="Currency 3" xfId="1"/>
    <cellStyle name="Header1" xfId="2"/>
    <cellStyle name="Header2" xfId="3"/>
    <cellStyle name="Normal" xfId="0" builtinId="0"/>
    <cellStyle name="Normal 2" xfId="4"/>
    <cellStyle name="Normal 3" xfId="5"/>
    <cellStyle name="Normal 4" xfId="6"/>
    <cellStyle name="Normal 4 2" xfId="7"/>
    <cellStyle name="Normal 4 3" xfId="8"/>
    <cellStyle name="Normal 6" xfId="9"/>
    <cellStyle name="Percent" xfId="30" builtinId="5"/>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00FF00"/>
      <color rgb="FF66FFFF"/>
      <color rgb="FF99FF66"/>
      <color rgb="FFFFFF00"/>
      <color rgb="FFFFFFCC"/>
      <color rgb="FFCCFF33"/>
      <color rgb="FFFFCCCC"/>
      <color rgb="FFFFFF99"/>
      <color rgb="FFFFCC66"/>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CX583"/>
  <sheetViews>
    <sheetView view="pageBreakPreview" zoomScale="60" zoomScaleNormal="85" workbookViewId="0">
      <pane xSplit="6" ySplit="6" topLeftCell="G336" activePane="bottomRight" state="frozen"/>
      <selection pane="topRight" activeCell="G1" sqref="G1"/>
      <selection pane="bottomLeft" activeCell="A7" sqref="A7"/>
      <selection pane="bottomRight" activeCell="CV471" sqref="CV471"/>
    </sheetView>
  </sheetViews>
  <sheetFormatPr defaultRowHeight="15.6" outlineLevelRow="1" outlineLevelCol="2"/>
  <cols>
    <col min="1" max="1" width="3.09765625" style="40" customWidth="1"/>
    <col min="2" max="2" width="4.59765625" style="42" customWidth="1"/>
    <col min="3" max="3" width="18.09765625" style="4" customWidth="1"/>
    <col min="4" max="4" width="3.69921875" style="42" customWidth="1"/>
    <col min="5" max="5" width="18.8984375" style="4" customWidth="1"/>
    <col min="6" max="6" width="3.3984375" style="42" customWidth="1"/>
    <col min="7" max="7" width="0.8984375" style="3" hidden="1" customWidth="1" outlineLevel="1"/>
    <col min="8" max="8" width="16.59765625" style="184" customWidth="1" collapsed="1"/>
    <col min="9" max="9" width="4.296875" style="57" customWidth="1"/>
    <col min="10" max="10" width="3.69921875" style="13" customWidth="1"/>
    <col min="11" max="11" width="4" style="40" customWidth="1"/>
    <col min="12" max="12" width="3.59765625" style="40" hidden="1" customWidth="1" outlineLevel="1" collapsed="1"/>
    <col min="13" max="13" width="4.59765625" style="40" hidden="1" customWidth="1" outlineLevel="1"/>
    <col min="14" max="14" width="3.09765625" style="40" customWidth="1" collapsed="1"/>
    <col min="15" max="18" width="3.09765625" style="40" hidden="1" customWidth="1" outlineLevel="1"/>
    <col min="19" max="19" width="3.09765625" style="79" hidden="1" customWidth="1" outlineLevel="1"/>
    <col min="20" max="23" width="3.09765625" style="40" hidden="1" customWidth="1" outlineLevel="1"/>
    <col min="24" max="24" width="3.69921875" style="2" hidden="1" customWidth="1" outlineLevel="1"/>
    <col min="25" max="25" width="6.69921875" style="40" hidden="1" customWidth="1" outlineLevel="1" collapsed="1"/>
    <col min="26" max="28" width="6.69921875" style="40" hidden="1" customWidth="1" outlineLevel="1"/>
    <col min="29" max="43" width="5.3984375" style="40" hidden="1" customWidth="1" outlineLevel="1"/>
    <col min="44" max="45" width="8.296875" style="40" hidden="1" customWidth="1" outlineLevel="1"/>
    <col min="46" max="59" width="5.3984375" style="40" hidden="1" customWidth="1" outlineLevel="1"/>
    <col min="60" max="60" width="4.3984375" style="5" customWidth="1" collapsed="1"/>
    <col min="61" max="80" width="4.3984375" style="5" customWidth="1"/>
    <col min="81" max="81" width="4.59765625" style="5" customWidth="1"/>
    <col min="82" max="82" width="4.3984375" style="5" customWidth="1"/>
    <col min="83" max="83" width="4" style="5" hidden="1" customWidth="1" outlineLevel="2"/>
    <col min="84" max="88" width="2.8984375" style="5" hidden="1" customWidth="1" outlineLevel="2"/>
    <col min="89" max="89" width="0.69921875" style="5" hidden="1" customWidth="1" outlineLevel="2"/>
    <col min="90" max="90" width="5.59765625" style="5" customWidth="1" collapsed="1"/>
    <col min="91" max="91" width="7.09765625" style="5" customWidth="1"/>
    <col min="92" max="92" width="5.3984375" style="5" customWidth="1"/>
    <col min="93" max="93" width="7.09765625" style="5" customWidth="1"/>
    <col min="94" max="94" width="5.296875" style="5" customWidth="1"/>
    <col min="95" max="95" width="7.09765625" style="5" customWidth="1"/>
    <col min="96" max="96" width="6.59765625" style="5" customWidth="1"/>
    <col min="97" max="97" width="7.8984375" style="5" customWidth="1"/>
    <col min="98" max="98" width="9.59765625" style="5" customWidth="1"/>
    <col min="99" max="99" width="11.296875" style="5" customWidth="1"/>
    <col min="100" max="100" width="14.09765625" style="5" customWidth="1"/>
    <col min="101" max="101" width="9.09765625" style="1" customWidth="1"/>
    <col min="102" max="160" width="9.09765625" style="1"/>
    <col min="161" max="161" width="20.09765625" style="1" customWidth="1"/>
    <col min="162" max="162" width="4.296875" style="1" customWidth="1"/>
    <col min="163" max="163" width="39" style="1" customWidth="1"/>
    <col min="164" max="164" width="53.59765625" style="1" customWidth="1"/>
    <col min="165" max="168" width="7.69921875" style="1" customWidth="1"/>
    <col min="169" max="169" width="10" style="1" customWidth="1"/>
    <col min="170" max="171" width="9.296875" style="1" customWidth="1"/>
    <col min="172" max="172" width="8" style="1" customWidth="1"/>
    <col min="173" max="416" width="9.09765625" style="1"/>
    <col min="417" max="417" width="20.09765625" style="1" customWidth="1"/>
    <col min="418" max="418" width="4.296875" style="1" customWidth="1"/>
    <col min="419" max="419" width="39" style="1" customWidth="1"/>
    <col min="420" max="420" width="53.59765625" style="1" customWidth="1"/>
    <col min="421" max="424" width="7.69921875" style="1" customWidth="1"/>
    <col min="425" max="425" width="10" style="1" customWidth="1"/>
    <col min="426" max="427" width="9.296875" style="1" customWidth="1"/>
    <col min="428" max="428" width="8" style="1" customWidth="1"/>
    <col min="429" max="672" width="9.09765625" style="1"/>
    <col min="673" max="673" width="20.09765625" style="1" customWidth="1"/>
    <col min="674" max="674" width="4.296875" style="1" customWidth="1"/>
    <col min="675" max="675" width="39" style="1" customWidth="1"/>
    <col min="676" max="676" width="53.59765625" style="1" customWidth="1"/>
    <col min="677" max="680" width="7.69921875" style="1" customWidth="1"/>
    <col min="681" max="681" width="10" style="1" customWidth="1"/>
    <col min="682" max="683" width="9.296875" style="1" customWidth="1"/>
    <col min="684" max="684" width="8" style="1" customWidth="1"/>
    <col min="685" max="928" width="9.09765625" style="1"/>
    <col min="929" max="929" width="20.09765625" style="1" customWidth="1"/>
    <col min="930" max="930" width="4.296875" style="1" customWidth="1"/>
    <col min="931" max="931" width="39" style="1" customWidth="1"/>
    <col min="932" max="932" width="53.59765625" style="1" customWidth="1"/>
    <col min="933" max="936" width="7.69921875" style="1" customWidth="1"/>
    <col min="937" max="937" width="10" style="1" customWidth="1"/>
    <col min="938" max="939" width="9.296875" style="1" customWidth="1"/>
    <col min="940" max="940" width="8" style="1" customWidth="1"/>
    <col min="941" max="1184" width="9.09765625" style="1"/>
    <col min="1185" max="1185" width="20.09765625" style="1" customWidth="1"/>
    <col min="1186" max="1186" width="4.296875" style="1" customWidth="1"/>
    <col min="1187" max="1187" width="39" style="1" customWidth="1"/>
    <col min="1188" max="1188" width="53.59765625" style="1" customWidth="1"/>
    <col min="1189" max="1192" width="7.69921875" style="1" customWidth="1"/>
    <col min="1193" max="1193" width="10" style="1" customWidth="1"/>
    <col min="1194" max="1195" width="9.296875" style="1" customWidth="1"/>
    <col min="1196" max="1196" width="8" style="1" customWidth="1"/>
    <col min="1197" max="1440" width="9.09765625" style="1"/>
    <col min="1441" max="1441" width="20.09765625" style="1" customWidth="1"/>
    <col min="1442" max="1442" width="4.296875" style="1" customWidth="1"/>
    <col min="1443" max="1443" width="39" style="1" customWidth="1"/>
    <col min="1444" max="1444" width="53.59765625" style="1" customWidth="1"/>
    <col min="1445" max="1448" width="7.69921875" style="1" customWidth="1"/>
    <col min="1449" max="1449" width="10" style="1" customWidth="1"/>
    <col min="1450" max="1451" width="9.296875" style="1" customWidth="1"/>
    <col min="1452" max="1452" width="8" style="1" customWidth="1"/>
    <col min="1453" max="1696" width="9.09765625" style="1"/>
    <col min="1697" max="1697" width="20.09765625" style="1" customWidth="1"/>
    <col min="1698" max="1698" width="4.296875" style="1" customWidth="1"/>
    <col min="1699" max="1699" width="39" style="1" customWidth="1"/>
    <col min="1700" max="1700" width="53.59765625" style="1" customWidth="1"/>
    <col min="1701" max="1704" width="7.69921875" style="1" customWidth="1"/>
    <col min="1705" max="1705" width="10" style="1" customWidth="1"/>
    <col min="1706" max="1707" width="9.296875" style="1" customWidth="1"/>
    <col min="1708" max="1708" width="8" style="1" customWidth="1"/>
    <col min="1709" max="1952" width="9.09765625" style="1"/>
    <col min="1953" max="1953" width="20.09765625" style="1" customWidth="1"/>
    <col min="1954" max="1954" width="4.296875" style="1" customWidth="1"/>
    <col min="1955" max="1955" width="39" style="1" customWidth="1"/>
    <col min="1956" max="1956" width="53.59765625" style="1" customWidth="1"/>
    <col min="1957" max="1960" width="7.69921875" style="1" customWidth="1"/>
    <col min="1961" max="1961" width="10" style="1" customWidth="1"/>
    <col min="1962" max="1963" width="9.296875" style="1" customWidth="1"/>
    <col min="1964" max="1964" width="8" style="1" customWidth="1"/>
    <col min="1965" max="2208" width="9.09765625" style="1"/>
    <col min="2209" max="2209" width="20.09765625" style="1" customWidth="1"/>
    <col min="2210" max="2210" width="4.296875" style="1" customWidth="1"/>
    <col min="2211" max="2211" width="39" style="1" customWidth="1"/>
    <col min="2212" max="2212" width="53.59765625" style="1" customWidth="1"/>
    <col min="2213" max="2216" width="7.69921875" style="1" customWidth="1"/>
    <col min="2217" max="2217" width="10" style="1" customWidth="1"/>
    <col min="2218" max="2219" width="9.296875" style="1" customWidth="1"/>
    <col min="2220" max="2220" width="8" style="1" customWidth="1"/>
    <col min="2221" max="2464" width="9.09765625" style="1"/>
    <col min="2465" max="2465" width="20.09765625" style="1" customWidth="1"/>
    <col min="2466" max="2466" width="4.296875" style="1" customWidth="1"/>
    <col min="2467" max="2467" width="39" style="1" customWidth="1"/>
    <col min="2468" max="2468" width="53.59765625" style="1" customWidth="1"/>
    <col min="2469" max="2472" width="7.69921875" style="1" customWidth="1"/>
    <col min="2473" max="2473" width="10" style="1" customWidth="1"/>
    <col min="2474" max="2475" width="9.296875" style="1" customWidth="1"/>
    <col min="2476" max="2476" width="8" style="1" customWidth="1"/>
    <col min="2477" max="2720" width="9.09765625" style="1"/>
    <col min="2721" max="2721" width="20.09765625" style="1" customWidth="1"/>
    <col min="2722" max="2722" width="4.296875" style="1" customWidth="1"/>
    <col min="2723" max="2723" width="39" style="1" customWidth="1"/>
    <col min="2724" max="2724" width="53.59765625" style="1" customWidth="1"/>
    <col min="2725" max="2728" width="7.69921875" style="1" customWidth="1"/>
    <col min="2729" max="2729" width="10" style="1" customWidth="1"/>
    <col min="2730" max="2731" width="9.296875" style="1" customWidth="1"/>
    <col min="2732" max="2732" width="8" style="1" customWidth="1"/>
    <col min="2733" max="2976" width="9.09765625" style="1"/>
    <col min="2977" max="2977" width="20.09765625" style="1" customWidth="1"/>
    <col min="2978" max="2978" width="4.296875" style="1" customWidth="1"/>
    <col min="2979" max="2979" width="39" style="1" customWidth="1"/>
    <col min="2980" max="2980" width="53.59765625" style="1" customWidth="1"/>
    <col min="2981" max="2984" width="7.69921875" style="1" customWidth="1"/>
    <col min="2985" max="2985" width="10" style="1" customWidth="1"/>
    <col min="2986" max="2987" width="9.296875" style="1" customWidth="1"/>
    <col min="2988" max="2988" width="8" style="1" customWidth="1"/>
    <col min="2989" max="3232" width="9.09765625" style="1"/>
    <col min="3233" max="3233" width="20.09765625" style="1" customWidth="1"/>
    <col min="3234" max="3234" width="4.296875" style="1" customWidth="1"/>
    <col min="3235" max="3235" width="39" style="1" customWidth="1"/>
    <col min="3236" max="3236" width="53.59765625" style="1" customWidth="1"/>
    <col min="3237" max="3240" width="7.69921875" style="1" customWidth="1"/>
    <col min="3241" max="3241" width="10" style="1" customWidth="1"/>
    <col min="3242" max="3243" width="9.296875" style="1" customWidth="1"/>
    <col min="3244" max="3244" width="8" style="1" customWidth="1"/>
    <col min="3245" max="3488" width="9.09765625" style="1"/>
    <col min="3489" max="3489" width="20.09765625" style="1" customWidth="1"/>
    <col min="3490" max="3490" width="4.296875" style="1" customWidth="1"/>
    <col min="3491" max="3491" width="39" style="1" customWidth="1"/>
    <col min="3492" max="3492" width="53.59765625" style="1" customWidth="1"/>
    <col min="3493" max="3496" width="7.69921875" style="1" customWidth="1"/>
    <col min="3497" max="3497" width="10" style="1" customWidth="1"/>
    <col min="3498" max="3499" width="9.296875" style="1" customWidth="1"/>
    <col min="3500" max="3500" width="8" style="1" customWidth="1"/>
    <col min="3501" max="3744" width="9.09765625" style="1"/>
    <col min="3745" max="3745" width="20.09765625" style="1" customWidth="1"/>
    <col min="3746" max="3746" width="4.296875" style="1" customWidth="1"/>
    <col min="3747" max="3747" width="39" style="1" customWidth="1"/>
    <col min="3748" max="3748" width="53.59765625" style="1" customWidth="1"/>
    <col min="3749" max="3752" width="7.69921875" style="1" customWidth="1"/>
    <col min="3753" max="3753" width="10" style="1" customWidth="1"/>
    <col min="3754" max="3755" width="9.296875" style="1" customWidth="1"/>
    <col min="3756" max="3756" width="8" style="1" customWidth="1"/>
    <col min="3757" max="4000" width="9.09765625" style="1"/>
    <col min="4001" max="4001" width="20.09765625" style="1" customWidth="1"/>
    <col min="4002" max="4002" width="4.296875" style="1" customWidth="1"/>
    <col min="4003" max="4003" width="39" style="1" customWidth="1"/>
    <col min="4004" max="4004" width="53.59765625" style="1" customWidth="1"/>
    <col min="4005" max="4008" width="7.69921875" style="1" customWidth="1"/>
    <col min="4009" max="4009" width="10" style="1" customWidth="1"/>
    <col min="4010" max="4011" width="9.296875" style="1" customWidth="1"/>
    <col min="4012" max="4012" width="8" style="1" customWidth="1"/>
    <col min="4013" max="4256" width="9.09765625" style="1"/>
    <col min="4257" max="4257" width="20.09765625" style="1" customWidth="1"/>
    <col min="4258" max="4258" width="4.296875" style="1" customWidth="1"/>
    <col min="4259" max="4259" width="39" style="1" customWidth="1"/>
    <col min="4260" max="4260" width="53.59765625" style="1" customWidth="1"/>
    <col min="4261" max="4264" width="7.69921875" style="1" customWidth="1"/>
    <col min="4265" max="4265" width="10" style="1" customWidth="1"/>
    <col min="4266" max="4267" width="9.296875" style="1" customWidth="1"/>
    <col min="4268" max="4268" width="8" style="1" customWidth="1"/>
    <col min="4269" max="4512" width="9.09765625" style="1"/>
    <col min="4513" max="4513" width="20.09765625" style="1" customWidth="1"/>
    <col min="4514" max="4514" width="4.296875" style="1" customWidth="1"/>
    <col min="4515" max="4515" width="39" style="1" customWidth="1"/>
    <col min="4516" max="4516" width="53.59765625" style="1" customWidth="1"/>
    <col min="4517" max="4520" width="7.69921875" style="1" customWidth="1"/>
    <col min="4521" max="4521" width="10" style="1" customWidth="1"/>
    <col min="4522" max="4523" width="9.296875" style="1" customWidth="1"/>
    <col min="4524" max="4524" width="8" style="1" customWidth="1"/>
    <col min="4525" max="4768" width="9.09765625" style="1"/>
    <col min="4769" max="4769" width="20.09765625" style="1" customWidth="1"/>
    <col min="4770" max="4770" width="4.296875" style="1" customWidth="1"/>
    <col min="4771" max="4771" width="39" style="1" customWidth="1"/>
    <col min="4772" max="4772" width="53.59765625" style="1" customWidth="1"/>
    <col min="4773" max="4776" width="7.69921875" style="1" customWidth="1"/>
    <col min="4777" max="4777" width="10" style="1" customWidth="1"/>
    <col min="4778" max="4779" width="9.296875" style="1" customWidth="1"/>
    <col min="4780" max="4780" width="8" style="1" customWidth="1"/>
    <col min="4781" max="5024" width="9.09765625" style="1"/>
    <col min="5025" max="5025" width="20.09765625" style="1" customWidth="1"/>
    <col min="5026" max="5026" width="4.296875" style="1" customWidth="1"/>
    <col min="5027" max="5027" width="39" style="1" customWidth="1"/>
    <col min="5028" max="5028" width="53.59765625" style="1" customWidth="1"/>
    <col min="5029" max="5032" width="7.69921875" style="1" customWidth="1"/>
    <col min="5033" max="5033" width="10" style="1" customWidth="1"/>
    <col min="5034" max="5035" width="9.296875" style="1" customWidth="1"/>
    <col min="5036" max="5036" width="8" style="1" customWidth="1"/>
    <col min="5037" max="5280" width="9.09765625" style="1"/>
    <col min="5281" max="5281" width="20.09765625" style="1" customWidth="1"/>
    <col min="5282" max="5282" width="4.296875" style="1" customWidth="1"/>
    <col min="5283" max="5283" width="39" style="1" customWidth="1"/>
    <col min="5284" max="5284" width="53.59765625" style="1" customWidth="1"/>
    <col min="5285" max="5288" width="7.69921875" style="1" customWidth="1"/>
    <col min="5289" max="5289" width="10" style="1" customWidth="1"/>
    <col min="5290" max="5291" width="9.296875" style="1" customWidth="1"/>
    <col min="5292" max="5292" width="8" style="1" customWidth="1"/>
    <col min="5293" max="5536" width="9.09765625" style="1"/>
    <col min="5537" max="5537" width="20.09765625" style="1" customWidth="1"/>
    <col min="5538" max="5538" width="4.296875" style="1" customWidth="1"/>
    <col min="5539" max="5539" width="39" style="1" customWidth="1"/>
    <col min="5540" max="5540" width="53.59765625" style="1" customWidth="1"/>
    <col min="5541" max="5544" width="7.69921875" style="1" customWidth="1"/>
    <col min="5545" max="5545" width="10" style="1" customWidth="1"/>
    <col min="5546" max="5547" width="9.296875" style="1" customWidth="1"/>
    <col min="5548" max="5548" width="8" style="1" customWidth="1"/>
    <col min="5549" max="5792" width="9.09765625" style="1"/>
    <col min="5793" max="5793" width="20.09765625" style="1" customWidth="1"/>
    <col min="5794" max="5794" width="4.296875" style="1" customWidth="1"/>
    <col min="5795" max="5795" width="39" style="1" customWidth="1"/>
    <col min="5796" max="5796" width="53.59765625" style="1" customWidth="1"/>
    <col min="5797" max="5800" width="7.69921875" style="1" customWidth="1"/>
    <col min="5801" max="5801" width="10" style="1" customWidth="1"/>
    <col min="5802" max="5803" width="9.296875" style="1" customWidth="1"/>
    <col min="5804" max="5804" width="8" style="1" customWidth="1"/>
    <col min="5805" max="6048" width="9.09765625" style="1"/>
    <col min="6049" max="6049" width="20.09765625" style="1" customWidth="1"/>
    <col min="6050" max="6050" width="4.296875" style="1" customWidth="1"/>
    <col min="6051" max="6051" width="39" style="1" customWidth="1"/>
    <col min="6052" max="6052" width="53.59765625" style="1" customWidth="1"/>
    <col min="6053" max="6056" width="7.69921875" style="1" customWidth="1"/>
    <col min="6057" max="6057" width="10" style="1" customWidth="1"/>
    <col min="6058" max="6059" width="9.296875" style="1" customWidth="1"/>
    <col min="6060" max="6060" width="8" style="1" customWidth="1"/>
    <col min="6061" max="6304" width="9.09765625" style="1"/>
    <col min="6305" max="6305" width="20.09765625" style="1" customWidth="1"/>
    <col min="6306" max="6306" width="4.296875" style="1" customWidth="1"/>
    <col min="6307" max="6307" width="39" style="1" customWidth="1"/>
    <col min="6308" max="6308" width="53.59765625" style="1" customWidth="1"/>
    <col min="6309" max="6312" width="7.69921875" style="1" customWidth="1"/>
    <col min="6313" max="6313" width="10" style="1" customWidth="1"/>
    <col min="6314" max="6315" width="9.296875" style="1" customWidth="1"/>
    <col min="6316" max="6316" width="8" style="1" customWidth="1"/>
    <col min="6317" max="6560" width="9.09765625" style="1"/>
    <col min="6561" max="6561" width="20.09765625" style="1" customWidth="1"/>
    <col min="6562" max="6562" width="4.296875" style="1" customWidth="1"/>
    <col min="6563" max="6563" width="39" style="1" customWidth="1"/>
    <col min="6564" max="6564" width="53.59765625" style="1" customWidth="1"/>
    <col min="6565" max="6568" width="7.69921875" style="1" customWidth="1"/>
    <col min="6569" max="6569" width="10" style="1" customWidth="1"/>
    <col min="6570" max="6571" width="9.296875" style="1" customWidth="1"/>
    <col min="6572" max="6572" width="8" style="1" customWidth="1"/>
    <col min="6573" max="6816" width="9.09765625" style="1"/>
    <col min="6817" max="6817" width="20.09765625" style="1" customWidth="1"/>
    <col min="6818" max="6818" width="4.296875" style="1" customWidth="1"/>
    <col min="6819" max="6819" width="39" style="1" customWidth="1"/>
    <col min="6820" max="6820" width="53.59765625" style="1" customWidth="1"/>
    <col min="6821" max="6824" width="7.69921875" style="1" customWidth="1"/>
    <col min="6825" max="6825" width="10" style="1" customWidth="1"/>
    <col min="6826" max="6827" width="9.296875" style="1" customWidth="1"/>
    <col min="6828" max="6828" width="8" style="1" customWidth="1"/>
    <col min="6829" max="7072" width="9.09765625" style="1"/>
    <col min="7073" max="7073" width="20.09765625" style="1" customWidth="1"/>
    <col min="7074" max="7074" width="4.296875" style="1" customWidth="1"/>
    <col min="7075" max="7075" width="39" style="1" customWidth="1"/>
    <col min="7076" max="7076" width="53.59765625" style="1" customWidth="1"/>
    <col min="7077" max="7080" width="7.69921875" style="1" customWidth="1"/>
    <col min="7081" max="7081" width="10" style="1" customWidth="1"/>
    <col min="7082" max="7083" width="9.296875" style="1" customWidth="1"/>
    <col min="7084" max="7084" width="8" style="1" customWidth="1"/>
    <col min="7085" max="7328" width="9.09765625" style="1"/>
    <col min="7329" max="7329" width="20.09765625" style="1" customWidth="1"/>
    <col min="7330" max="7330" width="4.296875" style="1" customWidth="1"/>
    <col min="7331" max="7331" width="39" style="1" customWidth="1"/>
    <col min="7332" max="7332" width="53.59765625" style="1" customWidth="1"/>
    <col min="7333" max="7336" width="7.69921875" style="1" customWidth="1"/>
    <col min="7337" max="7337" width="10" style="1" customWidth="1"/>
    <col min="7338" max="7339" width="9.296875" style="1" customWidth="1"/>
    <col min="7340" max="7340" width="8" style="1" customWidth="1"/>
    <col min="7341" max="7584" width="9.09765625" style="1"/>
    <col min="7585" max="7585" width="20.09765625" style="1" customWidth="1"/>
    <col min="7586" max="7586" width="4.296875" style="1" customWidth="1"/>
    <col min="7587" max="7587" width="39" style="1" customWidth="1"/>
    <col min="7588" max="7588" width="53.59765625" style="1" customWidth="1"/>
    <col min="7589" max="7592" width="7.69921875" style="1" customWidth="1"/>
    <col min="7593" max="7593" width="10" style="1" customWidth="1"/>
    <col min="7594" max="7595" width="9.296875" style="1" customWidth="1"/>
    <col min="7596" max="7596" width="8" style="1" customWidth="1"/>
    <col min="7597" max="7840" width="9.09765625" style="1"/>
    <col min="7841" max="7841" width="20.09765625" style="1" customWidth="1"/>
    <col min="7842" max="7842" width="4.296875" style="1" customWidth="1"/>
    <col min="7843" max="7843" width="39" style="1" customWidth="1"/>
    <col min="7844" max="7844" width="53.59765625" style="1" customWidth="1"/>
    <col min="7845" max="7848" width="7.69921875" style="1" customWidth="1"/>
    <col min="7849" max="7849" width="10" style="1" customWidth="1"/>
    <col min="7850" max="7851" width="9.296875" style="1" customWidth="1"/>
    <col min="7852" max="7852" width="8" style="1" customWidth="1"/>
    <col min="7853" max="8096" width="9.09765625" style="1"/>
    <col min="8097" max="8097" width="20.09765625" style="1" customWidth="1"/>
    <col min="8098" max="8098" width="4.296875" style="1" customWidth="1"/>
    <col min="8099" max="8099" width="39" style="1" customWidth="1"/>
    <col min="8100" max="8100" width="53.59765625" style="1" customWidth="1"/>
    <col min="8101" max="8104" width="7.69921875" style="1" customWidth="1"/>
    <col min="8105" max="8105" width="10" style="1" customWidth="1"/>
    <col min="8106" max="8107" width="9.296875" style="1" customWidth="1"/>
    <col min="8108" max="8108" width="8" style="1" customWidth="1"/>
    <col min="8109" max="8352" width="9.09765625" style="1"/>
    <col min="8353" max="8353" width="20.09765625" style="1" customWidth="1"/>
    <col min="8354" max="8354" width="4.296875" style="1" customWidth="1"/>
    <col min="8355" max="8355" width="39" style="1" customWidth="1"/>
    <col min="8356" max="8356" width="53.59765625" style="1" customWidth="1"/>
    <col min="8357" max="8360" width="7.69921875" style="1" customWidth="1"/>
    <col min="8361" max="8361" width="10" style="1" customWidth="1"/>
    <col min="8362" max="8363" width="9.296875" style="1" customWidth="1"/>
    <col min="8364" max="8364" width="8" style="1" customWidth="1"/>
    <col min="8365" max="8608" width="9.09765625" style="1"/>
    <col min="8609" max="8609" width="20.09765625" style="1" customWidth="1"/>
    <col min="8610" max="8610" width="4.296875" style="1" customWidth="1"/>
    <col min="8611" max="8611" width="39" style="1" customWidth="1"/>
    <col min="8612" max="8612" width="53.59765625" style="1" customWidth="1"/>
    <col min="8613" max="8616" width="7.69921875" style="1" customWidth="1"/>
    <col min="8617" max="8617" width="10" style="1" customWidth="1"/>
    <col min="8618" max="8619" width="9.296875" style="1" customWidth="1"/>
    <col min="8620" max="8620" width="8" style="1" customWidth="1"/>
    <col min="8621" max="8864" width="9.09765625" style="1"/>
    <col min="8865" max="8865" width="20.09765625" style="1" customWidth="1"/>
    <col min="8866" max="8866" width="4.296875" style="1" customWidth="1"/>
    <col min="8867" max="8867" width="39" style="1" customWidth="1"/>
    <col min="8868" max="8868" width="53.59765625" style="1" customWidth="1"/>
    <col min="8869" max="8872" width="7.69921875" style="1" customWidth="1"/>
    <col min="8873" max="8873" width="10" style="1" customWidth="1"/>
    <col min="8874" max="8875" width="9.296875" style="1" customWidth="1"/>
    <col min="8876" max="8876" width="8" style="1" customWidth="1"/>
    <col min="8877" max="9120" width="9.09765625" style="1"/>
    <col min="9121" max="9121" width="20.09765625" style="1" customWidth="1"/>
    <col min="9122" max="9122" width="4.296875" style="1" customWidth="1"/>
    <col min="9123" max="9123" width="39" style="1" customWidth="1"/>
    <col min="9124" max="9124" width="53.59765625" style="1" customWidth="1"/>
    <col min="9125" max="9128" width="7.69921875" style="1" customWidth="1"/>
    <col min="9129" max="9129" width="10" style="1" customWidth="1"/>
    <col min="9130" max="9131" width="9.296875" style="1" customWidth="1"/>
    <col min="9132" max="9132" width="8" style="1" customWidth="1"/>
    <col min="9133" max="9376" width="9.09765625" style="1"/>
    <col min="9377" max="9377" width="20.09765625" style="1" customWidth="1"/>
    <col min="9378" max="9378" width="4.296875" style="1" customWidth="1"/>
    <col min="9379" max="9379" width="39" style="1" customWidth="1"/>
    <col min="9380" max="9380" width="53.59765625" style="1" customWidth="1"/>
    <col min="9381" max="9384" width="7.69921875" style="1" customWidth="1"/>
    <col min="9385" max="9385" width="10" style="1" customWidth="1"/>
    <col min="9386" max="9387" width="9.296875" style="1" customWidth="1"/>
    <col min="9388" max="9388" width="8" style="1" customWidth="1"/>
    <col min="9389" max="9632" width="9.09765625" style="1"/>
    <col min="9633" max="9633" width="20.09765625" style="1" customWidth="1"/>
    <col min="9634" max="9634" width="4.296875" style="1" customWidth="1"/>
    <col min="9635" max="9635" width="39" style="1" customWidth="1"/>
    <col min="9636" max="9636" width="53.59765625" style="1" customWidth="1"/>
    <col min="9637" max="9640" width="7.69921875" style="1" customWidth="1"/>
    <col min="9641" max="9641" width="10" style="1" customWidth="1"/>
    <col min="9642" max="9643" width="9.296875" style="1" customWidth="1"/>
    <col min="9644" max="9644" width="8" style="1" customWidth="1"/>
    <col min="9645" max="9888" width="9.09765625" style="1"/>
    <col min="9889" max="9889" width="20.09765625" style="1" customWidth="1"/>
    <col min="9890" max="9890" width="4.296875" style="1" customWidth="1"/>
    <col min="9891" max="9891" width="39" style="1" customWidth="1"/>
    <col min="9892" max="9892" width="53.59765625" style="1" customWidth="1"/>
    <col min="9893" max="9896" width="7.69921875" style="1" customWidth="1"/>
    <col min="9897" max="9897" width="10" style="1" customWidth="1"/>
    <col min="9898" max="9899" width="9.296875" style="1" customWidth="1"/>
    <col min="9900" max="9900" width="8" style="1" customWidth="1"/>
    <col min="9901" max="10144" width="9.09765625" style="1"/>
    <col min="10145" max="10145" width="20.09765625" style="1" customWidth="1"/>
    <col min="10146" max="10146" width="4.296875" style="1" customWidth="1"/>
    <col min="10147" max="10147" width="39" style="1" customWidth="1"/>
    <col min="10148" max="10148" width="53.59765625" style="1" customWidth="1"/>
    <col min="10149" max="10152" width="7.69921875" style="1" customWidth="1"/>
    <col min="10153" max="10153" width="10" style="1" customWidth="1"/>
    <col min="10154" max="10155" width="9.296875" style="1" customWidth="1"/>
    <col min="10156" max="10156" width="8" style="1" customWidth="1"/>
    <col min="10157" max="10400" width="9.09765625" style="1"/>
    <col min="10401" max="10401" width="20.09765625" style="1" customWidth="1"/>
    <col min="10402" max="10402" width="4.296875" style="1" customWidth="1"/>
    <col min="10403" max="10403" width="39" style="1" customWidth="1"/>
    <col min="10404" max="10404" width="53.59765625" style="1" customWidth="1"/>
    <col min="10405" max="10408" width="7.69921875" style="1" customWidth="1"/>
    <col min="10409" max="10409" width="10" style="1" customWidth="1"/>
    <col min="10410" max="10411" width="9.296875" style="1" customWidth="1"/>
    <col min="10412" max="10412" width="8" style="1" customWidth="1"/>
    <col min="10413" max="10656" width="9.09765625" style="1"/>
    <col min="10657" max="10657" width="20.09765625" style="1" customWidth="1"/>
    <col min="10658" max="10658" width="4.296875" style="1" customWidth="1"/>
    <col min="10659" max="10659" width="39" style="1" customWidth="1"/>
    <col min="10660" max="10660" width="53.59765625" style="1" customWidth="1"/>
    <col min="10661" max="10664" width="7.69921875" style="1" customWidth="1"/>
    <col min="10665" max="10665" width="10" style="1" customWidth="1"/>
    <col min="10666" max="10667" width="9.296875" style="1" customWidth="1"/>
    <col min="10668" max="10668" width="8" style="1" customWidth="1"/>
    <col min="10669" max="10912" width="9.09765625" style="1"/>
    <col min="10913" max="10913" width="20.09765625" style="1" customWidth="1"/>
    <col min="10914" max="10914" width="4.296875" style="1" customWidth="1"/>
    <col min="10915" max="10915" width="39" style="1" customWidth="1"/>
    <col min="10916" max="10916" width="53.59765625" style="1" customWidth="1"/>
    <col min="10917" max="10920" width="7.69921875" style="1" customWidth="1"/>
    <col min="10921" max="10921" width="10" style="1" customWidth="1"/>
    <col min="10922" max="10923" width="9.296875" style="1" customWidth="1"/>
    <col min="10924" max="10924" width="8" style="1" customWidth="1"/>
    <col min="10925" max="11168" width="9.09765625" style="1"/>
    <col min="11169" max="11169" width="20.09765625" style="1" customWidth="1"/>
    <col min="11170" max="11170" width="4.296875" style="1" customWidth="1"/>
    <col min="11171" max="11171" width="39" style="1" customWidth="1"/>
    <col min="11172" max="11172" width="53.59765625" style="1" customWidth="1"/>
    <col min="11173" max="11176" width="7.69921875" style="1" customWidth="1"/>
    <col min="11177" max="11177" width="10" style="1" customWidth="1"/>
    <col min="11178" max="11179" width="9.296875" style="1" customWidth="1"/>
    <col min="11180" max="11180" width="8" style="1" customWidth="1"/>
    <col min="11181" max="11424" width="9.09765625" style="1"/>
    <col min="11425" max="11425" width="20.09765625" style="1" customWidth="1"/>
    <col min="11426" max="11426" width="4.296875" style="1" customWidth="1"/>
    <col min="11427" max="11427" width="39" style="1" customWidth="1"/>
    <col min="11428" max="11428" width="53.59765625" style="1" customWidth="1"/>
    <col min="11429" max="11432" width="7.69921875" style="1" customWidth="1"/>
    <col min="11433" max="11433" width="10" style="1" customWidth="1"/>
    <col min="11434" max="11435" width="9.296875" style="1" customWidth="1"/>
    <col min="11436" max="11436" width="8" style="1" customWidth="1"/>
    <col min="11437" max="11680" width="9.09765625" style="1"/>
    <col min="11681" max="11681" width="20.09765625" style="1" customWidth="1"/>
    <col min="11682" max="11682" width="4.296875" style="1" customWidth="1"/>
    <col min="11683" max="11683" width="39" style="1" customWidth="1"/>
    <col min="11684" max="11684" width="53.59765625" style="1" customWidth="1"/>
    <col min="11685" max="11688" width="7.69921875" style="1" customWidth="1"/>
    <col min="11689" max="11689" width="10" style="1" customWidth="1"/>
    <col min="11690" max="11691" width="9.296875" style="1" customWidth="1"/>
    <col min="11692" max="11692" width="8" style="1" customWidth="1"/>
    <col min="11693" max="11936" width="9.09765625" style="1"/>
    <col min="11937" max="11937" width="20.09765625" style="1" customWidth="1"/>
    <col min="11938" max="11938" width="4.296875" style="1" customWidth="1"/>
    <col min="11939" max="11939" width="39" style="1" customWidth="1"/>
    <col min="11940" max="11940" width="53.59765625" style="1" customWidth="1"/>
    <col min="11941" max="11944" width="7.69921875" style="1" customWidth="1"/>
    <col min="11945" max="11945" width="10" style="1" customWidth="1"/>
    <col min="11946" max="11947" width="9.296875" style="1" customWidth="1"/>
    <col min="11948" max="11948" width="8" style="1" customWidth="1"/>
    <col min="11949" max="12192" width="9.09765625" style="1"/>
    <col min="12193" max="12193" width="20.09765625" style="1" customWidth="1"/>
    <col min="12194" max="12194" width="4.296875" style="1" customWidth="1"/>
    <col min="12195" max="12195" width="39" style="1" customWidth="1"/>
    <col min="12196" max="12196" width="53.59765625" style="1" customWidth="1"/>
    <col min="12197" max="12200" width="7.69921875" style="1" customWidth="1"/>
    <col min="12201" max="12201" width="10" style="1" customWidth="1"/>
    <col min="12202" max="12203" width="9.296875" style="1" customWidth="1"/>
    <col min="12204" max="12204" width="8" style="1" customWidth="1"/>
    <col min="12205" max="12448" width="9.09765625" style="1"/>
    <col min="12449" max="12449" width="20.09765625" style="1" customWidth="1"/>
    <col min="12450" max="12450" width="4.296875" style="1" customWidth="1"/>
    <col min="12451" max="12451" width="39" style="1" customWidth="1"/>
    <col min="12452" max="12452" width="53.59765625" style="1" customWidth="1"/>
    <col min="12453" max="12456" width="7.69921875" style="1" customWidth="1"/>
    <col min="12457" max="12457" width="10" style="1" customWidth="1"/>
    <col min="12458" max="12459" width="9.296875" style="1" customWidth="1"/>
    <col min="12460" max="12460" width="8" style="1" customWidth="1"/>
    <col min="12461" max="12704" width="9.09765625" style="1"/>
    <col min="12705" max="12705" width="20.09765625" style="1" customWidth="1"/>
    <col min="12706" max="12706" width="4.296875" style="1" customWidth="1"/>
    <col min="12707" max="12707" width="39" style="1" customWidth="1"/>
    <col min="12708" max="12708" width="53.59765625" style="1" customWidth="1"/>
    <col min="12709" max="12712" width="7.69921875" style="1" customWidth="1"/>
    <col min="12713" max="12713" width="10" style="1" customWidth="1"/>
    <col min="12714" max="12715" width="9.296875" style="1" customWidth="1"/>
    <col min="12716" max="12716" width="8" style="1" customWidth="1"/>
    <col min="12717" max="12960" width="9.09765625" style="1"/>
    <col min="12961" max="12961" width="20.09765625" style="1" customWidth="1"/>
    <col min="12962" max="12962" width="4.296875" style="1" customWidth="1"/>
    <col min="12963" max="12963" width="39" style="1" customWidth="1"/>
    <col min="12964" max="12964" width="53.59765625" style="1" customWidth="1"/>
    <col min="12965" max="12968" width="7.69921875" style="1" customWidth="1"/>
    <col min="12969" max="12969" width="10" style="1" customWidth="1"/>
    <col min="12970" max="12971" width="9.296875" style="1" customWidth="1"/>
    <col min="12972" max="12972" width="8" style="1" customWidth="1"/>
    <col min="12973" max="13216" width="9.09765625" style="1"/>
    <col min="13217" max="13217" width="20.09765625" style="1" customWidth="1"/>
    <col min="13218" max="13218" width="4.296875" style="1" customWidth="1"/>
    <col min="13219" max="13219" width="39" style="1" customWidth="1"/>
    <col min="13220" max="13220" width="53.59765625" style="1" customWidth="1"/>
    <col min="13221" max="13224" width="7.69921875" style="1" customWidth="1"/>
    <col min="13225" max="13225" width="10" style="1" customWidth="1"/>
    <col min="13226" max="13227" width="9.296875" style="1" customWidth="1"/>
    <col min="13228" max="13228" width="8" style="1" customWidth="1"/>
    <col min="13229" max="13472" width="9.09765625" style="1"/>
    <col min="13473" max="13473" width="20.09765625" style="1" customWidth="1"/>
    <col min="13474" max="13474" width="4.296875" style="1" customWidth="1"/>
    <col min="13475" max="13475" width="39" style="1" customWidth="1"/>
    <col min="13476" max="13476" width="53.59765625" style="1" customWidth="1"/>
    <col min="13477" max="13480" width="7.69921875" style="1" customWidth="1"/>
    <col min="13481" max="13481" width="10" style="1" customWidth="1"/>
    <col min="13482" max="13483" width="9.296875" style="1" customWidth="1"/>
    <col min="13484" max="13484" width="8" style="1" customWidth="1"/>
    <col min="13485" max="13728" width="9.09765625" style="1"/>
    <col min="13729" max="13729" width="20.09765625" style="1" customWidth="1"/>
    <col min="13730" max="13730" width="4.296875" style="1" customWidth="1"/>
    <col min="13731" max="13731" width="39" style="1" customWidth="1"/>
    <col min="13732" max="13732" width="53.59765625" style="1" customWidth="1"/>
    <col min="13733" max="13736" width="7.69921875" style="1" customWidth="1"/>
    <col min="13737" max="13737" width="10" style="1" customWidth="1"/>
    <col min="13738" max="13739" width="9.296875" style="1" customWidth="1"/>
    <col min="13740" max="13740" width="8" style="1" customWidth="1"/>
    <col min="13741" max="13984" width="9.09765625" style="1"/>
    <col min="13985" max="13985" width="20.09765625" style="1" customWidth="1"/>
    <col min="13986" max="13986" width="4.296875" style="1" customWidth="1"/>
    <col min="13987" max="13987" width="39" style="1" customWidth="1"/>
    <col min="13988" max="13988" width="53.59765625" style="1" customWidth="1"/>
    <col min="13989" max="13992" width="7.69921875" style="1" customWidth="1"/>
    <col min="13993" max="13993" width="10" style="1" customWidth="1"/>
    <col min="13994" max="13995" width="9.296875" style="1" customWidth="1"/>
    <col min="13996" max="13996" width="8" style="1" customWidth="1"/>
    <col min="13997" max="14240" width="9.09765625" style="1"/>
    <col min="14241" max="14241" width="20.09765625" style="1" customWidth="1"/>
    <col min="14242" max="14242" width="4.296875" style="1" customWidth="1"/>
    <col min="14243" max="14243" width="39" style="1" customWidth="1"/>
    <col min="14244" max="14244" width="53.59765625" style="1" customWidth="1"/>
    <col min="14245" max="14248" width="7.69921875" style="1" customWidth="1"/>
    <col min="14249" max="14249" width="10" style="1" customWidth="1"/>
    <col min="14250" max="14251" width="9.296875" style="1" customWidth="1"/>
    <col min="14252" max="14252" width="8" style="1" customWidth="1"/>
    <col min="14253" max="14496" width="9.09765625" style="1"/>
    <col min="14497" max="14497" width="20.09765625" style="1" customWidth="1"/>
    <col min="14498" max="14498" width="4.296875" style="1" customWidth="1"/>
    <col min="14499" max="14499" width="39" style="1" customWidth="1"/>
    <col min="14500" max="14500" width="53.59765625" style="1" customWidth="1"/>
    <col min="14501" max="14504" width="7.69921875" style="1" customWidth="1"/>
    <col min="14505" max="14505" width="10" style="1" customWidth="1"/>
    <col min="14506" max="14507" width="9.296875" style="1" customWidth="1"/>
    <col min="14508" max="14508" width="8" style="1" customWidth="1"/>
    <col min="14509" max="14752" width="9.09765625" style="1"/>
    <col min="14753" max="14753" width="20.09765625" style="1" customWidth="1"/>
    <col min="14754" max="14754" width="4.296875" style="1" customWidth="1"/>
    <col min="14755" max="14755" width="39" style="1" customWidth="1"/>
    <col min="14756" max="14756" width="53.59765625" style="1" customWidth="1"/>
    <col min="14757" max="14760" width="7.69921875" style="1" customWidth="1"/>
    <col min="14761" max="14761" width="10" style="1" customWidth="1"/>
    <col min="14762" max="14763" width="9.296875" style="1" customWidth="1"/>
    <col min="14764" max="14764" width="8" style="1" customWidth="1"/>
    <col min="14765" max="15008" width="9.09765625" style="1"/>
    <col min="15009" max="15009" width="20.09765625" style="1" customWidth="1"/>
    <col min="15010" max="15010" width="4.296875" style="1" customWidth="1"/>
    <col min="15011" max="15011" width="39" style="1" customWidth="1"/>
    <col min="15012" max="15012" width="53.59765625" style="1" customWidth="1"/>
    <col min="15013" max="15016" width="7.69921875" style="1" customWidth="1"/>
    <col min="15017" max="15017" width="10" style="1" customWidth="1"/>
    <col min="15018" max="15019" width="9.296875" style="1" customWidth="1"/>
    <col min="15020" max="15020" width="8" style="1" customWidth="1"/>
    <col min="15021" max="15264" width="9.09765625" style="1"/>
    <col min="15265" max="15265" width="20.09765625" style="1" customWidth="1"/>
    <col min="15266" max="15266" width="4.296875" style="1" customWidth="1"/>
    <col min="15267" max="15267" width="39" style="1" customWidth="1"/>
    <col min="15268" max="15268" width="53.59765625" style="1" customWidth="1"/>
    <col min="15269" max="15272" width="7.69921875" style="1" customWidth="1"/>
    <col min="15273" max="15273" width="10" style="1" customWidth="1"/>
    <col min="15274" max="15275" width="9.296875" style="1" customWidth="1"/>
    <col min="15276" max="15276" width="8" style="1" customWidth="1"/>
    <col min="15277" max="15520" width="9.09765625" style="1"/>
    <col min="15521" max="15521" width="20.09765625" style="1" customWidth="1"/>
    <col min="15522" max="15522" width="4.296875" style="1" customWidth="1"/>
    <col min="15523" max="15523" width="39" style="1" customWidth="1"/>
    <col min="15524" max="15524" width="53.59765625" style="1" customWidth="1"/>
    <col min="15525" max="15528" width="7.69921875" style="1" customWidth="1"/>
    <col min="15529" max="15529" width="10" style="1" customWidth="1"/>
    <col min="15530" max="15531" width="9.296875" style="1" customWidth="1"/>
    <col min="15532" max="15532" width="8" style="1" customWidth="1"/>
    <col min="15533" max="15776" width="9.09765625" style="1"/>
    <col min="15777" max="15777" width="20.09765625" style="1" customWidth="1"/>
    <col min="15778" max="15778" width="4.296875" style="1" customWidth="1"/>
    <col min="15779" max="15779" width="39" style="1" customWidth="1"/>
    <col min="15780" max="15780" width="53.59765625" style="1" customWidth="1"/>
    <col min="15781" max="15784" width="7.69921875" style="1" customWidth="1"/>
    <col min="15785" max="15785" width="10" style="1" customWidth="1"/>
    <col min="15786" max="15787" width="9.296875" style="1" customWidth="1"/>
    <col min="15788" max="15788" width="8" style="1" customWidth="1"/>
    <col min="15789" max="16032" width="9.09765625" style="1"/>
    <col min="16033" max="16033" width="20.09765625" style="1" customWidth="1"/>
    <col min="16034" max="16034" width="4.296875" style="1" customWidth="1"/>
    <col min="16035" max="16035" width="39" style="1" customWidth="1"/>
    <col min="16036" max="16036" width="53.59765625" style="1" customWidth="1"/>
    <col min="16037" max="16040" width="7.69921875" style="1" customWidth="1"/>
    <col min="16041" max="16041" width="10" style="1" customWidth="1"/>
    <col min="16042" max="16043" width="9.296875" style="1" customWidth="1"/>
    <col min="16044" max="16044" width="8" style="1" customWidth="1"/>
    <col min="16045" max="16383" width="9.09765625" style="1"/>
    <col min="16384" max="16384" width="9.09765625" style="1" customWidth="1"/>
  </cols>
  <sheetData>
    <row r="1" spans="1:102" ht="21" customHeight="1">
      <c r="A1" s="674" t="s">
        <v>941</v>
      </c>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4"/>
      <c r="AY1" s="674"/>
      <c r="AZ1" s="674"/>
      <c r="BA1" s="674"/>
      <c r="BB1" s="674"/>
      <c r="BC1" s="674"/>
      <c r="BD1" s="674"/>
      <c r="BE1" s="674"/>
      <c r="BF1" s="674"/>
      <c r="BG1" s="674"/>
      <c r="BH1" s="674"/>
      <c r="BI1" s="674"/>
      <c r="BJ1" s="674"/>
      <c r="BK1" s="674"/>
      <c r="BL1" s="674"/>
      <c r="BM1" s="674"/>
      <c r="BN1" s="674"/>
      <c r="BO1" s="674"/>
      <c r="BP1" s="674"/>
      <c r="BQ1" s="674"/>
      <c r="BR1" s="674"/>
      <c r="BS1" s="674"/>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row>
    <row r="2" spans="1:102" ht="20.25" customHeight="1">
      <c r="A2" s="675" t="s">
        <v>818</v>
      </c>
      <c r="B2" s="675"/>
      <c r="C2" s="675"/>
      <c r="D2" s="675"/>
      <c r="E2" s="675"/>
      <c r="F2" s="675"/>
      <c r="G2" s="675"/>
      <c r="H2" s="675"/>
      <c r="I2" s="675"/>
      <c r="J2" s="675"/>
      <c r="K2" s="675"/>
      <c r="L2" s="675"/>
      <c r="M2" s="675"/>
      <c r="N2" s="675"/>
      <c r="O2" s="675"/>
      <c r="P2" s="675"/>
      <c r="Q2" s="675"/>
      <c r="R2" s="675"/>
      <c r="S2" s="675"/>
      <c r="T2" s="675"/>
      <c r="U2" s="675"/>
      <c r="V2" s="675"/>
      <c r="W2" s="675"/>
      <c r="X2" s="675"/>
      <c r="Y2" s="675"/>
      <c r="Z2" s="675"/>
      <c r="AA2" s="675"/>
      <c r="AB2" s="675"/>
      <c r="AC2" s="675"/>
      <c r="AD2" s="675"/>
      <c r="AE2" s="675"/>
      <c r="AF2" s="675"/>
      <c r="AG2" s="675"/>
      <c r="AH2" s="675"/>
      <c r="AI2" s="675"/>
      <c r="AJ2" s="675"/>
      <c r="AK2" s="675"/>
      <c r="AL2" s="675"/>
      <c r="AM2" s="675"/>
      <c r="AN2" s="675"/>
      <c r="AO2" s="675"/>
      <c r="AP2" s="675"/>
      <c r="AQ2" s="675"/>
      <c r="AR2" s="675"/>
      <c r="AS2" s="675"/>
      <c r="AT2" s="675"/>
      <c r="AU2" s="675"/>
      <c r="AV2" s="675"/>
      <c r="AW2" s="675"/>
      <c r="AX2" s="675"/>
      <c r="AY2" s="675"/>
      <c r="AZ2" s="675"/>
      <c r="BA2" s="675"/>
      <c r="BB2" s="675"/>
      <c r="BC2" s="675"/>
      <c r="BD2" s="675"/>
      <c r="BE2" s="675"/>
      <c r="BF2" s="675"/>
      <c r="BG2" s="675"/>
      <c r="BH2" s="675"/>
      <c r="BI2" s="675"/>
      <c r="BJ2" s="675"/>
      <c r="BK2" s="675"/>
      <c r="BL2" s="675"/>
      <c r="BM2" s="675"/>
      <c r="BN2" s="675"/>
      <c r="BO2" s="675"/>
      <c r="BP2" s="675"/>
      <c r="BQ2" s="675"/>
      <c r="BR2" s="675"/>
      <c r="BS2" s="675"/>
      <c r="BT2" s="21"/>
      <c r="BU2" s="21"/>
      <c r="BV2" s="21"/>
      <c r="BW2" s="21"/>
      <c r="BX2" s="21"/>
      <c r="BY2" s="21"/>
      <c r="BZ2" s="21"/>
      <c r="CA2" s="21"/>
      <c r="CB2" s="21"/>
      <c r="CC2" s="21"/>
      <c r="CD2" s="21"/>
      <c r="CE2" s="21"/>
      <c r="CF2" s="21"/>
      <c r="CG2" s="21"/>
      <c r="CH2" s="38"/>
      <c r="CI2" s="38"/>
      <c r="CJ2" s="38"/>
      <c r="CK2" s="38"/>
      <c r="CL2" s="38"/>
      <c r="CM2" s="38"/>
      <c r="CN2" s="38"/>
      <c r="CO2" s="38"/>
      <c r="CP2" s="38"/>
      <c r="CQ2" s="38"/>
      <c r="CR2" s="38"/>
      <c r="CS2" s="38"/>
      <c r="CT2" s="38"/>
      <c r="CU2" s="38"/>
    </row>
    <row r="3" spans="1:102" s="47" customFormat="1" ht="15.75" customHeight="1">
      <c r="A3" s="655" t="s">
        <v>295</v>
      </c>
      <c r="B3" s="656" t="s">
        <v>295</v>
      </c>
      <c r="C3" s="659" t="s">
        <v>293</v>
      </c>
      <c r="D3" s="660"/>
      <c r="E3" s="659" t="s">
        <v>294</v>
      </c>
      <c r="F3" s="660"/>
      <c r="G3" s="665" t="s">
        <v>341</v>
      </c>
      <c r="H3" s="665" t="s">
        <v>342</v>
      </c>
      <c r="I3" s="668" t="s">
        <v>474</v>
      </c>
      <c r="J3" s="671" t="s">
        <v>343</v>
      </c>
      <c r="K3" s="676" t="s">
        <v>322</v>
      </c>
      <c r="L3" s="676" t="s">
        <v>851</v>
      </c>
      <c r="M3" s="656" t="s">
        <v>355</v>
      </c>
      <c r="N3" s="679" t="s">
        <v>344</v>
      </c>
      <c r="O3" s="680"/>
      <c r="P3" s="680"/>
      <c r="Q3" s="680"/>
      <c r="R3" s="680"/>
      <c r="S3" s="680"/>
      <c r="T3" s="680"/>
      <c r="U3" s="680"/>
      <c r="V3" s="680"/>
      <c r="W3" s="681"/>
      <c r="X3" s="682" t="s">
        <v>361</v>
      </c>
      <c r="Y3" s="643" t="s">
        <v>809</v>
      </c>
      <c r="Z3" s="644"/>
      <c r="AA3" s="644"/>
      <c r="AB3" s="684"/>
      <c r="AC3" s="640" t="s">
        <v>810</v>
      </c>
      <c r="AD3" s="641"/>
      <c r="AE3" s="641"/>
      <c r="AF3" s="640" t="s">
        <v>811</v>
      </c>
      <c r="AG3" s="641"/>
      <c r="AH3" s="641"/>
      <c r="AI3" s="642"/>
      <c r="AJ3" s="640" t="s">
        <v>812</v>
      </c>
      <c r="AK3" s="641"/>
      <c r="AL3" s="641"/>
      <c r="AM3" s="641"/>
      <c r="AN3" s="642"/>
      <c r="AO3" s="640" t="s">
        <v>819</v>
      </c>
      <c r="AP3" s="641"/>
      <c r="AQ3" s="642"/>
      <c r="AR3" s="640" t="s">
        <v>820</v>
      </c>
      <c r="AS3" s="641"/>
      <c r="AT3" s="640" t="s">
        <v>813</v>
      </c>
      <c r="AU3" s="641"/>
      <c r="AV3" s="641"/>
      <c r="AW3" s="642"/>
      <c r="AX3" s="640" t="s">
        <v>814</v>
      </c>
      <c r="AY3" s="641"/>
      <c r="AZ3" s="641"/>
      <c r="BA3" s="642"/>
      <c r="BB3" s="643" t="s">
        <v>815</v>
      </c>
      <c r="BC3" s="644"/>
      <c r="BD3" s="644"/>
      <c r="BE3" s="640" t="s">
        <v>816</v>
      </c>
      <c r="BF3" s="641"/>
      <c r="BG3" s="642"/>
      <c r="BH3" s="46"/>
      <c r="BI3" s="46"/>
      <c r="BJ3" s="46"/>
      <c r="BK3" s="46"/>
      <c r="BL3" s="645" t="s">
        <v>621</v>
      </c>
      <c r="BM3" s="645"/>
      <c r="BN3" s="645"/>
      <c r="BO3" s="645"/>
      <c r="BP3" s="645"/>
      <c r="BQ3" s="645"/>
      <c r="BR3" s="645"/>
      <c r="BS3" s="645"/>
      <c r="BT3" s="645"/>
      <c r="BU3" s="645"/>
      <c r="BV3" s="645"/>
      <c r="BW3" s="645"/>
      <c r="BX3" s="645"/>
      <c r="BY3" s="645"/>
      <c r="BZ3" s="645"/>
      <c r="CA3" s="645"/>
      <c r="CB3" s="645"/>
      <c r="CC3" s="645"/>
      <c r="CD3" s="645"/>
      <c r="CE3" s="645"/>
      <c r="CF3" s="645"/>
      <c r="CG3" s="645"/>
      <c r="CH3" s="645"/>
      <c r="CI3" s="645"/>
      <c r="CJ3" s="645"/>
      <c r="CK3" s="645"/>
      <c r="CL3" s="645"/>
      <c r="CM3" s="645"/>
      <c r="CN3" s="645"/>
      <c r="CO3" s="645"/>
      <c r="CP3" s="645"/>
      <c r="CQ3" s="645"/>
      <c r="CR3" s="645"/>
      <c r="CS3" s="645"/>
      <c r="CT3" s="645"/>
      <c r="CU3" s="646"/>
      <c r="CV3" s="647" t="s">
        <v>876</v>
      </c>
    </row>
    <row r="4" spans="1:102" s="47" customFormat="1" ht="15.75" customHeight="1">
      <c r="A4" s="655"/>
      <c r="B4" s="657"/>
      <c r="C4" s="661"/>
      <c r="D4" s="662"/>
      <c r="E4" s="661"/>
      <c r="F4" s="662"/>
      <c r="G4" s="666"/>
      <c r="H4" s="666"/>
      <c r="I4" s="669"/>
      <c r="J4" s="672"/>
      <c r="K4" s="677"/>
      <c r="L4" s="677"/>
      <c r="M4" s="657"/>
      <c r="N4" s="63" t="s">
        <v>345</v>
      </c>
      <c r="O4" s="63" t="s">
        <v>346</v>
      </c>
      <c r="P4" s="63" t="s">
        <v>347</v>
      </c>
      <c r="Q4" s="63" t="s">
        <v>348</v>
      </c>
      <c r="R4" s="63" t="s">
        <v>365</v>
      </c>
      <c r="S4" s="64" t="s">
        <v>350</v>
      </c>
      <c r="T4" s="63" t="s">
        <v>349</v>
      </c>
      <c r="U4" s="63" t="s">
        <v>351</v>
      </c>
      <c r="V4" s="64" t="s">
        <v>352</v>
      </c>
      <c r="W4" s="111" t="s">
        <v>362</v>
      </c>
      <c r="X4" s="683"/>
      <c r="Y4" s="54" t="s">
        <v>357</v>
      </c>
      <c r="Z4" s="54" t="s">
        <v>358</v>
      </c>
      <c r="AA4" s="54" t="s">
        <v>359</v>
      </c>
      <c r="AB4" s="54" t="s">
        <v>360</v>
      </c>
      <c r="AC4" s="54" t="s">
        <v>357</v>
      </c>
      <c r="AD4" s="54" t="s">
        <v>358</v>
      </c>
      <c r="AE4" s="54" t="s">
        <v>359</v>
      </c>
      <c r="AF4" s="54" t="s">
        <v>357</v>
      </c>
      <c r="AG4" s="54" t="s">
        <v>358</v>
      </c>
      <c r="AH4" s="54" t="s">
        <v>359</v>
      </c>
      <c r="AI4" s="54" t="s">
        <v>360</v>
      </c>
      <c r="AJ4" s="54" t="s">
        <v>357</v>
      </c>
      <c r="AK4" s="54" t="s">
        <v>358</v>
      </c>
      <c r="AL4" s="54" t="s">
        <v>359</v>
      </c>
      <c r="AM4" s="54" t="s">
        <v>360</v>
      </c>
      <c r="AN4" s="54" t="s">
        <v>484</v>
      </c>
      <c r="AO4" s="54" t="s">
        <v>357</v>
      </c>
      <c r="AP4" s="54" t="s">
        <v>358</v>
      </c>
      <c r="AQ4" s="54" t="s">
        <v>359</v>
      </c>
      <c r="AR4" s="54" t="s">
        <v>357</v>
      </c>
      <c r="AS4" s="54" t="s">
        <v>358</v>
      </c>
      <c r="AT4" s="54" t="s">
        <v>357</v>
      </c>
      <c r="AU4" s="54" t="s">
        <v>358</v>
      </c>
      <c r="AV4" s="54" t="s">
        <v>359</v>
      </c>
      <c r="AW4" s="54" t="s">
        <v>360</v>
      </c>
      <c r="AX4" s="54" t="s">
        <v>357</v>
      </c>
      <c r="AY4" s="54" t="s">
        <v>358</v>
      </c>
      <c r="AZ4" s="54" t="s">
        <v>359</v>
      </c>
      <c r="BA4" s="54" t="s">
        <v>360</v>
      </c>
      <c r="BB4" s="54" t="s">
        <v>357</v>
      </c>
      <c r="BC4" s="54" t="s">
        <v>358</v>
      </c>
      <c r="BD4" s="54" t="s">
        <v>359</v>
      </c>
      <c r="BE4" s="54" t="s">
        <v>357</v>
      </c>
      <c r="BF4" s="54" t="s">
        <v>358</v>
      </c>
      <c r="BG4" s="54" t="s">
        <v>359</v>
      </c>
      <c r="BH4" s="123" t="s">
        <v>821</v>
      </c>
      <c r="BI4" s="123" t="s">
        <v>822</v>
      </c>
      <c r="BJ4" s="123" t="s">
        <v>823</v>
      </c>
      <c r="BK4" s="123" t="s">
        <v>824</v>
      </c>
      <c r="BL4" s="123" t="s">
        <v>825</v>
      </c>
      <c r="BM4" s="123" t="s">
        <v>826</v>
      </c>
      <c r="BN4" s="123" t="s">
        <v>827</v>
      </c>
      <c r="BO4" s="123" t="s">
        <v>828</v>
      </c>
      <c r="BP4" s="123" t="s">
        <v>829</v>
      </c>
      <c r="BQ4" s="123" t="s">
        <v>830</v>
      </c>
      <c r="BR4" s="123" t="s">
        <v>831</v>
      </c>
      <c r="BS4" s="123" t="s">
        <v>832</v>
      </c>
      <c r="BT4" s="123" t="s">
        <v>833</v>
      </c>
      <c r="BU4" s="123" t="s">
        <v>834</v>
      </c>
      <c r="BV4" s="123" t="s">
        <v>835</v>
      </c>
      <c r="BW4" s="123" t="s">
        <v>836</v>
      </c>
      <c r="BX4" s="123" t="s">
        <v>837</v>
      </c>
      <c r="BY4" s="123" t="s">
        <v>838</v>
      </c>
      <c r="BZ4" s="123" t="s">
        <v>839</v>
      </c>
      <c r="CA4" s="123" t="s">
        <v>840</v>
      </c>
      <c r="CB4" s="123" t="s">
        <v>841</v>
      </c>
      <c r="CC4" s="123" t="s">
        <v>842</v>
      </c>
      <c r="CD4" s="123" t="s">
        <v>843</v>
      </c>
      <c r="CE4" s="123" t="s">
        <v>844</v>
      </c>
      <c r="CF4" s="123" t="s">
        <v>845</v>
      </c>
      <c r="CG4" s="123" t="s">
        <v>846</v>
      </c>
      <c r="CH4" s="123" t="s">
        <v>847</v>
      </c>
      <c r="CI4" s="123" t="s">
        <v>848</v>
      </c>
      <c r="CJ4" s="123" t="s">
        <v>849</v>
      </c>
      <c r="CK4" s="123" t="s">
        <v>850</v>
      </c>
      <c r="CL4" s="633" t="s">
        <v>622</v>
      </c>
      <c r="CM4" s="650"/>
      <c r="CN4" s="650"/>
      <c r="CO4" s="650"/>
      <c r="CP4" s="650"/>
      <c r="CQ4" s="650"/>
      <c r="CR4" s="650"/>
      <c r="CS4" s="650"/>
      <c r="CT4" s="651" t="s">
        <v>623</v>
      </c>
      <c r="CU4" s="652"/>
      <c r="CV4" s="648"/>
    </row>
    <row r="5" spans="1:102" s="47" customFormat="1" ht="42" customHeight="1">
      <c r="A5" s="655"/>
      <c r="B5" s="657"/>
      <c r="C5" s="663"/>
      <c r="D5" s="664"/>
      <c r="E5" s="663"/>
      <c r="F5" s="664"/>
      <c r="G5" s="666"/>
      <c r="H5" s="666"/>
      <c r="I5" s="669"/>
      <c r="J5" s="672"/>
      <c r="K5" s="677"/>
      <c r="L5" s="677"/>
      <c r="M5" s="657"/>
      <c r="N5" s="65" t="s">
        <v>353</v>
      </c>
      <c r="O5" s="65" t="s">
        <v>354</v>
      </c>
      <c r="P5" s="65" t="s">
        <v>353</v>
      </c>
      <c r="Q5" s="65" t="s">
        <v>451</v>
      </c>
      <c r="R5" s="65" t="s">
        <v>354</v>
      </c>
      <c r="S5" s="66" t="s">
        <v>613</v>
      </c>
      <c r="T5" s="65" t="s">
        <v>353</v>
      </c>
      <c r="U5" s="65" t="s">
        <v>353</v>
      </c>
      <c r="V5" s="66" t="s">
        <v>354</v>
      </c>
      <c r="W5" s="112" t="s">
        <v>354</v>
      </c>
      <c r="X5" s="683"/>
      <c r="Y5" s="638" t="s">
        <v>485</v>
      </c>
      <c r="Z5" s="638" t="s">
        <v>486</v>
      </c>
      <c r="AA5" s="638" t="s">
        <v>487</v>
      </c>
      <c r="AB5" s="638" t="s">
        <v>488</v>
      </c>
      <c r="AC5" s="638" t="s">
        <v>489</v>
      </c>
      <c r="AD5" s="638" t="s">
        <v>490</v>
      </c>
      <c r="AE5" s="638" t="s">
        <v>602</v>
      </c>
      <c r="AF5" s="638" t="s">
        <v>491</v>
      </c>
      <c r="AG5" s="638" t="s">
        <v>492</v>
      </c>
      <c r="AH5" s="638" t="s">
        <v>493</v>
      </c>
      <c r="AI5" s="638" t="s">
        <v>494</v>
      </c>
      <c r="AJ5" s="638" t="s">
        <v>495</v>
      </c>
      <c r="AK5" s="638" t="s">
        <v>496</v>
      </c>
      <c r="AL5" s="638" t="s">
        <v>497</v>
      </c>
      <c r="AM5" s="638" t="s">
        <v>498</v>
      </c>
      <c r="AN5" s="638" t="s">
        <v>499</v>
      </c>
      <c r="AO5" s="638" t="s">
        <v>500</v>
      </c>
      <c r="AP5" s="638" t="s">
        <v>502</v>
      </c>
      <c r="AQ5" s="638" t="s">
        <v>501</v>
      </c>
      <c r="AR5" s="638" t="s">
        <v>503</v>
      </c>
      <c r="AS5" s="638" t="s">
        <v>504</v>
      </c>
      <c r="AT5" s="638" t="s">
        <v>505</v>
      </c>
      <c r="AU5" s="638" t="s">
        <v>506</v>
      </c>
      <c r="AV5" s="638" t="s">
        <v>507</v>
      </c>
      <c r="AW5" s="638" t="s">
        <v>508</v>
      </c>
      <c r="AX5" s="638" t="s">
        <v>509</v>
      </c>
      <c r="AY5" s="638" t="s">
        <v>618</v>
      </c>
      <c r="AZ5" s="638" t="s">
        <v>510</v>
      </c>
      <c r="BA5" s="638" t="s">
        <v>511</v>
      </c>
      <c r="BB5" s="638" t="s">
        <v>512</v>
      </c>
      <c r="BC5" s="638" t="s">
        <v>514</v>
      </c>
      <c r="BD5" s="638" t="s">
        <v>513</v>
      </c>
      <c r="BE5" s="638" t="s">
        <v>515</v>
      </c>
      <c r="BF5" s="638" t="s">
        <v>516</v>
      </c>
      <c r="BG5" s="638" t="s">
        <v>517</v>
      </c>
      <c r="BH5" s="636" t="s">
        <v>878</v>
      </c>
      <c r="BI5" s="636" t="s">
        <v>879</v>
      </c>
      <c r="BJ5" s="636" t="s">
        <v>880</v>
      </c>
      <c r="BK5" s="636" t="s">
        <v>881</v>
      </c>
      <c r="BL5" s="636" t="s">
        <v>882</v>
      </c>
      <c r="BM5" s="636" t="s">
        <v>883</v>
      </c>
      <c r="BN5" s="636" t="s">
        <v>884</v>
      </c>
      <c r="BO5" s="636" t="s">
        <v>885</v>
      </c>
      <c r="BP5" s="636" t="s">
        <v>886</v>
      </c>
      <c r="BQ5" s="636" t="s">
        <v>887</v>
      </c>
      <c r="BR5" s="636" t="s">
        <v>888</v>
      </c>
      <c r="BS5" s="636" t="s">
        <v>889</v>
      </c>
      <c r="BT5" s="636" t="s">
        <v>890</v>
      </c>
      <c r="BU5" s="636" t="s">
        <v>891</v>
      </c>
      <c r="BV5" s="636" t="s">
        <v>892</v>
      </c>
      <c r="BW5" s="636" t="s">
        <v>893</v>
      </c>
      <c r="BX5" s="636" t="s">
        <v>894</v>
      </c>
      <c r="BY5" s="636" t="s">
        <v>895</v>
      </c>
      <c r="BZ5" s="636" t="s">
        <v>896</v>
      </c>
      <c r="CA5" s="636" t="s">
        <v>897</v>
      </c>
      <c r="CB5" s="636" t="s">
        <v>898</v>
      </c>
      <c r="CC5" s="636" t="s">
        <v>899</v>
      </c>
      <c r="CD5" s="636" t="s">
        <v>900</v>
      </c>
      <c r="CE5" s="636"/>
      <c r="CF5" s="636"/>
      <c r="CG5" s="636"/>
      <c r="CH5" s="636"/>
      <c r="CI5" s="636"/>
      <c r="CJ5" s="636"/>
      <c r="CK5" s="636"/>
      <c r="CL5" s="633" t="s">
        <v>624</v>
      </c>
      <c r="CM5" s="634"/>
      <c r="CN5" s="633" t="s">
        <v>625</v>
      </c>
      <c r="CO5" s="634"/>
      <c r="CP5" s="632" t="s">
        <v>626</v>
      </c>
      <c r="CQ5" s="632"/>
      <c r="CR5" s="633" t="s">
        <v>627</v>
      </c>
      <c r="CS5" s="634"/>
      <c r="CT5" s="653"/>
      <c r="CU5" s="654"/>
      <c r="CV5" s="648"/>
    </row>
    <row r="6" spans="1:102" s="47" customFormat="1" ht="54.75" customHeight="1">
      <c r="A6" s="655"/>
      <c r="B6" s="658"/>
      <c r="C6" s="48" t="s">
        <v>285</v>
      </c>
      <c r="D6" s="149" t="s">
        <v>298</v>
      </c>
      <c r="E6" s="48" t="s">
        <v>0</v>
      </c>
      <c r="F6" s="149" t="s">
        <v>298</v>
      </c>
      <c r="G6" s="667"/>
      <c r="H6" s="667"/>
      <c r="I6" s="670"/>
      <c r="J6" s="673"/>
      <c r="K6" s="678"/>
      <c r="L6" s="678"/>
      <c r="M6" s="658"/>
      <c r="N6" s="67" t="s">
        <v>446</v>
      </c>
      <c r="O6" s="67" t="s">
        <v>447</v>
      </c>
      <c r="P6" s="67" t="s">
        <v>448</v>
      </c>
      <c r="Q6" s="67" t="s">
        <v>449</v>
      </c>
      <c r="R6" s="67" t="s">
        <v>450</v>
      </c>
      <c r="S6" s="68" t="s">
        <v>452</v>
      </c>
      <c r="T6" s="67" t="s">
        <v>453</v>
      </c>
      <c r="U6" s="67" t="s">
        <v>454</v>
      </c>
      <c r="V6" s="68" t="s">
        <v>455</v>
      </c>
      <c r="W6" s="113" t="s">
        <v>456</v>
      </c>
      <c r="X6" s="683"/>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39"/>
      <c r="AY6" s="639"/>
      <c r="AZ6" s="639"/>
      <c r="BA6" s="639"/>
      <c r="BB6" s="639"/>
      <c r="BC6" s="639"/>
      <c r="BD6" s="639"/>
      <c r="BE6" s="639"/>
      <c r="BF6" s="639"/>
      <c r="BG6" s="639"/>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637"/>
      <c r="CG6" s="637"/>
      <c r="CH6" s="637"/>
      <c r="CI6" s="637"/>
      <c r="CJ6" s="637"/>
      <c r="CK6" s="637"/>
      <c r="CL6" s="234" t="s">
        <v>628</v>
      </c>
      <c r="CM6" s="234" t="s">
        <v>629</v>
      </c>
      <c r="CN6" s="234" t="s">
        <v>628</v>
      </c>
      <c r="CO6" s="234" t="s">
        <v>629</v>
      </c>
      <c r="CP6" s="234" t="s">
        <v>628</v>
      </c>
      <c r="CQ6" s="234" t="s">
        <v>629</v>
      </c>
      <c r="CR6" s="234" t="s">
        <v>628</v>
      </c>
      <c r="CS6" s="234" t="s">
        <v>629</v>
      </c>
      <c r="CT6" s="49" t="s">
        <v>630</v>
      </c>
      <c r="CU6" s="49" t="s">
        <v>631</v>
      </c>
      <c r="CV6" s="649"/>
      <c r="CX6" s="47" t="s">
        <v>901</v>
      </c>
    </row>
    <row r="7" spans="1:102" s="40" customFormat="1" ht="27.75" hidden="1" customHeight="1">
      <c r="A7" s="71">
        <v>1</v>
      </c>
      <c r="B7" s="41">
        <v>1</v>
      </c>
      <c r="C7" s="582" t="s">
        <v>132</v>
      </c>
      <c r="D7" s="583"/>
      <c r="E7" s="583"/>
      <c r="F7" s="584"/>
      <c r="G7" s="45" t="s">
        <v>331</v>
      </c>
      <c r="H7" s="152" t="s">
        <v>331</v>
      </c>
      <c r="I7" s="45" t="s">
        <v>331</v>
      </c>
      <c r="J7" s="45" t="s">
        <v>331</v>
      </c>
      <c r="K7" s="15" t="s">
        <v>327</v>
      </c>
      <c r="L7" s="45" t="s">
        <v>331</v>
      </c>
      <c r="M7" s="45" t="s">
        <v>331</v>
      </c>
      <c r="N7" s="45" t="s">
        <v>331</v>
      </c>
      <c r="O7" s="45" t="s">
        <v>331</v>
      </c>
      <c r="P7" s="45" t="s">
        <v>331</v>
      </c>
      <c r="Q7" s="45" t="s">
        <v>331</v>
      </c>
      <c r="R7" s="45" t="s">
        <v>331</v>
      </c>
      <c r="S7" s="45" t="s">
        <v>331</v>
      </c>
      <c r="T7" s="45" t="s">
        <v>331</v>
      </c>
      <c r="U7" s="45" t="s">
        <v>331</v>
      </c>
      <c r="V7" s="45" t="s">
        <v>331</v>
      </c>
      <c r="W7" s="45" t="s">
        <v>331</v>
      </c>
      <c r="X7" s="81" t="s">
        <v>331</v>
      </c>
      <c r="Y7" s="45" t="s">
        <v>331</v>
      </c>
      <c r="Z7" s="45" t="s">
        <v>331</v>
      </c>
      <c r="AA7" s="45" t="s">
        <v>331</v>
      </c>
      <c r="AB7" s="45" t="s">
        <v>331</v>
      </c>
      <c r="AC7" s="45" t="s">
        <v>331</v>
      </c>
      <c r="AD7" s="45" t="s">
        <v>331</v>
      </c>
      <c r="AE7" s="45" t="s">
        <v>331</v>
      </c>
      <c r="AF7" s="45" t="s">
        <v>331</v>
      </c>
      <c r="AG7" s="45" t="s">
        <v>331</v>
      </c>
      <c r="AH7" s="45" t="s">
        <v>331</v>
      </c>
      <c r="AI7" s="45" t="s">
        <v>331</v>
      </c>
      <c r="AJ7" s="45" t="s">
        <v>331</v>
      </c>
      <c r="AK7" s="45" t="s">
        <v>331</v>
      </c>
      <c r="AL7" s="45" t="s">
        <v>331</v>
      </c>
      <c r="AM7" s="45" t="s">
        <v>331</v>
      </c>
      <c r="AN7" s="45" t="s">
        <v>331</v>
      </c>
      <c r="AO7" s="45" t="s">
        <v>331</v>
      </c>
      <c r="AP7" s="45" t="s">
        <v>331</v>
      </c>
      <c r="AQ7" s="45" t="s">
        <v>331</v>
      </c>
      <c r="AR7" s="45" t="s">
        <v>331</v>
      </c>
      <c r="AS7" s="45" t="s">
        <v>331</v>
      </c>
      <c r="AT7" s="45" t="s">
        <v>331</v>
      </c>
      <c r="AU7" s="45" t="s">
        <v>331</v>
      </c>
      <c r="AV7" s="45" t="s">
        <v>331</v>
      </c>
      <c r="AW7" s="45" t="s">
        <v>331</v>
      </c>
      <c r="AX7" s="45" t="s">
        <v>331</v>
      </c>
      <c r="AY7" s="45" t="s">
        <v>331</v>
      </c>
      <c r="AZ7" s="45" t="s">
        <v>331</v>
      </c>
      <c r="BA7" s="45" t="s">
        <v>331</v>
      </c>
      <c r="BB7" s="45" t="s">
        <v>331</v>
      </c>
      <c r="BC7" s="45" t="s">
        <v>331</v>
      </c>
      <c r="BD7" s="45" t="s">
        <v>331</v>
      </c>
      <c r="BE7" s="45" t="s">
        <v>331</v>
      </c>
      <c r="BF7" s="45" t="s">
        <v>331</v>
      </c>
      <c r="BG7" s="45" t="s">
        <v>331</v>
      </c>
      <c r="BH7" s="45" t="s">
        <v>331</v>
      </c>
      <c r="BI7" s="45" t="s">
        <v>331</v>
      </c>
      <c r="BJ7" s="45" t="s">
        <v>331</v>
      </c>
      <c r="BK7" s="45" t="s">
        <v>331</v>
      </c>
      <c r="BL7" s="45" t="s">
        <v>331</v>
      </c>
      <c r="BM7" s="45" t="s">
        <v>331</v>
      </c>
      <c r="BN7" s="45" t="s">
        <v>331</v>
      </c>
      <c r="BO7" s="45" t="s">
        <v>331</v>
      </c>
      <c r="BP7" s="45" t="s">
        <v>331</v>
      </c>
      <c r="BQ7" s="45" t="s">
        <v>331</v>
      </c>
      <c r="BR7" s="45" t="s">
        <v>331</v>
      </c>
      <c r="BS7" s="45" t="s">
        <v>331</v>
      </c>
      <c r="BT7" s="45" t="s">
        <v>331</v>
      </c>
      <c r="BU7" s="45" t="s">
        <v>331</v>
      </c>
      <c r="BV7" s="45" t="s">
        <v>331</v>
      </c>
      <c r="BW7" s="45" t="s">
        <v>331</v>
      </c>
      <c r="BX7" s="45" t="s">
        <v>331</v>
      </c>
      <c r="BY7" s="45" t="s">
        <v>331</v>
      </c>
      <c r="BZ7" s="45" t="s">
        <v>331</v>
      </c>
      <c r="CA7" s="45" t="s">
        <v>331</v>
      </c>
      <c r="CB7" s="45" t="s">
        <v>331</v>
      </c>
      <c r="CC7" s="45" t="s">
        <v>331</v>
      </c>
      <c r="CD7" s="45" t="s">
        <v>331</v>
      </c>
      <c r="CE7" s="45" t="s">
        <v>331</v>
      </c>
      <c r="CF7" s="45" t="s">
        <v>331</v>
      </c>
      <c r="CG7" s="45" t="s">
        <v>331</v>
      </c>
      <c r="CH7" s="45" t="s">
        <v>331</v>
      </c>
      <c r="CI7" s="45" t="s">
        <v>331</v>
      </c>
      <c r="CJ7" s="45" t="s">
        <v>331</v>
      </c>
      <c r="CK7" s="45" t="s">
        <v>331</v>
      </c>
      <c r="CL7" s="45" t="s">
        <v>331</v>
      </c>
      <c r="CM7" s="45" t="s">
        <v>331</v>
      </c>
      <c r="CN7" s="45" t="s">
        <v>331</v>
      </c>
      <c r="CO7" s="45" t="s">
        <v>331</v>
      </c>
      <c r="CP7" s="45" t="s">
        <v>331</v>
      </c>
      <c r="CQ7" s="45" t="s">
        <v>331</v>
      </c>
      <c r="CR7" s="45" t="s">
        <v>331</v>
      </c>
      <c r="CS7" s="45" t="s">
        <v>331</v>
      </c>
      <c r="CT7" s="45" t="s">
        <v>331</v>
      </c>
      <c r="CU7" s="45" t="s">
        <v>331</v>
      </c>
      <c r="CV7" s="45" t="s">
        <v>331</v>
      </c>
    </row>
    <row r="8" spans="1:102" s="40" customFormat="1" ht="14.25" hidden="1" customHeight="1">
      <c r="A8" s="71">
        <v>2</v>
      </c>
      <c r="B8" s="41">
        <v>2</v>
      </c>
      <c r="C8" s="582" t="s">
        <v>261</v>
      </c>
      <c r="D8" s="583"/>
      <c r="E8" s="583"/>
      <c r="F8" s="584"/>
      <c r="G8" s="45" t="s">
        <v>331</v>
      </c>
      <c r="H8" s="152" t="s">
        <v>331</v>
      </c>
      <c r="I8" s="45" t="s">
        <v>331</v>
      </c>
      <c r="J8" s="45" t="s">
        <v>331</v>
      </c>
      <c r="K8" s="15" t="s">
        <v>327</v>
      </c>
      <c r="L8" s="45" t="s">
        <v>331</v>
      </c>
      <c r="M8" s="45" t="s">
        <v>331</v>
      </c>
      <c r="N8" s="45" t="s">
        <v>331</v>
      </c>
      <c r="O8" s="45" t="s">
        <v>331</v>
      </c>
      <c r="P8" s="45" t="s">
        <v>331</v>
      </c>
      <c r="Q8" s="45" t="s">
        <v>331</v>
      </c>
      <c r="R8" s="45" t="s">
        <v>331</v>
      </c>
      <c r="S8" s="45" t="s">
        <v>331</v>
      </c>
      <c r="T8" s="45" t="s">
        <v>331</v>
      </c>
      <c r="U8" s="45" t="s">
        <v>331</v>
      </c>
      <c r="V8" s="45" t="s">
        <v>331</v>
      </c>
      <c r="W8" s="45" t="s">
        <v>331</v>
      </c>
      <c r="X8" s="81" t="s">
        <v>331</v>
      </c>
      <c r="Y8" s="45" t="s">
        <v>331</v>
      </c>
      <c r="Z8" s="45" t="s">
        <v>331</v>
      </c>
      <c r="AA8" s="45" t="s">
        <v>331</v>
      </c>
      <c r="AB8" s="45" t="s">
        <v>331</v>
      </c>
      <c r="AC8" s="45" t="s">
        <v>331</v>
      </c>
      <c r="AD8" s="45" t="s">
        <v>331</v>
      </c>
      <c r="AE8" s="45" t="s">
        <v>331</v>
      </c>
      <c r="AF8" s="45" t="s">
        <v>331</v>
      </c>
      <c r="AG8" s="45" t="s">
        <v>331</v>
      </c>
      <c r="AH8" s="45" t="s">
        <v>331</v>
      </c>
      <c r="AI8" s="45" t="s">
        <v>331</v>
      </c>
      <c r="AJ8" s="45" t="s">
        <v>331</v>
      </c>
      <c r="AK8" s="45" t="s">
        <v>331</v>
      </c>
      <c r="AL8" s="45" t="s">
        <v>331</v>
      </c>
      <c r="AM8" s="45" t="s">
        <v>331</v>
      </c>
      <c r="AN8" s="45" t="s">
        <v>331</v>
      </c>
      <c r="AO8" s="45" t="s">
        <v>331</v>
      </c>
      <c r="AP8" s="45" t="s">
        <v>331</v>
      </c>
      <c r="AQ8" s="45" t="s">
        <v>331</v>
      </c>
      <c r="AR8" s="45" t="s">
        <v>331</v>
      </c>
      <c r="AS8" s="45" t="s">
        <v>331</v>
      </c>
      <c r="AT8" s="45" t="s">
        <v>331</v>
      </c>
      <c r="AU8" s="45" t="s">
        <v>331</v>
      </c>
      <c r="AV8" s="45" t="s">
        <v>331</v>
      </c>
      <c r="AW8" s="45" t="s">
        <v>331</v>
      </c>
      <c r="AX8" s="45" t="s">
        <v>331</v>
      </c>
      <c r="AY8" s="45" t="s">
        <v>331</v>
      </c>
      <c r="AZ8" s="45" t="s">
        <v>331</v>
      </c>
      <c r="BA8" s="45" t="s">
        <v>331</v>
      </c>
      <c r="BB8" s="45" t="s">
        <v>331</v>
      </c>
      <c r="BC8" s="45" t="s">
        <v>331</v>
      </c>
      <c r="BD8" s="45" t="s">
        <v>331</v>
      </c>
      <c r="BE8" s="45" t="s">
        <v>331</v>
      </c>
      <c r="BF8" s="45" t="s">
        <v>331</v>
      </c>
      <c r="BG8" s="45" t="s">
        <v>331</v>
      </c>
      <c r="BH8" s="45" t="s">
        <v>331</v>
      </c>
      <c r="BI8" s="45" t="s">
        <v>331</v>
      </c>
      <c r="BJ8" s="45" t="s">
        <v>331</v>
      </c>
      <c r="BK8" s="45" t="s">
        <v>331</v>
      </c>
      <c r="BL8" s="45" t="s">
        <v>331</v>
      </c>
      <c r="BM8" s="45" t="s">
        <v>331</v>
      </c>
      <c r="BN8" s="45" t="s">
        <v>331</v>
      </c>
      <c r="BO8" s="45" t="s">
        <v>331</v>
      </c>
      <c r="BP8" s="45" t="s">
        <v>331</v>
      </c>
      <c r="BQ8" s="45" t="s">
        <v>331</v>
      </c>
      <c r="BR8" s="45" t="s">
        <v>331</v>
      </c>
      <c r="BS8" s="45" t="s">
        <v>331</v>
      </c>
      <c r="BT8" s="45" t="s">
        <v>331</v>
      </c>
      <c r="BU8" s="45" t="s">
        <v>331</v>
      </c>
      <c r="BV8" s="45" t="s">
        <v>331</v>
      </c>
      <c r="BW8" s="45" t="s">
        <v>331</v>
      </c>
      <c r="BX8" s="45" t="s">
        <v>331</v>
      </c>
      <c r="BY8" s="45" t="s">
        <v>331</v>
      </c>
      <c r="BZ8" s="45" t="s">
        <v>331</v>
      </c>
      <c r="CA8" s="45" t="s">
        <v>331</v>
      </c>
      <c r="CB8" s="45" t="s">
        <v>331</v>
      </c>
      <c r="CC8" s="45" t="s">
        <v>331</v>
      </c>
      <c r="CD8" s="45" t="s">
        <v>331</v>
      </c>
      <c r="CE8" s="45" t="s">
        <v>331</v>
      </c>
      <c r="CF8" s="45" t="s">
        <v>331</v>
      </c>
      <c r="CG8" s="45" t="s">
        <v>331</v>
      </c>
      <c r="CH8" s="45" t="s">
        <v>331</v>
      </c>
      <c r="CI8" s="45" t="s">
        <v>331</v>
      </c>
      <c r="CJ8" s="45" t="s">
        <v>331</v>
      </c>
      <c r="CK8" s="45" t="s">
        <v>331</v>
      </c>
      <c r="CL8" s="45" t="s">
        <v>331</v>
      </c>
      <c r="CM8" s="45" t="s">
        <v>331</v>
      </c>
      <c r="CN8" s="45" t="s">
        <v>331</v>
      </c>
      <c r="CO8" s="45" t="s">
        <v>331</v>
      </c>
      <c r="CP8" s="45" t="s">
        <v>331</v>
      </c>
      <c r="CQ8" s="45" t="s">
        <v>331</v>
      </c>
      <c r="CR8" s="45" t="s">
        <v>331</v>
      </c>
      <c r="CS8" s="45" t="s">
        <v>331</v>
      </c>
      <c r="CT8" s="45" t="s">
        <v>331</v>
      </c>
      <c r="CU8" s="45" t="s">
        <v>331</v>
      </c>
      <c r="CV8" s="45" t="s">
        <v>331</v>
      </c>
    </row>
    <row r="9" spans="1:102" s="40" customFormat="1" ht="14.25" hidden="1" customHeight="1">
      <c r="A9" s="71">
        <v>3</v>
      </c>
      <c r="B9" s="41">
        <v>3</v>
      </c>
      <c r="C9" s="582" t="s">
        <v>264</v>
      </c>
      <c r="D9" s="583"/>
      <c r="E9" s="583"/>
      <c r="F9" s="584"/>
      <c r="G9" s="45" t="s">
        <v>331</v>
      </c>
      <c r="H9" s="152" t="s">
        <v>331</v>
      </c>
      <c r="I9" s="45" t="s">
        <v>331</v>
      </c>
      <c r="J9" s="45" t="s">
        <v>331</v>
      </c>
      <c r="K9" s="15" t="s">
        <v>327</v>
      </c>
      <c r="L9" s="45" t="s">
        <v>331</v>
      </c>
      <c r="M9" s="45" t="s">
        <v>331</v>
      </c>
      <c r="N9" s="45" t="s">
        <v>331</v>
      </c>
      <c r="O9" s="45" t="s">
        <v>331</v>
      </c>
      <c r="P9" s="45" t="s">
        <v>331</v>
      </c>
      <c r="Q9" s="45" t="s">
        <v>331</v>
      </c>
      <c r="R9" s="45" t="s">
        <v>331</v>
      </c>
      <c r="S9" s="45" t="s">
        <v>331</v>
      </c>
      <c r="T9" s="45" t="s">
        <v>331</v>
      </c>
      <c r="U9" s="45" t="s">
        <v>331</v>
      </c>
      <c r="V9" s="45" t="s">
        <v>331</v>
      </c>
      <c r="W9" s="45" t="s">
        <v>331</v>
      </c>
      <c r="X9" s="81" t="s">
        <v>331</v>
      </c>
      <c r="Y9" s="45" t="s">
        <v>331</v>
      </c>
      <c r="Z9" s="45" t="s">
        <v>331</v>
      </c>
      <c r="AA9" s="45" t="s">
        <v>331</v>
      </c>
      <c r="AB9" s="45" t="s">
        <v>331</v>
      </c>
      <c r="AC9" s="45" t="s">
        <v>331</v>
      </c>
      <c r="AD9" s="45" t="s">
        <v>331</v>
      </c>
      <c r="AE9" s="45" t="s">
        <v>331</v>
      </c>
      <c r="AF9" s="45" t="s">
        <v>331</v>
      </c>
      <c r="AG9" s="45" t="s">
        <v>331</v>
      </c>
      <c r="AH9" s="45" t="s">
        <v>331</v>
      </c>
      <c r="AI9" s="45" t="s">
        <v>331</v>
      </c>
      <c r="AJ9" s="45" t="s">
        <v>331</v>
      </c>
      <c r="AK9" s="45" t="s">
        <v>331</v>
      </c>
      <c r="AL9" s="45" t="s">
        <v>331</v>
      </c>
      <c r="AM9" s="45" t="s">
        <v>331</v>
      </c>
      <c r="AN9" s="45" t="s">
        <v>331</v>
      </c>
      <c r="AO9" s="45" t="s">
        <v>331</v>
      </c>
      <c r="AP9" s="45" t="s">
        <v>331</v>
      </c>
      <c r="AQ9" s="45" t="s">
        <v>331</v>
      </c>
      <c r="AR9" s="45" t="s">
        <v>331</v>
      </c>
      <c r="AS9" s="45" t="s">
        <v>331</v>
      </c>
      <c r="AT9" s="45" t="s">
        <v>331</v>
      </c>
      <c r="AU9" s="45" t="s">
        <v>331</v>
      </c>
      <c r="AV9" s="45" t="s">
        <v>331</v>
      </c>
      <c r="AW9" s="45" t="s">
        <v>331</v>
      </c>
      <c r="AX9" s="45" t="s">
        <v>331</v>
      </c>
      <c r="AY9" s="45" t="s">
        <v>331</v>
      </c>
      <c r="AZ9" s="45" t="s">
        <v>331</v>
      </c>
      <c r="BA9" s="45" t="s">
        <v>331</v>
      </c>
      <c r="BB9" s="45" t="s">
        <v>331</v>
      </c>
      <c r="BC9" s="45" t="s">
        <v>331</v>
      </c>
      <c r="BD9" s="45" t="s">
        <v>331</v>
      </c>
      <c r="BE9" s="45" t="s">
        <v>331</v>
      </c>
      <c r="BF9" s="45" t="s">
        <v>331</v>
      </c>
      <c r="BG9" s="45" t="s">
        <v>331</v>
      </c>
      <c r="BH9" s="45" t="s">
        <v>331</v>
      </c>
      <c r="BI9" s="45" t="s">
        <v>331</v>
      </c>
      <c r="BJ9" s="45" t="s">
        <v>331</v>
      </c>
      <c r="BK9" s="45" t="s">
        <v>331</v>
      </c>
      <c r="BL9" s="45" t="s">
        <v>331</v>
      </c>
      <c r="BM9" s="45" t="s">
        <v>331</v>
      </c>
      <c r="BN9" s="45" t="s">
        <v>331</v>
      </c>
      <c r="BO9" s="45" t="s">
        <v>331</v>
      </c>
      <c r="BP9" s="45" t="s">
        <v>331</v>
      </c>
      <c r="BQ9" s="45" t="s">
        <v>331</v>
      </c>
      <c r="BR9" s="45" t="s">
        <v>331</v>
      </c>
      <c r="BS9" s="45" t="s">
        <v>331</v>
      </c>
      <c r="BT9" s="45" t="s">
        <v>331</v>
      </c>
      <c r="BU9" s="45" t="s">
        <v>331</v>
      </c>
      <c r="BV9" s="45" t="s">
        <v>331</v>
      </c>
      <c r="BW9" s="45" t="s">
        <v>331</v>
      </c>
      <c r="BX9" s="45" t="s">
        <v>331</v>
      </c>
      <c r="BY9" s="45" t="s">
        <v>331</v>
      </c>
      <c r="BZ9" s="45" t="s">
        <v>331</v>
      </c>
      <c r="CA9" s="45" t="s">
        <v>331</v>
      </c>
      <c r="CB9" s="45" t="s">
        <v>331</v>
      </c>
      <c r="CC9" s="45" t="s">
        <v>331</v>
      </c>
      <c r="CD9" s="45" t="s">
        <v>331</v>
      </c>
      <c r="CE9" s="45" t="s">
        <v>331</v>
      </c>
      <c r="CF9" s="45" t="s">
        <v>331</v>
      </c>
      <c r="CG9" s="45" t="s">
        <v>331</v>
      </c>
      <c r="CH9" s="45" t="s">
        <v>331</v>
      </c>
      <c r="CI9" s="45" t="s">
        <v>331</v>
      </c>
      <c r="CJ9" s="45" t="s">
        <v>331</v>
      </c>
      <c r="CK9" s="45" t="s">
        <v>331</v>
      </c>
      <c r="CL9" s="45" t="s">
        <v>331</v>
      </c>
      <c r="CM9" s="45" t="s">
        <v>331</v>
      </c>
      <c r="CN9" s="45" t="s">
        <v>331</v>
      </c>
      <c r="CO9" s="45" t="s">
        <v>331</v>
      </c>
      <c r="CP9" s="45" t="s">
        <v>331</v>
      </c>
      <c r="CQ9" s="45" t="s">
        <v>331</v>
      </c>
      <c r="CR9" s="45" t="s">
        <v>331</v>
      </c>
      <c r="CS9" s="45" t="s">
        <v>331</v>
      </c>
      <c r="CT9" s="45" t="s">
        <v>331</v>
      </c>
      <c r="CU9" s="45" t="s">
        <v>331</v>
      </c>
      <c r="CV9" s="45" t="s">
        <v>331</v>
      </c>
    </row>
    <row r="10" spans="1:102" s="22" customFormat="1" ht="120" customHeight="1">
      <c r="A10" s="71">
        <v>4</v>
      </c>
      <c r="B10" s="635">
        <v>4</v>
      </c>
      <c r="C10" s="575" t="s">
        <v>286</v>
      </c>
      <c r="D10" s="587" t="s">
        <v>10</v>
      </c>
      <c r="E10" s="575" t="s">
        <v>291</v>
      </c>
      <c r="F10" s="587" t="s">
        <v>11</v>
      </c>
      <c r="G10" s="575" t="s">
        <v>291</v>
      </c>
      <c r="H10" s="153" t="s">
        <v>915</v>
      </c>
      <c r="I10" s="55" t="s">
        <v>599</v>
      </c>
      <c r="J10" s="14" t="s">
        <v>356</v>
      </c>
      <c r="K10" s="254" t="s">
        <v>327</v>
      </c>
      <c r="L10" s="51" t="s">
        <v>296</v>
      </c>
      <c r="M10" s="69" t="s">
        <v>184</v>
      </c>
      <c r="N10" s="250" t="s">
        <v>184</v>
      </c>
      <c r="O10" s="250"/>
      <c r="P10" s="250"/>
      <c r="Q10" s="250"/>
      <c r="R10" s="250"/>
      <c r="S10" s="70"/>
      <c r="T10" s="250"/>
      <c r="U10" s="250"/>
      <c r="V10" s="250"/>
      <c r="W10" s="250"/>
      <c r="X10" s="237">
        <f t="shared" ref="X10:X19" si="0">COUNTIF($N10:$W10,"x")</f>
        <v>1</v>
      </c>
      <c r="Y10" s="80" t="s">
        <v>518</v>
      </c>
      <c r="Z10" s="80" t="s">
        <v>518</v>
      </c>
      <c r="AA10" s="80" t="s">
        <v>518</v>
      </c>
      <c r="AB10" s="80" t="s">
        <v>518</v>
      </c>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6">
        <v>2</v>
      </c>
      <c r="BI10" s="6">
        <v>2</v>
      </c>
      <c r="BJ10" s="6">
        <v>2</v>
      </c>
      <c r="BK10" s="6">
        <v>2</v>
      </c>
      <c r="BL10" s="6">
        <v>2</v>
      </c>
      <c r="BM10" s="6">
        <v>1</v>
      </c>
      <c r="BN10" s="6">
        <v>2</v>
      </c>
      <c r="BO10" s="6">
        <v>1</v>
      </c>
      <c r="BP10" s="6">
        <v>2</v>
      </c>
      <c r="BQ10" s="6">
        <v>2</v>
      </c>
      <c r="BR10" s="6">
        <v>2</v>
      </c>
      <c r="BS10" s="6">
        <v>2</v>
      </c>
      <c r="BT10" s="6">
        <v>2</v>
      </c>
      <c r="BU10" s="6">
        <v>1</v>
      </c>
      <c r="BV10" s="6">
        <v>0</v>
      </c>
      <c r="BW10" s="6">
        <v>2</v>
      </c>
      <c r="BX10" s="6">
        <v>0</v>
      </c>
      <c r="BY10" s="6">
        <v>1</v>
      </c>
      <c r="BZ10" s="6">
        <v>2</v>
      </c>
      <c r="CA10" s="6">
        <v>2</v>
      </c>
      <c r="CB10" s="6">
        <v>2</v>
      </c>
      <c r="CC10" s="6">
        <v>2</v>
      </c>
      <c r="CD10" s="6">
        <v>1</v>
      </c>
      <c r="CE10" s="6"/>
      <c r="CF10" s="6"/>
      <c r="CG10" s="6"/>
      <c r="CH10" s="6"/>
      <c r="CI10" s="6"/>
      <c r="CJ10" s="6"/>
      <c r="CK10" s="6"/>
      <c r="CL10" s="236">
        <f t="shared" ref="CL10:CL19" si="1">COUNTIF(BH10:CK10,"2")</f>
        <v>16</v>
      </c>
      <c r="CM10" s="235">
        <f t="shared" ref="CM10:CM19" si="2">CL10/(CL10+CN10+CP10+CR10)</f>
        <v>0.69565217391304346</v>
      </c>
      <c r="CN10" s="236">
        <f t="shared" ref="CN10:CN19" si="3">COUNTIF(BH10:CK10,"1")</f>
        <v>5</v>
      </c>
      <c r="CO10" s="235">
        <f t="shared" ref="CO10:CO19" si="4">CN10/(CL10+CN10+CP10+CR10)</f>
        <v>0.21739130434782608</v>
      </c>
      <c r="CP10" s="236">
        <f t="shared" ref="CP10:CP19" si="5">COUNTIF(BH10:CK10,"0")</f>
        <v>2</v>
      </c>
      <c r="CQ10" s="235">
        <f t="shared" ref="CQ10:CQ19" si="6">CP10/(CL10+CN10+CP10+CR10)</f>
        <v>8.6956521739130432E-2</v>
      </c>
      <c r="CR10" s="236">
        <f t="shared" ref="CR10:CR19" si="7">COUNTIF(BH10:CK10,"KĐG")</f>
        <v>0</v>
      </c>
      <c r="CS10" s="235">
        <f>CR10/(CL10+CN10+CP10+CR10)</f>
        <v>0</v>
      </c>
      <c r="CT10" s="237">
        <f>(((CL10*2)+(CN10*1)+(CP10*0)))/(CL10+CN10+CP10)</f>
        <v>1.6086956521739131</v>
      </c>
      <c r="CU10" s="237" t="str">
        <f t="shared" ref="CU10:CU19" si="8">IF(CS10&gt;=50%,"KĐG",IF(CT10&gt;=1.6,"Đạt mục tiêu",IF(CT10&gt;=1,"Cần cố gắng","Chưa đạt")))</f>
        <v>Đạt mục tiêu</v>
      </c>
      <c r="CV10" s="6"/>
    </row>
    <row r="11" spans="1:102" s="22" customFormat="1" ht="129" hidden="1" customHeight="1">
      <c r="A11" s="71">
        <v>5</v>
      </c>
      <c r="B11" s="635"/>
      <c r="C11" s="590"/>
      <c r="D11" s="591"/>
      <c r="E11" s="590"/>
      <c r="F11" s="591"/>
      <c r="G11" s="590"/>
      <c r="H11" s="154" t="s">
        <v>916</v>
      </c>
      <c r="I11" s="55" t="s">
        <v>599</v>
      </c>
      <c r="J11" s="14" t="s">
        <v>356</v>
      </c>
      <c r="K11" s="15" t="s">
        <v>327</v>
      </c>
      <c r="L11" s="51" t="s">
        <v>296</v>
      </c>
      <c r="M11" s="69" t="s">
        <v>184</v>
      </c>
      <c r="N11" s="250"/>
      <c r="O11" s="250" t="s">
        <v>184</v>
      </c>
      <c r="P11" s="250"/>
      <c r="Q11" s="250"/>
      <c r="R11" s="250"/>
      <c r="S11" s="70"/>
      <c r="T11" s="250"/>
      <c r="U11" s="250"/>
      <c r="V11" s="250"/>
      <c r="W11" s="250"/>
      <c r="X11" s="237">
        <f t="shared" si="0"/>
        <v>1</v>
      </c>
      <c r="Y11" s="80"/>
      <c r="Z11" s="80"/>
      <c r="AA11" s="80"/>
      <c r="AB11" s="80"/>
      <c r="AC11" s="80" t="s">
        <v>518</v>
      </c>
      <c r="AD11" s="80" t="s">
        <v>518</v>
      </c>
      <c r="AE11" s="80" t="s">
        <v>518</v>
      </c>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6">
        <v>2</v>
      </c>
      <c r="BI11" s="6">
        <v>2</v>
      </c>
      <c r="BJ11" s="6">
        <v>2</v>
      </c>
      <c r="BK11" s="6">
        <v>2</v>
      </c>
      <c r="BL11" s="6">
        <v>2</v>
      </c>
      <c r="BM11" s="6">
        <v>2</v>
      </c>
      <c r="BN11" s="6">
        <v>2</v>
      </c>
      <c r="BO11" s="6">
        <v>2</v>
      </c>
      <c r="BP11" s="6">
        <v>2</v>
      </c>
      <c r="BQ11" s="6">
        <v>2</v>
      </c>
      <c r="BR11" s="6">
        <v>2</v>
      </c>
      <c r="BS11" s="6">
        <v>2</v>
      </c>
      <c r="BT11" s="6">
        <v>2</v>
      </c>
      <c r="BU11" s="6">
        <v>2</v>
      </c>
      <c r="BV11" s="6">
        <v>2</v>
      </c>
      <c r="BW11" s="6">
        <v>2</v>
      </c>
      <c r="BX11" s="6">
        <v>2</v>
      </c>
      <c r="BY11" s="6">
        <v>2</v>
      </c>
      <c r="BZ11" s="6">
        <v>2</v>
      </c>
      <c r="CA11" s="6">
        <v>2</v>
      </c>
      <c r="CB11" s="6">
        <v>2</v>
      </c>
      <c r="CC11" s="6">
        <v>2</v>
      </c>
      <c r="CD11" s="6">
        <v>2</v>
      </c>
      <c r="CE11" s="6"/>
      <c r="CF11" s="6"/>
      <c r="CG11" s="6"/>
      <c r="CH11" s="6"/>
      <c r="CI11" s="6"/>
      <c r="CJ11" s="6"/>
      <c r="CK11" s="6"/>
      <c r="CL11" s="236">
        <f t="shared" si="1"/>
        <v>23</v>
      </c>
      <c r="CM11" s="235">
        <f t="shared" si="2"/>
        <v>1</v>
      </c>
      <c r="CN11" s="236">
        <f t="shared" si="3"/>
        <v>0</v>
      </c>
      <c r="CO11" s="235">
        <f t="shared" si="4"/>
        <v>0</v>
      </c>
      <c r="CP11" s="236">
        <f t="shared" si="5"/>
        <v>0</v>
      </c>
      <c r="CQ11" s="235">
        <f t="shared" si="6"/>
        <v>0</v>
      </c>
      <c r="CR11" s="236">
        <f t="shared" si="7"/>
        <v>0</v>
      </c>
      <c r="CS11" s="235">
        <f t="shared" ref="CS11:CS85" si="9">CR11/(CL11+CN11+CP11+CR11)</f>
        <v>0</v>
      </c>
      <c r="CT11" s="237">
        <f t="shared" ref="CT11:CT85" si="10">(((CL11*2)+(CN11*1)+(CP11*0)))/(CL11+CN11+CP11)</f>
        <v>2</v>
      </c>
      <c r="CU11" s="237" t="str">
        <f t="shared" si="8"/>
        <v>Đạt mục tiêu</v>
      </c>
      <c r="CV11" s="6"/>
    </row>
    <row r="12" spans="1:102" s="22" customFormat="1" ht="132.75" hidden="1" customHeight="1">
      <c r="A12" s="71">
        <v>6</v>
      </c>
      <c r="B12" s="635"/>
      <c r="C12" s="590"/>
      <c r="D12" s="591"/>
      <c r="E12" s="590"/>
      <c r="F12" s="591"/>
      <c r="G12" s="590"/>
      <c r="H12" s="155" t="s">
        <v>917</v>
      </c>
      <c r="I12" s="55" t="s">
        <v>599</v>
      </c>
      <c r="J12" s="14" t="s">
        <v>356</v>
      </c>
      <c r="K12" s="15" t="s">
        <v>327</v>
      </c>
      <c r="L12" s="51" t="s">
        <v>296</v>
      </c>
      <c r="M12" s="69" t="s">
        <v>184</v>
      </c>
      <c r="N12" s="250"/>
      <c r="O12" s="250"/>
      <c r="P12" s="250" t="s">
        <v>184</v>
      </c>
      <c r="Q12" s="250"/>
      <c r="R12" s="250"/>
      <c r="S12" s="70"/>
      <c r="T12" s="250"/>
      <c r="U12" s="250"/>
      <c r="V12" s="250"/>
      <c r="W12" s="250"/>
      <c r="X12" s="237">
        <f t="shared" si="0"/>
        <v>1</v>
      </c>
      <c r="Y12" s="80"/>
      <c r="Z12" s="80"/>
      <c r="AA12" s="80"/>
      <c r="AB12" s="80"/>
      <c r="AC12" s="80"/>
      <c r="AD12" s="80"/>
      <c r="AE12" s="80"/>
      <c r="AF12" s="80" t="s">
        <v>518</v>
      </c>
      <c r="AG12" s="80" t="s">
        <v>518</v>
      </c>
      <c r="AH12" s="80" t="s">
        <v>518</v>
      </c>
      <c r="AI12" s="80" t="s">
        <v>518</v>
      </c>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6">
        <v>2</v>
      </c>
      <c r="BI12" s="6">
        <v>2</v>
      </c>
      <c r="BJ12" s="6">
        <v>2</v>
      </c>
      <c r="BK12" s="6">
        <v>2</v>
      </c>
      <c r="BL12" s="6">
        <v>2</v>
      </c>
      <c r="BM12" s="6">
        <v>2</v>
      </c>
      <c r="BN12" s="6">
        <v>2</v>
      </c>
      <c r="BO12" s="6">
        <v>2</v>
      </c>
      <c r="BP12" s="6">
        <v>2</v>
      </c>
      <c r="BQ12" s="6">
        <v>2</v>
      </c>
      <c r="BR12" s="6">
        <v>2</v>
      </c>
      <c r="BS12" s="6">
        <v>2</v>
      </c>
      <c r="BT12" s="6">
        <v>2</v>
      </c>
      <c r="BU12" s="6">
        <v>2</v>
      </c>
      <c r="BV12" s="6">
        <v>2</v>
      </c>
      <c r="BW12" s="6">
        <v>2</v>
      </c>
      <c r="BX12" s="6">
        <v>2</v>
      </c>
      <c r="BY12" s="6">
        <v>2</v>
      </c>
      <c r="BZ12" s="6">
        <v>2</v>
      </c>
      <c r="CA12" s="6">
        <v>2</v>
      </c>
      <c r="CB12" s="6">
        <v>2</v>
      </c>
      <c r="CC12" s="6">
        <v>2</v>
      </c>
      <c r="CD12" s="6">
        <v>2</v>
      </c>
      <c r="CE12" s="6"/>
      <c r="CF12" s="6"/>
      <c r="CG12" s="6"/>
      <c r="CH12" s="6"/>
      <c r="CI12" s="6"/>
      <c r="CJ12" s="6"/>
      <c r="CK12" s="6"/>
      <c r="CL12" s="236">
        <f t="shared" si="1"/>
        <v>23</v>
      </c>
      <c r="CM12" s="235">
        <f t="shared" si="2"/>
        <v>1</v>
      </c>
      <c r="CN12" s="236">
        <f t="shared" si="3"/>
        <v>0</v>
      </c>
      <c r="CO12" s="235">
        <f t="shared" si="4"/>
        <v>0</v>
      </c>
      <c r="CP12" s="236">
        <f t="shared" si="5"/>
        <v>0</v>
      </c>
      <c r="CQ12" s="235">
        <f t="shared" si="6"/>
        <v>0</v>
      </c>
      <c r="CR12" s="236">
        <f t="shared" si="7"/>
        <v>0</v>
      </c>
      <c r="CS12" s="235">
        <f t="shared" si="9"/>
        <v>0</v>
      </c>
      <c r="CT12" s="237">
        <f t="shared" si="10"/>
        <v>2</v>
      </c>
      <c r="CU12" s="237" t="str">
        <f t="shared" si="8"/>
        <v>Đạt mục tiêu</v>
      </c>
      <c r="CV12" s="6"/>
    </row>
    <row r="13" spans="1:102" s="22" customFormat="1" ht="118.5" hidden="1" customHeight="1">
      <c r="A13" s="71">
        <v>7</v>
      </c>
      <c r="B13" s="635"/>
      <c r="C13" s="590"/>
      <c r="D13" s="591"/>
      <c r="E13" s="590"/>
      <c r="F13" s="591"/>
      <c r="G13" s="590"/>
      <c r="H13" s="156" t="s">
        <v>918</v>
      </c>
      <c r="I13" s="55" t="s">
        <v>599</v>
      </c>
      <c r="J13" s="14" t="s">
        <v>356</v>
      </c>
      <c r="K13" s="15" t="s">
        <v>327</v>
      </c>
      <c r="L13" s="51" t="s">
        <v>296</v>
      </c>
      <c r="M13" s="69" t="s">
        <v>184</v>
      </c>
      <c r="N13" s="250"/>
      <c r="O13" s="250"/>
      <c r="P13" s="250"/>
      <c r="Q13" s="250" t="s">
        <v>184</v>
      </c>
      <c r="R13" s="250"/>
      <c r="S13" s="70"/>
      <c r="T13" s="250"/>
      <c r="U13" s="250"/>
      <c r="V13" s="250"/>
      <c r="W13" s="250"/>
      <c r="X13" s="237">
        <f t="shared" si="0"/>
        <v>1</v>
      </c>
      <c r="Y13" s="80"/>
      <c r="Z13" s="80"/>
      <c r="AA13" s="80"/>
      <c r="AB13" s="80"/>
      <c r="AC13" s="80"/>
      <c r="AD13" s="80"/>
      <c r="AE13" s="80"/>
      <c r="AF13" s="80"/>
      <c r="AG13" s="80"/>
      <c r="AH13" s="80"/>
      <c r="AI13" s="80"/>
      <c r="AJ13" s="80" t="s">
        <v>518</v>
      </c>
      <c r="AK13" s="80" t="s">
        <v>518</v>
      </c>
      <c r="AL13" s="80" t="s">
        <v>518</v>
      </c>
      <c r="AM13" s="80" t="s">
        <v>518</v>
      </c>
      <c r="AN13" s="80" t="s">
        <v>518</v>
      </c>
      <c r="AO13" s="80"/>
      <c r="AP13" s="80"/>
      <c r="AQ13" s="80"/>
      <c r="AR13" s="80"/>
      <c r="AS13" s="80"/>
      <c r="AT13" s="80"/>
      <c r="AU13" s="80"/>
      <c r="AV13" s="80"/>
      <c r="AW13" s="80"/>
      <c r="AX13" s="80"/>
      <c r="AY13" s="80"/>
      <c r="AZ13" s="80"/>
      <c r="BA13" s="80"/>
      <c r="BB13" s="80"/>
      <c r="BC13" s="80"/>
      <c r="BD13" s="80"/>
      <c r="BE13" s="80"/>
      <c r="BF13" s="80"/>
      <c r="BG13" s="80"/>
      <c r="BH13" s="6">
        <v>2</v>
      </c>
      <c r="BI13" s="6">
        <v>2</v>
      </c>
      <c r="BJ13" s="6">
        <v>2</v>
      </c>
      <c r="BK13" s="6">
        <v>2</v>
      </c>
      <c r="BL13" s="6">
        <v>2</v>
      </c>
      <c r="BM13" s="6">
        <v>2</v>
      </c>
      <c r="BN13" s="6">
        <v>2</v>
      </c>
      <c r="BO13" s="6">
        <v>2</v>
      </c>
      <c r="BP13" s="6">
        <v>2</v>
      </c>
      <c r="BQ13" s="6">
        <v>2</v>
      </c>
      <c r="BR13" s="6">
        <v>2</v>
      </c>
      <c r="BS13" s="6">
        <v>2</v>
      </c>
      <c r="BT13" s="6">
        <v>2</v>
      </c>
      <c r="BU13" s="6">
        <v>2</v>
      </c>
      <c r="BV13" s="6">
        <v>2</v>
      </c>
      <c r="BW13" s="6">
        <v>2</v>
      </c>
      <c r="BX13" s="6">
        <v>2</v>
      </c>
      <c r="BY13" s="6">
        <v>2</v>
      </c>
      <c r="BZ13" s="6">
        <v>2</v>
      </c>
      <c r="CA13" s="6">
        <v>2</v>
      </c>
      <c r="CB13" s="6">
        <v>2</v>
      </c>
      <c r="CC13" s="6">
        <v>2</v>
      </c>
      <c r="CD13" s="6">
        <v>2</v>
      </c>
      <c r="CE13" s="6"/>
      <c r="CF13" s="6"/>
      <c r="CG13" s="6"/>
      <c r="CH13" s="6"/>
      <c r="CI13" s="6"/>
      <c r="CJ13" s="6"/>
      <c r="CK13" s="6"/>
      <c r="CL13" s="236">
        <f t="shared" si="1"/>
        <v>23</v>
      </c>
      <c r="CM13" s="235">
        <f t="shared" si="2"/>
        <v>1</v>
      </c>
      <c r="CN13" s="236">
        <f t="shared" si="3"/>
        <v>0</v>
      </c>
      <c r="CO13" s="235">
        <f t="shared" si="4"/>
        <v>0</v>
      </c>
      <c r="CP13" s="236">
        <f t="shared" si="5"/>
        <v>0</v>
      </c>
      <c r="CQ13" s="235">
        <f t="shared" si="6"/>
        <v>0</v>
      </c>
      <c r="CR13" s="236">
        <f t="shared" si="7"/>
        <v>0</v>
      </c>
      <c r="CS13" s="235">
        <f t="shared" si="9"/>
        <v>0</v>
      </c>
      <c r="CT13" s="237">
        <f t="shared" si="10"/>
        <v>2</v>
      </c>
      <c r="CU13" s="237" t="str">
        <f t="shared" si="8"/>
        <v>Đạt mục tiêu</v>
      </c>
      <c r="CV13" s="6"/>
    </row>
    <row r="14" spans="1:102" s="22" customFormat="1" ht="141.75" hidden="1" customHeight="1">
      <c r="A14" s="71">
        <v>8</v>
      </c>
      <c r="B14" s="635"/>
      <c r="C14" s="590"/>
      <c r="D14" s="591"/>
      <c r="E14" s="590"/>
      <c r="F14" s="591"/>
      <c r="G14" s="590"/>
      <c r="H14" s="157" t="s">
        <v>919</v>
      </c>
      <c r="I14" s="55" t="s">
        <v>599</v>
      </c>
      <c r="J14" s="14" t="s">
        <v>356</v>
      </c>
      <c r="K14" s="15" t="s">
        <v>327</v>
      </c>
      <c r="L14" s="51" t="s">
        <v>296</v>
      </c>
      <c r="M14" s="69" t="s">
        <v>184</v>
      </c>
      <c r="N14" s="250"/>
      <c r="O14" s="250"/>
      <c r="P14" s="250"/>
      <c r="Q14" s="250"/>
      <c r="R14" s="250" t="s">
        <v>184</v>
      </c>
      <c r="S14" s="70"/>
      <c r="T14" s="250"/>
      <c r="U14" s="250"/>
      <c r="V14" s="250"/>
      <c r="W14" s="250"/>
      <c r="X14" s="237">
        <f t="shared" si="0"/>
        <v>1</v>
      </c>
      <c r="Y14" s="80"/>
      <c r="Z14" s="80"/>
      <c r="AA14" s="80"/>
      <c r="AB14" s="80"/>
      <c r="AC14" s="80"/>
      <c r="AD14" s="80"/>
      <c r="AE14" s="80"/>
      <c r="AF14" s="80"/>
      <c r="AG14" s="80"/>
      <c r="AH14" s="80"/>
      <c r="AI14" s="80"/>
      <c r="AJ14" s="80"/>
      <c r="AK14" s="80"/>
      <c r="AL14" s="80"/>
      <c r="AM14" s="80"/>
      <c r="AN14" s="80"/>
      <c r="AO14" s="80" t="s">
        <v>518</v>
      </c>
      <c r="AP14" s="80" t="s">
        <v>518</v>
      </c>
      <c r="AQ14" s="80" t="s">
        <v>518</v>
      </c>
      <c r="AR14" s="80"/>
      <c r="AS14" s="80"/>
      <c r="AT14" s="80"/>
      <c r="AU14" s="80"/>
      <c r="AV14" s="80"/>
      <c r="AW14" s="80"/>
      <c r="AX14" s="80"/>
      <c r="AY14" s="80"/>
      <c r="AZ14" s="80"/>
      <c r="BA14" s="80"/>
      <c r="BB14" s="80"/>
      <c r="BC14" s="80"/>
      <c r="BD14" s="80"/>
      <c r="BE14" s="80"/>
      <c r="BF14" s="80"/>
      <c r="BG14" s="80"/>
      <c r="BH14" s="6">
        <v>2</v>
      </c>
      <c r="BI14" s="6">
        <v>2</v>
      </c>
      <c r="BJ14" s="6">
        <v>2</v>
      </c>
      <c r="BK14" s="6">
        <v>2</v>
      </c>
      <c r="BL14" s="6">
        <v>2</v>
      </c>
      <c r="BM14" s="6">
        <v>2</v>
      </c>
      <c r="BN14" s="6">
        <v>2</v>
      </c>
      <c r="BO14" s="6">
        <v>2</v>
      </c>
      <c r="BP14" s="6">
        <v>2</v>
      </c>
      <c r="BQ14" s="6">
        <v>2</v>
      </c>
      <c r="BR14" s="6">
        <v>2</v>
      </c>
      <c r="BS14" s="6">
        <v>2</v>
      </c>
      <c r="BT14" s="6">
        <v>2</v>
      </c>
      <c r="BU14" s="6">
        <v>2</v>
      </c>
      <c r="BV14" s="6">
        <v>2</v>
      </c>
      <c r="BW14" s="6">
        <v>2</v>
      </c>
      <c r="BX14" s="6">
        <v>2</v>
      </c>
      <c r="BY14" s="6">
        <v>2</v>
      </c>
      <c r="BZ14" s="6">
        <v>2</v>
      </c>
      <c r="CA14" s="6">
        <v>2</v>
      </c>
      <c r="CB14" s="6">
        <v>2</v>
      </c>
      <c r="CC14" s="6">
        <v>2</v>
      </c>
      <c r="CD14" s="6">
        <v>2</v>
      </c>
      <c r="CE14" s="6"/>
      <c r="CF14" s="6"/>
      <c r="CG14" s="6"/>
      <c r="CH14" s="6"/>
      <c r="CI14" s="6"/>
      <c r="CJ14" s="6"/>
      <c r="CK14" s="6"/>
      <c r="CL14" s="236">
        <f t="shared" si="1"/>
        <v>23</v>
      </c>
      <c r="CM14" s="235">
        <f t="shared" si="2"/>
        <v>1</v>
      </c>
      <c r="CN14" s="236">
        <f t="shared" si="3"/>
        <v>0</v>
      </c>
      <c r="CO14" s="235">
        <f t="shared" si="4"/>
        <v>0</v>
      </c>
      <c r="CP14" s="236">
        <f t="shared" si="5"/>
        <v>0</v>
      </c>
      <c r="CQ14" s="235">
        <f t="shared" si="6"/>
        <v>0</v>
      </c>
      <c r="CR14" s="236">
        <f t="shared" si="7"/>
        <v>0</v>
      </c>
      <c r="CS14" s="235">
        <f t="shared" si="9"/>
        <v>0</v>
      </c>
      <c r="CT14" s="237">
        <f t="shared" si="10"/>
        <v>2</v>
      </c>
      <c r="CU14" s="237" t="str">
        <f t="shared" si="8"/>
        <v>Đạt mục tiêu</v>
      </c>
      <c r="CV14" s="6"/>
    </row>
    <row r="15" spans="1:102" s="22" customFormat="1" ht="120.75" hidden="1" customHeight="1">
      <c r="A15" s="71">
        <v>9</v>
      </c>
      <c r="B15" s="635"/>
      <c r="C15" s="590"/>
      <c r="D15" s="591"/>
      <c r="E15" s="590"/>
      <c r="F15" s="591"/>
      <c r="G15" s="590"/>
      <c r="H15" s="156" t="s">
        <v>920</v>
      </c>
      <c r="I15" s="55" t="s">
        <v>599</v>
      </c>
      <c r="J15" s="14" t="s">
        <v>356</v>
      </c>
      <c r="K15" s="15" t="s">
        <v>327</v>
      </c>
      <c r="L15" s="51" t="s">
        <v>296</v>
      </c>
      <c r="M15" s="69" t="s">
        <v>184</v>
      </c>
      <c r="N15" s="250"/>
      <c r="O15" s="250"/>
      <c r="P15" s="250"/>
      <c r="Q15" s="250"/>
      <c r="R15" s="250"/>
      <c r="S15" s="70" t="s">
        <v>184</v>
      </c>
      <c r="T15" s="250"/>
      <c r="U15" s="250"/>
      <c r="V15" s="250"/>
      <c r="W15" s="250"/>
      <c r="X15" s="237">
        <f t="shared" si="0"/>
        <v>1</v>
      </c>
      <c r="Y15" s="80"/>
      <c r="Z15" s="80"/>
      <c r="AA15" s="80"/>
      <c r="AB15" s="80"/>
      <c r="AC15" s="80"/>
      <c r="AD15" s="80"/>
      <c r="AE15" s="80"/>
      <c r="AF15" s="80"/>
      <c r="AG15" s="80"/>
      <c r="AH15" s="80"/>
      <c r="AI15" s="80"/>
      <c r="AJ15" s="80"/>
      <c r="AK15" s="80"/>
      <c r="AL15" s="80"/>
      <c r="AM15" s="80"/>
      <c r="AN15" s="80"/>
      <c r="AO15" s="80"/>
      <c r="AP15" s="80"/>
      <c r="AQ15" s="80"/>
      <c r="AR15" s="80" t="s">
        <v>518</v>
      </c>
      <c r="AS15" s="80" t="s">
        <v>518</v>
      </c>
      <c r="AT15" s="80"/>
      <c r="AU15" s="80"/>
      <c r="AV15" s="80"/>
      <c r="AW15" s="80"/>
      <c r="AX15" s="80"/>
      <c r="AY15" s="80"/>
      <c r="AZ15" s="80"/>
      <c r="BA15" s="80"/>
      <c r="BB15" s="80"/>
      <c r="BC15" s="80"/>
      <c r="BD15" s="80"/>
      <c r="BE15" s="80"/>
      <c r="BF15" s="80"/>
      <c r="BG15" s="80"/>
      <c r="BH15" s="6">
        <v>2</v>
      </c>
      <c r="BI15" s="6">
        <v>2</v>
      </c>
      <c r="BJ15" s="6">
        <v>2</v>
      </c>
      <c r="BK15" s="6">
        <v>2</v>
      </c>
      <c r="BL15" s="6">
        <v>2</v>
      </c>
      <c r="BM15" s="6">
        <v>2</v>
      </c>
      <c r="BN15" s="6">
        <v>2</v>
      </c>
      <c r="BO15" s="6">
        <v>2</v>
      </c>
      <c r="BP15" s="6">
        <v>2</v>
      </c>
      <c r="BQ15" s="6">
        <v>2</v>
      </c>
      <c r="BR15" s="6">
        <v>2</v>
      </c>
      <c r="BS15" s="6">
        <v>2</v>
      </c>
      <c r="BT15" s="6">
        <v>2</v>
      </c>
      <c r="BU15" s="6">
        <v>2</v>
      </c>
      <c r="BV15" s="6">
        <v>2</v>
      </c>
      <c r="BW15" s="6">
        <v>2</v>
      </c>
      <c r="BX15" s="6">
        <v>2</v>
      </c>
      <c r="BY15" s="6">
        <v>2</v>
      </c>
      <c r="BZ15" s="6">
        <v>2</v>
      </c>
      <c r="CA15" s="6">
        <v>2</v>
      </c>
      <c r="CB15" s="6">
        <v>2</v>
      </c>
      <c r="CC15" s="6">
        <v>2</v>
      </c>
      <c r="CD15" s="6">
        <v>2</v>
      </c>
      <c r="CE15" s="6"/>
      <c r="CF15" s="6"/>
      <c r="CG15" s="6"/>
      <c r="CH15" s="6"/>
      <c r="CI15" s="6"/>
      <c r="CJ15" s="6"/>
      <c r="CK15" s="6"/>
      <c r="CL15" s="236">
        <f t="shared" si="1"/>
        <v>23</v>
      </c>
      <c r="CM15" s="235">
        <f t="shared" si="2"/>
        <v>1</v>
      </c>
      <c r="CN15" s="236">
        <f t="shared" si="3"/>
        <v>0</v>
      </c>
      <c r="CO15" s="235">
        <f t="shared" si="4"/>
        <v>0</v>
      </c>
      <c r="CP15" s="236">
        <f t="shared" si="5"/>
        <v>0</v>
      </c>
      <c r="CQ15" s="235">
        <f t="shared" si="6"/>
        <v>0</v>
      </c>
      <c r="CR15" s="236">
        <f t="shared" si="7"/>
        <v>0</v>
      </c>
      <c r="CS15" s="235">
        <f t="shared" si="9"/>
        <v>0</v>
      </c>
      <c r="CT15" s="237">
        <f t="shared" si="10"/>
        <v>2</v>
      </c>
      <c r="CU15" s="237" t="str">
        <f t="shared" si="8"/>
        <v>Đạt mục tiêu</v>
      </c>
      <c r="CV15" s="6"/>
    </row>
    <row r="16" spans="1:102" s="22" customFormat="1" ht="133.5" hidden="1" customHeight="1">
      <c r="A16" s="71">
        <v>10</v>
      </c>
      <c r="B16" s="635"/>
      <c r="C16" s="590"/>
      <c r="D16" s="591"/>
      <c r="E16" s="590"/>
      <c r="F16" s="591"/>
      <c r="G16" s="590"/>
      <c r="H16" s="158" t="s">
        <v>921</v>
      </c>
      <c r="I16" s="55" t="s">
        <v>599</v>
      </c>
      <c r="J16" s="14" t="s">
        <v>356</v>
      </c>
      <c r="K16" s="15" t="s">
        <v>327</v>
      </c>
      <c r="L16" s="51" t="s">
        <v>296</v>
      </c>
      <c r="M16" s="69" t="s">
        <v>184</v>
      </c>
      <c r="N16" s="250"/>
      <c r="O16" s="250"/>
      <c r="P16" s="250"/>
      <c r="Q16" s="250"/>
      <c r="R16" s="250"/>
      <c r="S16" s="70"/>
      <c r="T16" s="250" t="s">
        <v>184</v>
      </c>
      <c r="U16" s="250"/>
      <c r="V16" s="250"/>
      <c r="W16" s="250"/>
      <c r="X16" s="237">
        <f t="shared" si="0"/>
        <v>1</v>
      </c>
      <c r="Y16" s="80"/>
      <c r="Z16" s="80"/>
      <c r="AA16" s="80"/>
      <c r="AB16" s="80"/>
      <c r="AC16" s="80"/>
      <c r="AD16" s="80"/>
      <c r="AE16" s="80"/>
      <c r="AF16" s="80"/>
      <c r="AG16" s="80"/>
      <c r="AH16" s="80"/>
      <c r="AI16" s="80"/>
      <c r="AJ16" s="80"/>
      <c r="AK16" s="80"/>
      <c r="AL16" s="80"/>
      <c r="AM16" s="80"/>
      <c r="AN16" s="80"/>
      <c r="AO16" s="80"/>
      <c r="AP16" s="80"/>
      <c r="AQ16" s="80"/>
      <c r="AR16" s="80"/>
      <c r="AS16" s="80"/>
      <c r="AT16" s="80" t="s">
        <v>518</v>
      </c>
      <c r="AU16" s="80" t="s">
        <v>518</v>
      </c>
      <c r="AV16" s="80" t="s">
        <v>518</v>
      </c>
      <c r="AW16" s="80" t="s">
        <v>518</v>
      </c>
      <c r="AX16" s="80"/>
      <c r="AY16" s="80"/>
      <c r="AZ16" s="80"/>
      <c r="BA16" s="80"/>
      <c r="BB16" s="80"/>
      <c r="BC16" s="80"/>
      <c r="BD16" s="80"/>
      <c r="BE16" s="80"/>
      <c r="BF16" s="80"/>
      <c r="BG16" s="80"/>
      <c r="BH16" s="6">
        <v>2</v>
      </c>
      <c r="BI16" s="6">
        <v>2</v>
      </c>
      <c r="BJ16" s="6">
        <v>2</v>
      </c>
      <c r="BK16" s="6">
        <v>2</v>
      </c>
      <c r="BL16" s="6">
        <v>2</v>
      </c>
      <c r="BM16" s="6">
        <v>2</v>
      </c>
      <c r="BN16" s="6">
        <v>2</v>
      </c>
      <c r="BO16" s="6">
        <v>2</v>
      </c>
      <c r="BP16" s="6">
        <v>2</v>
      </c>
      <c r="BQ16" s="6">
        <v>2</v>
      </c>
      <c r="BR16" s="6">
        <v>2</v>
      </c>
      <c r="BS16" s="6">
        <v>2</v>
      </c>
      <c r="BT16" s="6">
        <v>2</v>
      </c>
      <c r="BU16" s="6">
        <v>2</v>
      </c>
      <c r="BV16" s="6">
        <v>2</v>
      </c>
      <c r="BW16" s="6">
        <v>2</v>
      </c>
      <c r="BX16" s="6">
        <v>2</v>
      </c>
      <c r="BY16" s="6">
        <v>2</v>
      </c>
      <c r="BZ16" s="6">
        <v>2</v>
      </c>
      <c r="CA16" s="6">
        <v>2</v>
      </c>
      <c r="CB16" s="6">
        <v>2</v>
      </c>
      <c r="CC16" s="6">
        <v>2</v>
      </c>
      <c r="CD16" s="6">
        <v>2</v>
      </c>
      <c r="CE16" s="6"/>
      <c r="CF16" s="6"/>
      <c r="CG16" s="6"/>
      <c r="CH16" s="6"/>
      <c r="CI16" s="6"/>
      <c r="CJ16" s="6"/>
      <c r="CK16" s="6"/>
      <c r="CL16" s="236">
        <f t="shared" si="1"/>
        <v>23</v>
      </c>
      <c r="CM16" s="235">
        <f t="shared" si="2"/>
        <v>1</v>
      </c>
      <c r="CN16" s="236">
        <f t="shared" si="3"/>
        <v>0</v>
      </c>
      <c r="CO16" s="235">
        <f t="shared" si="4"/>
        <v>0</v>
      </c>
      <c r="CP16" s="236">
        <f t="shared" si="5"/>
        <v>0</v>
      </c>
      <c r="CQ16" s="235">
        <f t="shared" si="6"/>
        <v>0</v>
      </c>
      <c r="CR16" s="236">
        <f t="shared" si="7"/>
        <v>0</v>
      </c>
      <c r="CS16" s="235">
        <f t="shared" si="9"/>
        <v>0</v>
      </c>
      <c r="CT16" s="237">
        <f t="shared" si="10"/>
        <v>2</v>
      </c>
      <c r="CU16" s="237" t="str">
        <f t="shared" si="8"/>
        <v>Đạt mục tiêu</v>
      </c>
      <c r="CV16" s="6"/>
    </row>
    <row r="17" spans="1:100" s="22" customFormat="1" ht="60" hidden="1" customHeight="1">
      <c r="A17" s="71">
        <v>11</v>
      </c>
      <c r="B17" s="635"/>
      <c r="C17" s="590"/>
      <c r="D17" s="591"/>
      <c r="E17" s="590"/>
      <c r="F17" s="591"/>
      <c r="G17" s="590"/>
      <c r="H17" s="158" t="s">
        <v>922</v>
      </c>
      <c r="I17" s="55" t="s">
        <v>599</v>
      </c>
      <c r="J17" s="14" t="s">
        <v>356</v>
      </c>
      <c r="K17" s="15" t="s">
        <v>327</v>
      </c>
      <c r="L17" s="51" t="s">
        <v>296</v>
      </c>
      <c r="M17" s="69" t="s">
        <v>184</v>
      </c>
      <c r="N17" s="250"/>
      <c r="O17" s="250"/>
      <c r="P17" s="250"/>
      <c r="Q17" s="250"/>
      <c r="R17" s="250"/>
      <c r="S17" s="70"/>
      <c r="T17" s="250"/>
      <c r="U17" s="250" t="s">
        <v>184</v>
      </c>
      <c r="V17" s="250"/>
      <c r="W17" s="250"/>
      <c r="X17" s="237">
        <f t="shared" si="0"/>
        <v>1</v>
      </c>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0"/>
      <c r="AX17" s="80" t="s">
        <v>518</v>
      </c>
      <c r="AY17" s="80" t="s">
        <v>518</v>
      </c>
      <c r="AZ17" s="80" t="s">
        <v>518</v>
      </c>
      <c r="BA17" s="80" t="s">
        <v>518</v>
      </c>
      <c r="BB17" s="80"/>
      <c r="BC17" s="80"/>
      <c r="BD17" s="80"/>
      <c r="BE17" s="80"/>
      <c r="BF17" s="80"/>
      <c r="BG17" s="80"/>
      <c r="BH17" s="6">
        <v>2</v>
      </c>
      <c r="BI17" s="6">
        <v>2</v>
      </c>
      <c r="BJ17" s="6">
        <v>2</v>
      </c>
      <c r="BK17" s="6">
        <v>2</v>
      </c>
      <c r="BL17" s="6">
        <v>2</v>
      </c>
      <c r="BM17" s="6">
        <v>2</v>
      </c>
      <c r="BN17" s="6">
        <v>2</v>
      </c>
      <c r="BO17" s="6">
        <v>2</v>
      </c>
      <c r="BP17" s="6">
        <v>2</v>
      </c>
      <c r="BQ17" s="6">
        <v>2</v>
      </c>
      <c r="BR17" s="6">
        <v>2</v>
      </c>
      <c r="BS17" s="6">
        <v>2</v>
      </c>
      <c r="BT17" s="6">
        <v>2</v>
      </c>
      <c r="BU17" s="6">
        <v>2</v>
      </c>
      <c r="BV17" s="6">
        <v>2</v>
      </c>
      <c r="BW17" s="6">
        <v>2</v>
      </c>
      <c r="BX17" s="6">
        <v>2</v>
      </c>
      <c r="BY17" s="6">
        <v>2</v>
      </c>
      <c r="BZ17" s="6">
        <v>2</v>
      </c>
      <c r="CA17" s="6">
        <v>2</v>
      </c>
      <c r="CB17" s="6">
        <v>2</v>
      </c>
      <c r="CC17" s="6">
        <v>2</v>
      </c>
      <c r="CD17" s="6">
        <v>2</v>
      </c>
      <c r="CE17" s="6"/>
      <c r="CF17" s="6"/>
      <c r="CG17" s="6"/>
      <c r="CH17" s="6"/>
      <c r="CI17" s="6"/>
      <c r="CJ17" s="6"/>
      <c r="CK17" s="6"/>
      <c r="CL17" s="236">
        <f t="shared" si="1"/>
        <v>23</v>
      </c>
      <c r="CM17" s="235">
        <f t="shared" si="2"/>
        <v>1</v>
      </c>
      <c r="CN17" s="236">
        <f t="shared" si="3"/>
        <v>0</v>
      </c>
      <c r="CO17" s="235">
        <f t="shared" si="4"/>
        <v>0</v>
      </c>
      <c r="CP17" s="236">
        <f t="shared" si="5"/>
        <v>0</v>
      </c>
      <c r="CQ17" s="235">
        <f t="shared" si="6"/>
        <v>0</v>
      </c>
      <c r="CR17" s="236">
        <f t="shared" si="7"/>
        <v>0</v>
      </c>
      <c r="CS17" s="235">
        <f t="shared" si="9"/>
        <v>0</v>
      </c>
      <c r="CT17" s="237">
        <f t="shared" si="10"/>
        <v>2</v>
      </c>
      <c r="CU17" s="237" t="str">
        <f t="shared" si="8"/>
        <v>Đạt mục tiêu</v>
      </c>
      <c r="CV17" s="6"/>
    </row>
    <row r="18" spans="1:100" s="22" customFormat="1" ht="156" hidden="1" customHeight="1">
      <c r="A18" s="71">
        <v>12</v>
      </c>
      <c r="B18" s="635"/>
      <c r="C18" s="590"/>
      <c r="D18" s="591"/>
      <c r="E18" s="590"/>
      <c r="F18" s="591"/>
      <c r="G18" s="590"/>
      <c r="H18" s="159" t="s">
        <v>923</v>
      </c>
      <c r="I18" s="55" t="s">
        <v>599</v>
      </c>
      <c r="J18" s="14" t="s">
        <v>356</v>
      </c>
      <c r="K18" s="15" t="s">
        <v>327</v>
      </c>
      <c r="L18" s="51" t="s">
        <v>296</v>
      </c>
      <c r="M18" s="69" t="s">
        <v>184</v>
      </c>
      <c r="N18" s="250"/>
      <c r="O18" s="250"/>
      <c r="P18" s="250"/>
      <c r="Q18" s="250"/>
      <c r="R18" s="250"/>
      <c r="S18" s="70"/>
      <c r="T18" s="250"/>
      <c r="U18" s="250"/>
      <c r="V18" s="250" t="s">
        <v>184</v>
      </c>
      <c r="W18" s="250"/>
      <c r="X18" s="237">
        <f t="shared" si="0"/>
        <v>1</v>
      </c>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t="s">
        <v>518</v>
      </c>
      <c r="BC18" s="80" t="s">
        <v>518</v>
      </c>
      <c r="BD18" s="80" t="s">
        <v>518</v>
      </c>
      <c r="BE18" s="80"/>
      <c r="BF18" s="80"/>
      <c r="BG18" s="80"/>
      <c r="BH18" s="6">
        <v>2</v>
      </c>
      <c r="BI18" s="6">
        <v>2</v>
      </c>
      <c r="BJ18" s="6">
        <v>2</v>
      </c>
      <c r="BK18" s="6">
        <v>2</v>
      </c>
      <c r="BL18" s="6">
        <v>2</v>
      </c>
      <c r="BM18" s="6">
        <v>2</v>
      </c>
      <c r="BN18" s="6">
        <v>2</v>
      </c>
      <c r="BO18" s="6">
        <v>2</v>
      </c>
      <c r="BP18" s="6">
        <v>2</v>
      </c>
      <c r="BQ18" s="6">
        <v>2</v>
      </c>
      <c r="BR18" s="6">
        <v>2</v>
      </c>
      <c r="BS18" s="6">
        <v>2</v>
      </c>
      <c r="BT18" s="6">
        <v>2</v>
      </c>
      <c r="BU18" s="6">
        <v>2</v>
      </c>
      <c r="BV18" s="6">
        <v>2</v>
      </c>
      <c r="BW18" s="6">
        <v>2</v>
      </c>
      <c r="BX18" s="6">
        <v>2</v>
      </c>
      <c r="BY18" s="6">
        <v>2</v>
      </c>
      <c r="BZ18" s="6">
        <v>2</v>
      </c>
      <c r="CA18" s="6">
        <v>2</v>
      </c>
      <c r="CB18" s="6">
        <v>2</v>
      </c>
      <c r="CC18" s="6">
        <v>2</v>
      </c>
      <c r="CD18" s="6">
        <v>2</v>
      </c>
      <c r="CE18" s="6"/>
      <c r="CF18" s="6"/>
      <c r="CG18" s="6"/>
      <c r="CH18" s="6"/>
      <c r="CI18" s="6"/>
      <c r="CJ18" s="6"/>
      <c r="CK18" s="6"/>
      <c r="CL18" s="236">
        <f t="shared" si="1"/>
        <v>23</v>
      </c>
      <c r="CM18" s="235">
        <f t="shared" si="2"/>
        <v>1</v>
      </c>
      <c r="CN18" s="236">
        <f t="shared" si="3"/>
        <v>0</v>
      </c>
      <c r="CO18" s="235">
        <f t="shared" si="4"/>
        <v>0</v>
      </c>
      <c r="CP18" s="236">
        <f t="shared" si="5"/>
        <v>0</v>
      </c>
      <c r="CQ18" s="235">
        <f t="shared" si="6"/>
        <v>0</v>
      </c>
      <c r="CR18" s="236">
        <f t="shared" si="7"/>
        <v>0</v>
      </c>
      <c r="CS18" s="235">
        <f t="shared" si="9"/>
        <v>0</v>
      </c>
      <c r="CT18" s="237">
        <f t="shared" si="10"/>
        <v>2</v>
      </c>
      <c r="CU18" s="237" t="str">
        <f t="shared" si="8"/>
        <v>Đạt mục tiêu</v>
      </c>
      <c r="CV18" s="6"/>
    </row>
    <row r="19" spans="1:100" s="22" customFormat="1" ht="127.5" hidden="1" customHeight="1">
      <c r="A19" s="71">
        <v>13</v>
      </c>
      <c r="B19" s="635"/>
      <c r="C19" s="576"/>
      <c r="D19" s="588"/>
      <c r="E19" s="576"/>
      <c r="F19" s="588"/>
      <c r="G19" s="576"/>
      <c r="H19" s="155" t="s">
        <v>924</v>
      </c>
      <c r="I19" s="55" t="s">
        <v>599</v>
      </c>
      <c r="J19" s="14" t="s">
        <v>356</v>
      </c>
      <c r="K19" s="15" t="s">
        <v>327</v>
      </c>
      <c r="L19" s="51" t="s">
        <v>296</v>
      </c>
      <c r="M19" s="69" t="s">
        <v>184</v>
      </c>
      <c r="N19" s="250"/>
      <c r="O19" s="250"/>
      <c r="P19" s="250"/>
      <c r="Q19" s="250"/>
      <c r="R19" s="250"/>
      <c r="S19" s="70"/>
      <c r="T19" s="250"/>
      <c r="U19" s="250"/>
      <c r="V19" s="250"/>
      <c r="W19" s="250" t="s">
        <v>184</v>
      </c>
      <c r="X19" s="237">
        <f t="shared" si="0"/>
        <v>1</v>
      </c>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t="s">
        <v>518</v>
      </c>
      <c r="BF19" s="80" t="s">
        <v>518</v>
      </c>
      <c r="BG19" s="80" t="s">
        <v>518</v>
      </c>
      <c r="BH19" s="6">
        <v>2</v>
      </c>
      <c r="BI19" s="6">
        <v>2</v>
      </c>
      <c r="BJ19" s="6">
        <v>2</v>
      </c>
      <c r="BK19" s="6">
        <v>2</v>
      </c>
      <c r="BL19" s="6">
        <v>2</v>
      </c>
      <c r="BM19" s="6">
        <v>2</v>
      </c>
      <c r="BN19" s="6">
        <v>2</v>
      </c>
      <c r="BO19" s="6">
        <v>2</v>
      </c>
      <c r="BP19" s="6">
        <v>2</v>
      </c>
      <c r="BQ19" s="6">
        <v>2</v>
      </c>
      <c r="BR19" s="6">
        <v>2</v>
      </c>
      <c r="BS19" s="6">
        <v>2</v>
      </c>
      <c r="BT19" s="6">
        <v>2</v>
      </c>
      <c r="BU19" s="6">
        <v>2</v>
      </c>
      <c r="BV19" s="6">
        <v>2</v>
      </c>
      <c r="BW19" s="6">
        <v>2</v>
      </c>
      <c r="BX19" s="6">
        <v>2</v>
      </c>
      <c r="BY19" s="6">
        <v>2</v>
      </c>
      <c r="BZ19" s="6">
        <v>2</v>
      </c>
      <c r="CA19" s="6">
        <v>2</v>
      </c>
      <c r="CB19" s="6">
        <v>2</v>
      </c>
      <c r="CC19" s="6">
        <v>2</v>
      </c>
      <c r="CD19" s="6">
        <v>2</v>
      </c>
      <c r="CE19" s="6"/>
      <c r="CF19" s="6"/>
      <c r="CG19" s="6"/>
      <c r="CH19" s="6"/>
      <c r="CI19" s="6"/>
      <c r="CJ19" s="6"/>
      <c r="CK19" s="6"/>
      <c r="CL19" s="236">
        <f t="shared" si="1"/>
        <v>23</v>
      </c>
      <c r="CM19" s="235">
        <f t="shared" si="2"/>
        <v>1</v>
      </c>
      <c r="CN19" s="236">
        <f t="shared" si="3"/>
        <v>0</v>
      </c>
      <c r="CO19" s="235">
        <f t="shared" si="4"/>
        <v>0</v>
      </c>
      <c r="CP19" s="236">
        <f t="shared" si="5"/>
        <v>0</v>
      </c>
      <c r="CQ19" s="235">
        <f t="shared" si="6"/>
        <v>0</v>
      </c>
      <c r="CR19" s="236">
        <f t="shared" si="7"/>
        <v>0</v>
      </c>
      <c r="CS19" s="235">
        <f t="shared" si="9"/>
        <v>0</v>
      </c>
      <c r="CT19" s="237">
        <f t="shared" si="10"/>
        <v>2</v>
      </c>
      <c r="CU19" s="237" t="str">
        <f t="shared" si="8"/>
        <v>Đạt mục tiêu</v>
      </c>
      <c r="CV19" s="6"/>
    </row>
    <row r="20" spans="1:100" s="40" customFormat="1" ht="31.5" hidden="1" customHeight="1">
      <c r="A20" s="71">
        <v>14</v>
      </c>
      <c r="B20" s="41">
        <v>7</v>
      </c>
      <c r="C20" s="582" t="s">
        <v>262</v>
      </c>
      <c r="D20" s="583"/>
      <c r="E20" s="583"/>
      <c r="F20" s="584"/>
      <c r="G20" s="45" t="s">
        <v>331</v>
      </c>
      <c r="H20" s="152" t="s">
        <v>331</v>
      </c>
      <c r="I20" s="45" t="s">
        <v>331</v>
      </c>
      <c r="J20" s="45" t="s">
        <v>331</v>
      </c>
      <c r="K20" s="15" t="s">
        <v>327</v>
      </c>
      <c r="L20" s="45" t="s">
        <v>331</v>
      </c>
      <c r="M20" s="45" t="s">
        <v>331</v>
      </c>
      <c r="N20" s="45" t="s">
        <v>331</v>
      </c>
      <c r="O20" s="45" t="s">
        <v>331</v>
      </c>
      <c r="P20" s="45" t="s">
        <v>331</v>
      </c>
      <c r="Q20" s="45" t="s">
        <v>331</v>
      </c>
      <c r="R20" s="45" t="s">
        <v>331</v>
      </c>
      <c r="S20" s="45" t="s">
        <v>331</v>
      </c>
      <c r="T20" s="45" t="s">
        <v>331</v>
      </c>
      <c r="U20" s="45" t="s">
        <v>331</v>
      </c>
      <c r="V20" s="45" t="s">
        <v>331</v>
      </c>
      <c r="W20" s="45" t="s">
        <v>331</v>
      </c>
      <c r="X20" s="81" t="s">
        <v>331</v>
      </c>
      <c r="Y20" s="45" t="s">
        <v>331</v>
      </c>
      <c r="Z20" s="45" t="s">
        <v>331</v>
      </c>
      <c r="AA20" s="45" t="s">
        <v>331</v>
      </c>
      <c r="AB20" s="45" t="s">
        <v>331</v>
      </c>
      <c r="AC20" s="45" t="s">
        <v>331</v>
      </c>
      <c r="AD20" s="45" t="s">
        <v>331</v>
      </c>
      <c r="AE20" s="45" t="s">
        <v>331</v>
      </c>
      <c r="AF20" s="45" t="s">
        <v>331</v>
      </c>
      <c r="AG20" s="45" t="s">
        <v>331</v>
      </c>
      <c r="AH20" s="45" t="s">
        <v>331</v>
      </c>
      <c r="AI20" s="45" t="s">
        <v>331</v>
      </c>
      <c r="AJ20" s="45" t="s">
        <v>331</v>
      </c>
      <c r="AK20" s="45" t="s">
        <v>331</v>
      </c>
      <c r="AL20" s="45" t="s">
        <v>331</v>
      </c>
      <c r="AM20" s="45" t="s">
        <v>331</v>
      </c>
      <c r="AN20" s="45" t="s">
        <v>331</v>
      </c>
      <c r="AO20" s="45" t="s">
        <v>331</v>
      </c>
      <c r="AP20" s="45" t="s">
        <v>331</v>
      </c>
      <c r="AQ20" s="45" t="s">
        <v>331</v>
      </c>
      <c r="AR20" s="45" t="s">
        <v>331</v>
      </c>
      <c r="AS20" s="45" t="s">
        <v>331</v>
      </c>
      <c r="AT20" s="45" t="s">
        <v>331</v>
      </c>
      <c r="AU20" s="45" t="s">
        <v>331</v>
      </c>
      <c r="AV20" s="45" t="s">
        <v>331</v>
      </c>
      <c r="AW20" s="45" t="s">
        <v>331</v>
      </c>
      <c r="AX20" s="45" t="s">
        <v>331</v>
      </c>
      <c r="AY20" s="45" t="s">
        <v>331</v>
      </c>
      <c r="AZ20" s="45" t="s">
        <v>331</v>
      </c>
      <c r="BA20" s="45" t="s">
        <v>331</v>
      </c>
      <c r="BB20" s="45" t="s">
        <v>331</v>
      </c>
      <c r="BC20" s="45" t="s">
        <v>331</v>
      </c>
      <c r="BD20" s="45" t="s">
        <v>331</v>
      </c>
      <c r="BE20" s="45" t="s">
        <v>331</v>
      </c>
      <c r="BF20" s="45" t="s">
        <v>331</v>
      </c>
      <c r="BG20" s="45" t="s">
        <v>331</v>
      </c>
      <c r="BH20" s="6">
        <v>2</v>
      </c>
      <c r="BI20" s="6">
        <v>2</v>
      </c>
      <c r="BJ20" s="6">
        <v>2</v>
      </c>
      <c r="BK20" s="6">
        <v>2</v>
      </c>
      <c r="BL20" s="6">
        <v>2</v>
      </c>
      <c r="BM20" s="6">
        <v>2</v>
      </c>
      <c r="BN20" s="6">
        <v>2</v>
      </c>
      <c r="BO20" s="6">
        <v>2</v>
      </c>
      <c r="BP20" s="6">
        <v>2</v>
      </c>
      <c r="BQ20" s="6">
        <v>2</v>
      </c>
      <c r="BR20" s="6">
        <v>2</v>
      </c>
      <c r="BS20" s="6">
        <v>2</v>
      </c>
      <c r="BT20" s="6">
        <v>2</v>
      </c>
      <c r="BU20" s="6">
        <v>2</v>
      </c>
      <c r="BV20" s="6">
        <v>2</v>
      </c>
      <c r="BW20" s="6">
        <v>2</v>
      </c>
      <c r="BX20" s="6">
        <v>2</v>
      </c>
      <c r="BY20" s="6">
        <v>2</v>
      </c>
      <c r="BZ20" s="6">
        <v>2</v>
      </c>
      <c r="CA20" s="6">
        <v>2</v>
      </c>
      <c r="CB20" s="6">
        <v>2</v>
      </c>
      <c r="CC20" s="6">
        <v>2</v>
      </c>
      <c r="CD20" s="6">
        <v>2</v>
      </c>
      <c r="CE20" s="45" t="s">
        <v>331</v>
      </c>
      <c r="CF20" s="45" t="s">
        <v>331</v>
      </c>
      <c r="CG20" s="45" t="s">
        <v>331</v>
      </c>
      <c r="CH20" s="45" t="s">
        <v>331</v>
      </c>
      <c r="CI20" s="45" t="s">
        <v>331</v>
      </c>
      <c r="CJ20" s="45" t="s">
        <v>331</v>
      </c>
      <c r="CK20" s="45" t="s">
        <v>331</v>
      </c>
      <c r="CL20" s="45" t="s">
        <v>331</v>
      </c>
      <c r="CM20" s="45" t="s">
        <v>331</v>
      </c>
      <c r="CN20" s="45" t="s">
        <v>331</v>
      </c>
      <c r="CO20" s="45" t="s">
        <v>331</v>
      </c>
      <c r="CP20" s="45" t="s">
        <v>331</v>
      </c>
      <c r="CQ20" s="45" t="s">
        <v>331</v>
      </c>
      <c r="CR20" s="45" t="s">
        <v>331</v>
      </c>
      <c r="CS20" s="45" t="s">
        <v>331</v>
      </c>
      <c r="CT20" s="45" t="s">
        <v>331</v>
      </c>
      <c r="CU20" s="45" t="s">
        <v>331</v>
      </c>
      <c r="CV20" s="45" t="s">
        <v>331</v>
      </c>
    </row>
    <row r="21" spans="1:100" s="40" customFormat="1" ht="12.75" hidden="1" customHeight="1">
      <c r="A21" s="71">
        <v>15</v>
      </c>
      <c r="B21" s="41">
        <v>8</v>
      </c>
      <c r="C21" s="582" t="s">
        <v>299</v>
      </c>
      <c r="D21" s="583"/>
      <c r="E21" s="583"/>
      <c r="F21" s="584"/>
      <c r="G21" s="45" t="s">
        <v>331</v>
      </c>
      <c r="H21" s="152" t="s">
        <v>331</v>
      </c>
      <c r="I21" s="45" t="s">
        <v>331</v>
      </c>
      <c r="J21" s="45" t="s">
        <v>331</v>
      </c>
      <c r="K21" s="15" t="s">
        <v>327</v>
      </c>
      <c r="L21" s="45" t="s">
        <v>331</v>
      </c>
      <c r="M21" s="45" t="s">
        <v>331</v>
      </c>
      <c r="N21" s="45" t="s">
        <v>331</v>
      </c>
      <c r="O21" s="45" t="s">
        <v>331</v>
      </c>
      <c r="P21" s="45" t="s">
        <v>331</v>
      </c>
      <c r="Q21" s="45" t="s">
        <v>331</v>
      </c>
      <c r="R21" s="45" t="s">
        <v>331</v>
      </c>
      <c r="S21" s="45" t="s">
        <v>331</v>
      </c>
      <c r="T21" s="45" t="s">
        <v>331</v>
      </c>
      <c r="U21" s="45" t="s">
        <v>331</v>
      </c>
      <c r="V21" s="45" t="s">
        <v>331</v>
      </c>
      <c r="W21" s="45" t="s">
        <v>331</v>
      </c>
      <c r="X21" s="81" t="s">
        <v>331</v>
      </c>
      <c r="Y21" s="45" t="s">
        <v>331</v>
      </c>
      <c r="Z21" s="45" t="s">
        <v>331</v>
      </c>
      <c r="AA21" s="45" t="s">
        <v>331</v>
      </c>
      <c r="AB21" s="45" t="s">
        <v>331</v>
      </c>
      <c r="AC21" s="45" t="s">
        <v>331</v>
      </c>
      <c r="AD21" s="45" t="s">
        <v>331</v>
      </c>
      <c r="AE21" s="45" t="s">
        <v>331</v>
      </c>
      <c r="AF21" s="45" t="s">
        <v>331</v>
      </c>
      <c r="AG21" s="45" t="s">
        <v>331</v>
      </c>
      <c r="AH21" s="45" t="s">
        <v>331</v>
      </c>
      <c r="AI21" s="45" t="s">
        <v>331</v>
      </c>
      <c r="AJ21" s="45" t="s">
        <v>331</v>
      </c>
      <c r="AK21" s="45" t="s">
        <v>331</v>
      </c>
      <c r="AL21" s="45" t="s">
        <v>331</v>
      </c>
      <c r="AM21" s="45" t="s">
        <v>331</v>
      </c>
      <c r="AN21" s="45" t="s">
        <v>331</v>
      </c>
      <c r="AO21" s="45" t="s">
        <v>331</v>
      </c>
      <c r="AP21" s="45" t="s">
        <v>331</v>
      </c>
      <c r="AQ21" s="45" t="s">
        <v>331</v>
      </c>
      <c r="AR21" s="45" t="s">
        <v>331</v>
      </c>
      <c r="AS21" s="45" t="s">
        <v>331</v>
      </c>
      <c r="AT21" s="45" t="s">
        <v>331</v>
      </c>
      <c r="AU21" s="45" t="s">
        <v>331</v>
      </c>
      <c r="AV21" s="45" t="s">
        <v>331</v>
      </c>
      <c r="AW21" s="45" t="s">
        <v>331</v>
      </c>
      <c r="AX21" s="45" t="s">
        <v>331</v>
      </c>
      <c r="AY21" s="45" t="s">
        <v>331</v>
      </c>
      <c r="AZ21" s="45" t="s">
        <v>331</v>
      </c>
      <c r="BA21" s="45" t="s">
        <v>331</v>
      </c>
      <c r="BB21" s="45" t="s">
        <v>331</v>
      </c>
      <c r="BC21" s="45" t="s">
        <v>331</v>
      </c>
      <c r="BD21" s="45" t="s">
        <v>331</v>
      </c>
      <c r="BE21" s="45" t="s">
        <v>331</v>
      </c>
      <c r="BF21" s="45" t="s">
        <v>331</v>
      </c>
      <c r="BG21" s="45" t="s">
        <v>331</v>
      </c>
      <c r="BH21" s="6">
        <v>2</v>
      </c>
      <c r="BI21" s="6">
        <v>2</v>
      </c>
      <c r="BJ21" s="6">
        <v>2</v>
      </c>
      <c r="BK21" s="6">
        <v>2</v>
      </c>
      <c r="BL21" s="6">
        <v>2</v>
      </c>
      <c r="BM21" s="6">
        <v>2</v>
      </c>
      <c r="BN21" s="6">
        <v>2</v>
      </c>
      <c r="BO21" s="6">
        <v>2</v>
      </c>
      <c r="BP21" s="6">
        <v>2</v>
      </c>
      <c r="BQ21" s="6">
        <v>2</v>
      </c>
      <c r="BR21" s="6">
        <v>2</v>
      </c>
      <c r="BS21" s="6">
        <v>2</v>
      </c>
      <c r="BT21" s="6">
        <v>2</v>
      </c>
      <c r="BU21" s="6">
        <v>2</v>
      </c>
      <c r="BV21" s="6">
        <v>2</v>
      </c>
      <c r="BW21" s="6">
        <v>2</v>
      </c>
      <c r="BX21" s="6">
        <v>2</v>
      </c>
      <c r="BY21" s="6">
        <v>2</v>
      </c>
      <c r="BZ21" s="6">
        <v>2</v>
      </c>
      <c r="CA21" s="6">
        <v>2</v>
      </c>
      <c r="CB21" s="6">
        <v>2</v>
      </c>
      <c r="CC21" s="6">
        <v>2</v>
      </c>
      <c r="CD21" s="6">
        <v>2</v>
      </c>
      <c r="CE21" s="45" t="s">
        <v>331</v>
      </c>
      <c r="CF21" s="45" t="s">
        <v>331</v>
      </c>
      <c r="CG21" s="45" t="s">
        <v>331</v>
      </c>
      <c r="CH21" s="45" t="s">
        <v>331</v>
      </c>
      <c r="CI21" s="45" t="s">
        <v>331</v>
      </c>
      <c r="CJ21" s="45" t="s">
        <v>331</v>
      </c>
      <c r="CK21" s="45" t="s">
        <v>331</v>
      </c>
      <c r="CL21" s="45" t="s">
        <v>331</v>
      </c>
      <c r="CM21" s="45" t="s">
        <v>331</v>
      </c>
      <c r="CN21" s="45" t="s">
        <v>331</v>
      </c>
      <c r="CO21" s="45" t="s">
        <v>331</v>
      </c>
      <c r="CP21" s="45" t="s">
        <v>331</v>
      </c>
      <c r="CQ21" s="45" t="s">
        <v>331</v>
      </c>
      <c r="CR21" s="45" t="s">
        <v>331</v>
      </c>
      <c r="CS21" s="45" t="s">
        <v>331</v>
      </c>
      <c r="CT21" s="45" t="s">
        <v>331</v>
      </c>
      <c r="CU21" s="45" t="s">
        <v>331</v>
      </c>
      <c r="CV21" s="45" t="s">
        <v>331</v>
      </c>
    </row>
    <row r="22" spans="1:100" s="22" customFormat="1" ht="51.75" customHeight="1">
      <c r="A22" s="71">
        <v>16</v>
      </c>
      <c r="B22" s="250">
        <v>9</v>
      </c>
      <c r="C22" s="26" t="s">
        <v>2</v>
      </c>
      <c r="D22" s="249" t="s">
        <v>10</v>
      </c>
      <c r="E22" s="26" t="s">
        <v>15</v>
      </c>
      <c r="F22" s="249" t="s">
        <v>12</v>
      </c>
      <c r="G22" s="26" t="s">
        <v>15</v>
      </c>
      <c r="H22" s="160" t="s">
        <v>807</v>
      </c>
      <c r="I22" s="55" t="s">
        <v>599</v>
      </c>
      <c r="J22" s="14" t="s">
        <v>356</v>
      </c>
      <c r="K22" s="254" t="s">
        <v>327</v>
      </c>
      <c r="L22" s="51" t="s">
        <v>296</v>
      </c>
      <c r="M22" s="69" t="s">
        <v>184</v>
      </c>
      <c r="N22" s="250" t="s">
        <v>184</v>
      </c>
      <c r="O22" s="250"/>
      <c r="P22" s="250"/>
      <c r="Q22" s="250"/>
      <c r="R22" s="250"/>
      <c r="S22" s="70"/>
      <c r="T22" s="250"/>
      <c r="U22" s="250"/>
      <c r="V22" s="250"/>
      <c r="W22" s="250"/>
      <c r="X22" s="237">
        <f t="shared" ref="X22:X29" si="11">COUNTIF($N22:$W22,"x")</f>
        <v>1</v>
      </c>
      <c r="Y22" s="80"/>
      <c r="Z22" s="80" t="s">
        <v>519</v>
      </c>
      <c r="AA22" s="80"/>
      <c r="AB22" s="80"/>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6">
        <v>2</v>
      </c>
      <c r="BI22" s="6">
        <v>1</v>
      </c>
      <c r="BJ22" s="6">
        <v>2</v>
      </c>
      <c r="BK22" s="6">
        <v>2</v>
      </c>
      <c r="BL22" s="6">
        <v>2</v>
      </c>
      <c r="BM22" s="6">
        <v>1</v>
      </c>
      <c r="BN22" s="6">
        <v>2</v>
      </c>
      <c r="BO22" s="6">
        <v>2</v>
      </c>
      <c r="BP22" s="6">
        <v>2</v>
      </c>
      <c r="BQ22" s="6">
        <v>2</v>
      </c>
      <c r="BR22" s="6">
        <v>2</v>
      </c>
      <c r="BS22" s="6">
        <v>2</v>
      </c>
      <c r="BT22" s="6">
        <v>2</v>
      </c>
      <c r="BU22" s="6">
        <v>2</v>
      </c>
      <c r="BV22" s="6">
        <v>2</v>
      </c>
      <c r="BW22" s="6">
        <v>2</v>
      </c>
      <c r="BX22" s="6">
        <v>2</v>
      </c>
      <c r="BY22" s="6">
        <v>2</v>
      </c>
      <c r="BZ22" s="6">
        <v>2</v>
      </c>
      <c r="CA22" s="6">
        <v>2</v>
      </c>
      <c r="CB22" s="6">
        <v>2</v>
      </c>
      <c r="CC22" s="6">
        <v>2</v>
      </c>
      <c r="CD22" s="6">
        <v>2</v>
      </c>
      <c r="CE22" s="6"/>
      <c r="CF22" s="6"/>
      <c r="CG22" s="6"/>
      <c r="CH22" s="6"/>
      <c r="CI22" s="6"/>
      <c r="CJ22" s="6"/>
      <c r="CK22" s="6"/>
      <c r="CL22" s="236">
        <f t="shared" ref="CL22:CL28" si="12">COUNTIF(BH22:CK22,"2")</f>
        <v>21</v>
      </c>
      <c r="CM22" s="235">
        <f t="shared" ref="CM22:CM28" si="13">CL22/(CL22+CN22+CP22+CR22)</f>
        <v>0.91304347826086951</v>
      </c>
      <c r="CN22" s="236">
        <f t="shared" ref="CN22:CN28" si="14">COUNTIF(BH22:CK22,"1")</f>
        <v>2</v>
      </c>
      <c r="CO22" s="235">
        <f t="shared" ref="CO22:CO28" si="15">CN22/(CL22+CN22+CP22+CR22)</f>
        <v>8.6956521739130432E-2</v>
      </c>
      <c r="CP22" s="236">
        <f t="shared" ref="CP22:CP28" si="16">COUNTIF(BH22:CK22,"0")</f>
        <v>0</v>
      </c>
      <c r="CQ22" s="235">
        <f t="shared" ref="CQ22:CQ28" si="17">CP22/(CL22+CN22+CP22+CR22)</f>
        <v>0</v>
      </c>
      <c r="CR22" s="236">
        <f t="shared" ref="CR22:CR28" si="18">COUNTIF(BH22:CK22,"KĐG")</f>
        <v>0</v>
      </c>
      <c r="CS22" s="235">
        <f t="shared" si="9"/>
        <v>0</v>
      </c>
      <c r="CT22" s="237">
        <f t="shared" si="10"/>
        <v>1.9130434782608696</v>
      </c>
      <c r="CU22" s="237" t="str">
        <f t="shared" ref="CU22:CU28" si="19">IF(CS22&gt;=50%,"KĐG",IF(CT22&gt;=1.6,"Đạt mục tiêu",IF(CT22&gt;=1,"Cần cố gắng","Chưa đạt")))</f>
        <v>Đạt mục tiêu</v>
      </c>
      <c r="CV22" s="27"/>
    </row>
    <row r="23" spans="1:100" s="22" customFormat="1" ht="54" customHeight="1">
      <c r="A23" s="71">
        <v>17</v>
      </c>
      <c r="B23" s="250">
        <v>10</v>
      </c>
      <c r="C23" s="26" t="s">
        <v>31</v>
      </c>
      <c r="D23" s="249" t="s">
        <v>10</v>
      </c>
      <c r="E23" s="26" t="s">
        <v>16</v>
      </c>
      <c r="F23" s="249" t="s">
        <v>12</v>
      </c>
      <c r="G23" s="26" t="s">
        <v>16</v>
      </c>
      <c r="H23" s="160" t="s">
        <v>806</v>
      </c>
      <c r="I23" s="55" t="s">
        <v>599</v>
      </c>
      <c r="J23" s="14" t="s">
        <v>363</v>
      </c>
      <c r="K23" s="254" t="s">
        <v>327</v>
      </c>
      <c r="L23" s="51" t="s">
        <v>296</v>
      </c>
      <c r="M23" s="69" t="s">
        <v>184</v>
      </c>
      <c r="N23" s="250" t="s">
        <v>184</v>
      </c>
      <c r="O23" s="250"/>
      <c r="P23" s="250"/>
      <c r="Q23" s="250"/>
      <c r="R23" s="250"/>
      <c r="S23" s="70"/>
      <c r="T23" s="250"/>
      <c r="U23" s="250"/>
      <c r="V23" s="250"/>
      <c r="W23" s="250"/>
      <c r="X23" s="237">
        <f t="shared" si="11"/>
        <v>1</v>
      </c>
      <c r="Y23" s="80"/>
      <c r="Z23" s="80"/>
      <c r="AA23" s="80" t="s">
        <v>519</v>
      </c>
      <c r="AB23" s="80"/>
      <c r="AC23" s="80"/>
      <c r="AD23" s="80"/>
      <c r="AE23" s="80"/>
      <c r="AF23" s="80"/>
      <c r="AG23" s="80"/>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80"/>
      <c r="BF23" s="80"/>
      <c r="BG23" s="80"/>
      <c r="BH23" s="6">
        <v>2</v>
      </c>
      <c r="BI23" s="6">
        <v>2</v>
      </c>
      <c r="BJ23" s="6">
        <v>2</v>
      </c>
      <c r="BK23" s="6">
        <v>2</v>
      </c>
      <c r="BL23" s="6">
        <v>2</v>
      </c>
      <c r="BM23" s="6">
        <v>2</v>
      </c>
      <c r="BN23" s="6">
        <v>2</v>
      </c>
      <c r="BO23" s="6">
        <v>1</v>
      </c>
      <c r="BP23" s="6">
        <v>2</v>
      </c>
      <c r="BQ23" s="6">
        <v>2</v>
      </c>
      <c r="BR23" s="6">
        <v>2</v>
      </c>
      <c r="BS23" s="6">
        <v>2</v>
      </c>
      <c r="BT23" s="6">
        <v>2</v>
      </c>
      <c r="BU23" s="6">
        <v>2</v>
      </c>
      <c r="BV23" s="6">
        <v>0</v>
      </c>
      <c r="BW23" s="6">
        <v>2</v>
      </c>
      <c r="BX23" s="6">
        <v>1</v>
      </c>
      <c r="BY23" s="6">
        <v>1</v>
      </c>
      <c r="BZ23" s="6">
        <v>1</v>
      </c>
      <c r="CA23" s="6">
        <v>2</v>
      </c>
      <c r="CB23" s="6">
        <v>2</v>
      </c>
      <c r="CC23" s="6">
        <v>2</v>
      </c>
      <c r="CD23" s="6">
        <v>2</v>
      </c>
      <c r="CE23" s="6"/>
      <c r="CF23" s="6"/>
      <c r="CG23" s="6"/>
      <c r="CH23" s="6"/>
      <c r="CI23" s="6"/>
      <c r="CJ23" s="6"/>
      <c r="CK23" s="6"/>
      <c r="CL23" s="236">
        <f t="shared" si="12"/>
        <v>18</v>
      </c>
      <c r="CM23" s="235">
        <f t="shared" si="13"/>
        <v>0.78260869565217395</v>
      </c>
      <c r="CN23" s="236">
        <f t="shared" si="14"/>
        <v>4</v>
      </c>
      <c r="CO23" s="235">
        <f t="shared" si="15"/>
        <v>0.17391304347826086</v>
      </c>
      <c r="CP23" s="236">
        <f t="shared" si="16"/>
        <v>1</v>
      </c>
      <c r="CQ23" s="235">
        <f t="shared" si="17"/>
        <v>4.3478260869565216E-2</v>
      </c>
      <c r="CR23" s="236">
        <f t="shared" si="18"/>
        <v>0</v>
      </c>
      <c r="CS23" s="235">
        <f t="shared" si="9"/>
        <v>0</v>
      </c>
      <c r="CT23" s="237">
        <f t="shared" si="10"/>
        <v>1.7391304347826086</v>
      </c>
      <c r="CU23" s="237" t="str">
        <f t="shared" si="19"/>
        <v>Đạt mục tiêu</v>
      </c>
      <c r="CV23" s="6"/>
    </row>
    <row r="24" spans="1:100" s="22" customFormat="1" ht="33" hidden="1" customHeight="1">
      <c r="A24" s="71">
        <v>18</v>
      </c>
      <c r="B24" s="231"/>
      <c r="C24" s="575" t="s">
        <v>659</v>
      </c>
      <c r="D24" s="587" t="s">
        <v>12</v>
      </c>
      <c r="E24" s="630" t="s">
        <v>19</v>
      </c>
      <c r="F24" s="587" t="s">
        <v>12</v>
      </c>
      <c r="G24" s="630" t="s">
        <v>19</v>
      </c>
      <c r="H24" s="160" t="s">
        <v>805</v>
      </c>
      <c r="I24" s="55"/>
      <c r="J24" s="14"/>
      <c r="K24" s="15"/>
      <c r="L24" s="51"/>
      <c r="M24" s="69"/>
      <c r="N24" s="250"/>
      <c r="O24" s="250" t="s">
        <v>184</v>
      </c>
      <c r="P24" s="250"/>
      <c r="Q24" s="250"/>
      <c r="R24" s="250"/>
      <c r="S24" s="70"/>
      <c r="T24" s="250"/>
      <c r="U24" s="250"/>
      <c r="V24" s="250"/>
      <c r="W24" s="250"/>
      <c r="X24" s="237">
        <f t="shared" si="11"/>
        <v>1</v>
      </c>
      <c r="Y24" s="80"/>
      <c r="Z24" s="80"/>
      <c r="AA24" s="80"/>
      <c r="AB24" s="80"/>
      <c r="AC24" s="80" t="s">
        <v>519</v>
      </c>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236"/>
      <c r="CM24" s="235"/>
      <c r="CN24" s="236"/>
      <c r="CO24" s="235"/>
      <c r="CP24" s="236"/>
      <c r="CQ24" s="235"/>
      <c r="CR24" s="236"/>
      <c r="CS24" s="235"/>
      <c r="CT24" s="237"/>
      <c r="CU24" s="237"/>
      <c r="CV24" s="6"/>
    </row>
    <row r="25" spans="1:100" s="22" customFormat="1" ht="35.25" hidden="1" customHeight="1">
      <c r="A25" s="71">
        <v>19</v>
      </c>
      <c r="B25" s="589"/>
      <c r="C25" s="590"/>
      <c r="D25" s="591"/>
      <c r="E25" s="631"/>
      <c r="F25" s="591"/>
      <c r="G25" s="631"/>
      <c r="H25" s="160" t="s">
        <v>805</v>
      </c>
      <c r="I25" s="55" t="s">
        <v>599</v>
      </c>
      <c r="J25" s="14" t="s">
        <v>356</v>
      </c>
      <c r="K25" s="15" t="s">
        <v>327</v>
      </c>
      <c r="L25" s="51" t="s">
        <v>296</v>
      </c>
      <c r="M25" s="69" t="s">
        <v>184</v>
      </c>
      <c r="N25" s="250"/>
      <c r="O25" s="250"/>
      <c r="P25" s="250"/>
      <c r="Q25" s="250"/>
      <c r="R25" s="250"/>
      <c r="S25" s="70"/>
      <c r="T25" s="250"/>
      <c r="U25" s="250" t="s">
        <v>184</v>
      </c>
      <c r="V25" s="250"/>
      <c r="W25" s="250"/>
      <c r="X25" s="237">
        <f t="shared" si="11"/>
        <v>1</v>
      </c>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t="s">
        <v>519</v>
      </c>
      <c r="BA25" s="80"/>
      <c r="BB25" s="80"/>
      <c r="BC25" s="80"/>
      <c r="BD25" s="80"/>
      <c r="BE25" s="80"/>
      <c r="BF25" s="80"/>
      <c r="BG25" s="80"/>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236"/>
      <c r="CM25" s="235"/>
      <c r="CN25" s="236"/>
      <c r="CO25" s="235"/>
      <c r="CP25" s="236"/>
      <c r="CQ25" s="235"/>
      <c r="CR25" s="236"/>
      <c r="CS25" s="235"/>
      <c r="CT25" s="237"/>
      <c r="CU25" s="237"/>
      <c r="CV25" s="6"/>
    </row>
    <row r="26" spans="1:100" s="22" customFormat="1" ht="36.75" hidden="1" customHeight="1">
      <c r="A26" s="71">
        <v>20</v>
      </c>
      <c r="B26" s="586"/>
      <c r="C26" s="576"/>
      <c r="D26" s="588"/>
      <c r="E26" s="25" t="s">
        <v>475</v>
      </c>
      <c r="F26" s="588"/>
      <c r="G26" s="25" t="s">
        <v>475</v>
      </c>
      <c r="H26" s="160" t="s">
        <v>804</v>
      </c>
      <c r="I26" s="55" t="s">
        <v>599</v>
      </c>
      <c r="J26" s="14" t="s">
        <v>356</v>
      </c>
      <c r="K26" s="15" t="s">
        <v>327</v>
      </c>
      <c r="L26" s="51" t="s">
        <v>296</v>
      </c>
      <c r="M26" s="69" t="s">
        <v>184</v>
      </c>
      <c r="N26" s="250"/>
      <c r="O26" s="250"/>
      <c r="P26" s="250"/>
      <c r="Q26" s="250"/>
      <c r="R26" s="250"/>
      <c r="S26" s="70"/>
      <c r="T26" s="250"/>
      <c r="U26" s="250"/>
      <c r="V26" s="250"/>
      <c r="W26" s="250" t="s">
        <v>184</v>
      </c>
      <c r="X26" s="237">
        <f t="shared" si="11"/>
        <v>1</v>
      </c>
      <c r="Y26" s="80"/>
      <c r="Z26" s="80"/>
      <c r="AA26" s="80"/>
      <c r="AB26" s="80"/>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t="s">
        <v>519</v>
      </c>
      <c r="BH26" s="6">
        <v>2</v>
      </c>
      <c r="BI26" s="6">
        <v>2</v>
      </c>
      <c r="BJ26" s="6">
        <v>2</v>
      </c>
      <c r="BK26" s="6">
        <v>2</v>
      </c>
      <c r="BL26" s="6">
        <v>2</v>
      </c>
      <c r="BM26" s="6">
        <v>2</v>
      </c>
      <c r="BN26" s="6">
        <v>2</v>
      </c>
      <c r="BO26" s="6">
        <v>2</v>
      </c>
      <c r="BP26" s="6">
        <v>2</v>
      </c>
      <c r="BQ26" s="6">
        <v>2</v>
      </c>
      <c r="BR26" s="6">
        <v>2</v>
      </c>
      <c r="BS26" s="6">
        <v>2</v>
      </c>
      <c r="BT26" s="6">
        <v>2</v>
      </c>
      <c r="BU26" s="6">
        <v>2</v>
      </c>
      <c r="BV26" s="6">
        <v>2</v>
      </c>
      <c r="BW26" s="6">
        <v>2</v>
      </c>
      <c r="BX26" s="6">
        <v>2</v>
      </c>
      <c r="BY26" s="6">
        <v>2</v>
      </c>
      <c r="BZ26" s="6">
        <v>2</v>
      </c>
      <c r="CA26" s="6">
        <v>2</v>
      </c>
      <c r="CB26" s="6">
        <v>2</v>
      </c>
      <c r="CC26" s="6">
        <v>2</v>
      </c>
      <c r="CD26" s="6">
        <v>2</v>
      </c>
      <c r="CE26" s="6"/>
      <c r="CF26" s="6"/>
      <c r="CG26" s="6"/>
      <c r="CH26" s="6"/>
      <c r="CI26" s="6"/>
      <c r="CJ26" s="6"/>
      <c r="CK26" s="6"/>
      <c r="CL26" s="236">
        <f t="shared" si="12"/>
        <v>23</v>
      </c>
      <c r="CM26" s="235">
        <f t="shared" si="13"/>
        <v>1</v>
      </c>
      <c r="CN26" s="236">
        <f t="shared" si="14"/>
        <v>0</v>
      </c>
      <c r="CO26" s="235">
        <f t="shared" si="15"/>
        <v>0</v>
      </c>
      <c r="CP26" s="236">
        <f t="shared" si="16"/>
        <v>0</v>
      </c>
      <c r="CQ26" s="235">
        <f t="shared" si="17"/>
        <v>0</v>
      </c>
      <c r="CR26" s="236">
        <f t="shared" si="18"/>
        <v>0</v>
      </c>
      <c r="CS26" s="235">
        <f t="shared" si="9"/>
        <v>0</v>
      </c>
      <c r="CT26" s="237">
        <f t="shared" si="10"/>
        <v>2</v>
      </c>
      <c r="CU26" s="237" t="str">
        <f t="shared" si="19"/>
        <v>Đạt mục tiêu</v>
      </c>
      <c r="CV26" s="6"/>
    </row>
    <row r="27" spans="1:100" s="196" customFormat="1" ht="54" customHeight="1">
      <c r="A27" s="71">
        <v>21</v>
      </c>
      <c r="B27" s="189"/>
      <c r="C27" s="626" t="s">
        <v>1</v>
      </c>
      <c r="D27" s="628" t="s">
        <v>10</v>
      </c>
      <c r="E27" s="626" t="s">
        <v>14</v>
      </c>
      <c r="F27" s="628" t="s">
        <v>12</v>
      </c>
      <c r="G27" s="626" t="s">
        <v>14</v>
      </c>
      <c r="H27" s="175" t="s">
        <v>803</v>
      </c>
      <c r="I27" s="55" t="s">
        <v>599</v>
      </c>
      <c r="J27" s="14" t="s">
        <v>356</v>
      </c>
      <c r="K27" s="254" t="s">
        <v>327</v>
      </c>
      <c r="L27" s="51" t="s">
        <v>296</v>
      </c>
      <c r="M27" s="193"/>
      <c r="N27" s="186" t="s">
        <v>184</v>
      </c>
      <c r="O27" s="186"/>
      <c r="P27" s="186"/>
      <c r="Q27" s="186"/>
      <c r="R27" s="186"/>
      <c r="S27" s="186"/>
      <c r="T27" s="186"/>
      <c r="U27" s="186"/>
      <c r="V27" s="186"/>
      <c r="W27" s="186"/>
      <c r="X27" s="237">
        <f t="shared" si="11"/>
        <v>1</v>
      </c>
      <c r="Y27" s="185"/>
      <c r="Z27" s="185"/>
      <c r="AA27" s="185"/>
      <c r="AB27" s="185" t="s">
        <v>519</v>
      </c>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6">
        <v>2</v>
      </c>
      <c r="BI27" s="6">
        <v>2</v>
      </c>
      <c r="BJ27" s="6">
        <v>2</v>
      </c>
      <c r="BK27" s="6">
        <v>2</v>
      </c>
      <c r="BL27" s="6">
        <v>2</v>
      </c>
      <c r="BM27" s="6">
        <v>1</v>
      </c>
      <c r="BN27" s="6">
        <v>2</v>
      </c>
      <c r="BO27" s="6">
        <v>2</v>
      </c>
      <c r="BP27" s="6">
        <v>2</v>
      </c>
      <c r="BQ27" s="6">
        <v>2</v>
      </c>
      <c r="BR27" s="6">
        <v>2</v>
      </c>
      <c r="BS27" s="6">
        <v>2</v>
      </c>
      <c r="BT27" s="6">
        <v>2</v>
      </c>
      <c r="BU27" s="6">
        <v>2</v>
      </c>
      <c r="BV27" s="6">
        <v>1</v>
      </c>
      <c r="BW27" s="6">
        <v>2</v>
      </c>
      <c r="BX27" s="6">
        <v>2</v>
      </c>
      <c r="BY27" s="6">
        <v>2</v>
      </c>
      <c r="BZ27" s="6">
        <v>2</v>
      </c>
      <c r="CA27" s="6">
        <v>2</v>
      </c>
      <c r="CB27" s="6">
        <v>2</v>
      </c>
      <c r="CC27" s="6">
        <v>2</v>
      </c>
      <c r="CD27" s="6">
        <v>2</v>
      </c>
      <c r="CE27" s="195"/>
      <c r="CF27" s="195"/>
      <c r="CG27" s="195"/>
      <c r="CH27" s="195"/>
      <c r="CI27" s="195"/>
      <c r="CJ27" s="195"/>
      <c r="CK27" s="195"/>
      <c r="CL27" s="236">
        <f t="shared" si="12"/>
        <v>21</v>
      </c>
      <c r="CM27" s="235">
        <f t="shared" si="13"/>
        <v>0.91304347826086951</v>
      </c>
      <c r="CN27" s="236">
        <f t="shared" si="14"/>
        <v>2</v>
      </c>
      <c r="CO27" s="235">
        <f t="shared" si="15"/>
        <v>8.6956521739130432E-2</v>
      </c>
      <c r="CP27" s="236">
        <f t="shared" si="16"/>
        <v>0</v>
      </c>
      <c r="CQ27" s="235">
        <f t="shared" si="17"/>
        <v>0</v>
      </c>
      <c r="CR27" s="236">
        <f t="shared" si="18"/>
        <v>0</v>
      </c>
      <c r="CS27" s="235">
        <f t="shared" si="9"/>
        <v>0</v>
      </c>
      <c r="CT27" s="237">
        <f t="shared" si="10"/>
        <v>1.9130434782608696</v>
      </c>
      <c r="CU27" s="237" t="str">
        <f t="shared" si="19"/>
        <v>Đạt mục tiêu</v>
      </c>
      <c r="CV27" s="195"/>
    </row>
    <row r="28" spans="1:100" s="196" customFormat="1" ht="42.75" hidden="1" customHeight="1">
      <c r="A28" s="71">
        <v>22</v>
      </c>
      <c r="B28" s="186">
        <v>12</v>
      </c>
      <c r="C28" s="627"/>
      <c r="D28" s="629"/>
      <c r="E28" s="627"/>
      <c r="F28" s="629"/>
      <c r="G28" s="627"/>
      <c r="H28" s="175" t="s">
        <v>803</v>
      </c>
      <c r="I28" s="61" t="s">
        <v>599</v>
      </c>
      <c r="J28" s="18" t="s">
        <v>363</v>
      </c>
      <c r="K28" s="191" t="s">
        <v>327</v>
      </c>
      <c r="L28" s="192" t="s">
        <v>296</v>
      </c>
      <c r="M28" s="193" t="s">
        <v>184</v>
      </c>
      <c r="N28" s="186"/>
      <c r="O28" s="186"/>
      <c r="P28" s="186"/>
      <c r="Q28" s="186" t="s">
        <v>184</v>
      </c>
      <c r="R28" s="186"/>
      <c r="S28" s="186"/>
      <c r="T28" s="186"/>
      <c r="U28" s="186"/>
      <c r="V28" s="186"/>
      <c r="W28" s="186"/>
      <c r="X28" s="237">
        <f t="shared" si="11"/>
        <v>1</v>
      </c>
      <c r="Y28" s="185"/>
      <c r="Z28" s="185"/>
      <c r="AA28" s="185"/>
      <c r="AB28" s="185"/>
      <c r="AC28" s="185"/>
      <c r="AD28" s="185"/>
      <c r="AE28" s="185"/>
      <c r="AF28" s="185"/>
      <c r="AG28" s="185"/>
      <c r="AH28" s="185"/>
      <c r="AI28" s="185"/>
      <c r="AJ28" s="185" t="s">
        <v>519</v>
      </c>
      <c r="AK28" s="185"/>
      <c r="AL28" s="185"/>
      <c r="AM28" s="185"/>
      <c r="AN28" s="185"/>
      <c r="AO28" s="185"/>
      <c r="AP28" s="185"/>
      <c r="AQ28" s="185"/>
      <c r="AR28" s="185"/>
      <c r="AS28" s="185"/>
      <c r="AT28" s="185"/>
      <c r="AU28" s="185"/>
      <c r="AV28" s="185"/>
      <c r="AW28" s="185"/>
      <c r="AX28" s="185"/>
      <c r="AY28" s="185"/>
      <c r="AZ28" s="185"/>
      <c r="BA28" s="185"/>
      <c r="BB28" s="185"/>
      <c r="BC28" s="185"/>
      <c r="BD28" s="185"/>
      <c r="BE28" s="185"/>
      <c r="BF28" s="185"/>
      <c r="BG28" s="185"/>
      <c r="BH28" s="195">
        <v>2</v>
      </c>
      <c r="BI28" s="195">
        <v>2</v>
      </c>
      <c r="BJ28" s="195">
        <v>2</v>
      </c>
      <c r="BK28" s="195">
        <v>2</v>
      </c>
      <c r="BL28" s="195">
        <v>2</v>
      </c>
      <c r="BM28" s="195">
        <v>2</v>
      </c>
      <c r="BN28" s="195">
        <v>2</v>
      </c>
      <c r="BO28" s="195">
        <v>2</v>
      </c>
      <c r="BP28" s="195">
        <v>2</v>
      </c>
      <c r="BQ28" s="195">
        <v>2</v>
      </c>
      <c r="BR28" s="195">
        <v>2</v>
      </c>
      <c r="BS28" s="195">
        <v>2</v>
      </c>
      <c r="BT28" s="195">
        <v>2</v>
      </c>
      <c r="BU28" s="195">
        <v>2</v>
      </c>
      <c r="BV28" s="195">
        <v>2</v>
      </c>
      <c r="BW28" s="195">
        <v>2</v>
      </c>
      <c r="BX28" s="195">
        <v>2</v>
      </c>
      <c r="BY28" s="195">
        <v>2</v>
      </c>
      <c r="BZ28" s="195">
        <v>2</v>
      </c>
      <c r="CA28" s="195">
        <v>2</v>
      </c>
      <c r="CB28" s="195">
        <v>2</v>
      </c>
      <c r="CC28" s="195">
        <v>2</v>
      </c>
      <c r="CD28" s="195">
        <v>2</v>
      </c>
      <c r="CE28" s="195"/>
      <c r="CF28" s="195"/>
      <c r="CG28" s="195"/>
      <c r="CH28" s="195"/>
      <c r="CI28" s="195"/>
      <c r="CJ28" s="195"/>
      <c r="CK28" s="195"/>
      <c r="CL28" s="236">
        <f t="shared" si="12"/>
        <v>23</v>
      </c>
      <c r="CM28" s="235">
        <f t="shared" si="13"/>
        <v>1</v>
      </c>
      <c r="CN28" s="236">
        <f t="shared" si="14"/>
        <v>0</v>
      </c>
      <c r="CO28" s="235">
        <f t="shared" si="15"/>
        <v>0</v>
      </c>
      <c r="CP28" s="236">
        <f t="shared" si="16"/>
        <v>0</v>
      </c>
      <c r="CQ28" s="235">
        <f t="shared" si="17"/>
        <v>0</v>
      </c>
      <c r="CR28" s="236">
        <f t="shared" si="18"/>
        <v>0</v>
      </c>
      <c r="CS28" s="235">
        <f t="shared" si="9"/>
        <v>0</v>
      </c>
      <c r="CT28" s="237">
        <f t="shared" si="10"/>
        <v>2</v>
      </c>
      <c r="CU28" s="237" t="str">
        <f t="shared" si="19"/>
        <v>Đạt mục tiêu</v>
      </c>
      <c r="CV28" s="195"/>
    </row>
    <row r="29" spans="1:100" s="196" customFormat="1" ht="69.599999999999994" hidden="1" customHeight="1">
      <c r="A29" s="71">
        <v>23</v>
      </c>
      <c r="B29" s="186"/>
      <c r="C29" s="251" t="s">
        <v>46</v>
      </c>
      <c r="D29" s="252" t="s">
        <v>10</v>
      </c>
      <c r="E29" s="251" t="s">
        <v>32</v>
      </c>
      <c r="F29" s="252" t="s">
        <v>11</v>
      </c>
      <c r="G29" s="251" t="s">
        <v>32</v>
      </c>
      <c r="H29" s="175" t="s">
        <v>802</v>
      </c>
      <c r="I29" s="61" t="s">
        <v>599</v>
      </c>
      <c r="J29" s="18" t="s">
        <v>363</v>
      </c>
      <c r="K29" s="191" t="s">
        <v>327</v>
      </c>
      <c r="L29" s="192" t="s">
        <v>296</v>
      </c>
      <c r="M29" s="193"/>
      <c r="N29" s="186"/>
      <c r="O29" s="186" t="s">
        <v>184</v>
      </c>
      <c r="P29" s="186"/>
      <c r="Q29" s="186"/>
      <c r="R29" s="186"/>
      <c r="S29" s="186"/>
      <c r="T29" s="186"/>
      <c r="U29" s="186"/>
      <c r="V29" s="186"/>
      <c r="W29" s="186"/>
      <c r="X29" s="237">
        <f t="shared" si="11"/>
        <v>1</v>
      </c>
      <c r="Y29" s="185"/>
      <c r="Z29" s="185"/>
      <c r="AA29" s="185"/>
      <c r="AB29" s="185"/>
      <c r="AC29" s="185"/>
      <c r="AD29" s="185"/>
      <c r="AE29" s="185" t="s">
        <v>519</v>
      </c>
      <c r="AF29" s="185"/>
      <c r="AG29" s="185"/>
      <c r="AH29" s="185"/>
      <c r="AI29" s="185"/>
      <c r="AJ29" s="185"/>
      <c r="AK29" s="185"/>
      <c r="AL29" s="185"/>
      <c r="AM29" s="185"/>
      <c r="AN29" s="185"/>
      <c r="AO29" s="185"/>
      <c r="AP29" s="185"/>
      <c r="AQ29" s="185"/>
      <c r="AR29" s="185"/>
      <c r="AS29" s="185"/>
      <c r="AT29" s="185"/>
      <c r="AU29" s="185"/>
      <c r="AV29" s="185"/>
      <c r="AW29" s="185"/>
      <c r="AX29" s="185"/>
      <c r="AY29" s="185"/>
      <c r="AZ29" s="185"/>
      <c r="BA29" s="185"/>
      <c r="BB29" s="185"/>
      <c r="BC29" s="185"/>
      <c r="BD29" s="185"/>
      <c r="BE29" s="185"/>
      <c r="BF29" s="185"/>
      <c r="BG29" s="18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236"/>
      <c r="CM29" s="235"/>
      <c r="CN29" s="236"/>
      <c r="CO29" s="235"/>
      <c r="CP29" s="236"/>
      <c r="CQ29" s="235"/>
      <c r="CR29" s="236"/>
      <c r="CS29" s="235"/>
      <c r="CT29" s="237"/>
      <c r="CU29" s="237"/>
      <c r="CV29" s="195"/>
    </row>
    <row r="30" spans="1:100" s="40" customFormat="1" ht="17.25" hidden="1" customHeight="1">
      <c r="A30" s="71">
        <v>24</v>
      </c>
      <c r="B30" s="41">
        <v>32</v>
      </c>
      <c r="C30" s="582" t="s">
        <v>300</v>
      </c>
      <c r="D30" s="583"/>
      <c r="E30" s="583"/>
      <c r="F30" s="584"/>
      <c r="G30" s="45" t="s">
        <v>331</v>
      </c>
      <c r="H30" s="152" t="s">
        <v>331</v>
      </c>
      <c r="I30" s="45" t="s">
        <v>331</v>
      </c>
      <c r="J30" s="45" t="s">
        <v>331</v>
      </c>
      <c r="K30" s="15" t="s">
        <v>327</v>
      </c>
      <c r="L30" s="45" t="s">
        <v>331</v>
      </c>
      <c r="M30" s="45" t="s">
        <v>331</v>
      </c>
      <c r="N30" s="45" t="s">
        <v>331</v>
      </c>
      <c r="O30" s="45" t="s">
        <v>331</v>
      </c>
      <c r="P30" s="45" t="s">
        <v>331</v>
      </c>
      <c r="Q30" s="45" t="s">
        <v>331</v>
      </c>
      <c r="R30" s="45" t="s">
        <v>331</v>
      </c>
      <c r="S30" s="45" t="s">
        <v>331</v>
      </c>
      <c r="T30" s="45" t="s">
        <v>331</v>
      </c>
      <c r="U30" s="45" t="s">
        <v>331</v>
      </c>
      <c r="V30" s="45" t="s">
        <v>331</v>
      </c>
      <c r="W30" s="45" t="s">
        <v>331</v>
      </c>
      <c r="X30" s="45" t="s">
        <v>331</v>
      </c>
      <c r="Y30" s="45" t="s">
        <v>331</v>
      </c>
      <c r="Z30" s="45" t="s">
        <v>331</v>
      </c>
      <c r="AA30" s="45" t="s">
        <v>331</v>
      </c>
      <c r="AB30" s="45" t="s">
        <v>331</v>
      </c>
      <c r="AC30" s="45" t="s">
        <v>331</v>
      </c>
      <c r="AD30" s="45" t="s">
        <v>331</v>
      </c>
      <c r="AE30" s="45" t="s">
        <v>331</v>
      </c>
      <c r="AF30" s="45" t="s">
        <v>331</v>
      </c>
      <c r="AG30" s="45" t="s">
        <v>331</v>
      </c>
      <c r="AH30" s="45" t="s">
        <v>331</v>
      </c>
      <c r="AI30" s="45" t="s">
        <v>331</v>
      </c>
      <c r="AJ30" s="45" t="s">
        <v>331</v>
      </c>
      <c r="AK30" s="45" t="s">
        <v>331</v>
      </c>
      <c r="AL30" s="45" t="s">
        <v>331</v>
      </c>
      <c r="AM30" s="45" t="s">
        <v>331</v>
      </c>
      <c r="AN30" s="45" t="s">
        <v>331</v>
      </c>
      <c r="AO30" s="45" t="s">
        <v>331</v>
      </c>
      <c r="AP30" s="45" t="s">
        <v>331</v>
      </c>
      <c r="AQ30" s="45" t="s">
        <v>331</v>
      </c>
      <c r="AR30" s="45" t="s">
        <v>331</v>
      </c>
      <c r="AS30" s="45" t="s">
        <v>331</v>
      </c>
      <c r="AT30" s="45" t="s">
        <v>331</v>
      </c>
      <c r="AU30" s="45" t="s">
        <v>331</v>
      </c>
      <c r="AV30" s="45" t="s">
        <v>331</v>
      </c>
      <c r="AW30" s="45" t="s">
        <v>331</v>
      </c>
      <c r="AX30" s="45" t="s">
        <v>331</v>
      </c>
      <c r="AY30" s="45" t="s">
        <v>331</v>
      </c>
      <c r="AZ30" s="45" t="s">
        <v>331</v>
      </c>
      <c r="BA30" s="45" t="s">
        <v>331</v>
      </c>
      <c r="BB30" s="45" t="s">
        <v>331</v>
      </c>
      <c r="BC30" s="45" t="s">
        <v>331</v>
      </c>
      <c r="BD30" s="45" t="s">
        <v>331</v>
      </c>
      <c r="BE30" s="45" t="s">
        <v>331</v>
      </c>
      <c r="BF30" s="45" t="s">
        <v>331</v>
      </c>
      <c r="BG30" s="45" t="s">
        <v>331</v>
      </c>
      <c r="BH30" s="45" t="s">
        <v>331</v>
      </c>
      <c r="BI30" s="45" t="s">
        <v>331</v>
      </c>
      <c r="BJ30" s="45" t="s">
        <v>331</v>
      </c>
      <c r="BK30" s="45" t="s">
        <v>331</v>
      </c>
      <c r="BL30" s="45" t="s">
        <v>331</v>
      </c>
      <c r="BM30" s="45" t="s">
        <v>331</v>
      </c>
      <c r="BN30" s="45" t="s">
        <v>331</v>
      </c>
      <c r="BO30" s="45" t="s">
        <v>331</v>
      </c>
      <c r="BP30" s="45" t="s">
        <v>331</v>
      </c>
      <c r="BQ30" s="45" t="s">
        <v>331</v>
      </c>
      <c r="BR30" s="45" t="s">
        <v>331</v>
      </c>
      <c r="BS30" s="45" t="s">
        <v>331</v>
      </c>
      <c r="BT30" s="45" t="s">
        <v>331</v>
      </c>
      <c r="BU30" s="45" t="s">
        <v>331</v>
      </c>
      <c r="BV30" s="45" t="s">
        <v>331</v>
      </c>
      <c r="BW30" s="45" t="s">
        <v>331</v>
      </c>
      <c r="BX30" s="45" t="s">
        <v>331</v>
      </c>
      <c r="BY30" s="45" t="s">
        <v>331</v>
      </c>
      <c r="BZ30" s="45" t="s">
        <v>331</v>
      </c>
      <c r="CA30" s="45" t="s">
        <v>331</v>
      </c>
      <c r="CB30" s="45" t="s">
        <v>331</v>
      </c>
      <c r="CC30" s="45" t="s">
        <v>331</v>
      </c>
      <c r="CD30" s="45" t="s">
        <v>331</v>
      </c>
      <c r="CE30" s="45" t="s">
        <v>331</v>
      </c>
      <c r="CF30" s="45" t="s">
        <v>331</v>
      </c>
      <c r="CG30" s="45" t="s">
        <v>331</v>
      </c>
      <c r="CH30" s="45" t="s">
        <v>331</v>
      </c>
      <c r="CI30" s="45" t="s">
        <v>331</v>
      </c>
      <c r="CJ30" s="45" t="s">
        <v>331</v>
      </c>
      <c r="CK30" s="45" t="s">
        <v>331</v>
      </c>
      <c r="CL30" s="45" t="s">
        <v>331</v>
      </c>
      <c r="CM30" s="45" t="s">
        <v>331</v>
      </c>
      <c r="CN30" s="45" t="s">
        <v>331</v>
      </c>
      <c r="CO30" s="45" t="s">
        <v>331</v>
      </c>
      <c r="CP30" s="45" t="s">
        <v>331</v>
      </c>
      <c r="CQ30" s="45" t="s">
        <v>331</v>
      </c>
      <c r="CR30" s="45" t="s">
        <v>331</v>
      </c>
      <c r="CS30" s="45" t="s">
        <v>331</v>
      </c>
      <c r="CT30" s="45" t="s">
        <v>331</v>
      </c>
      <c r="CU30" s="45" t="s">
        <v>331</v>
      </c>
      <c r="CV30" s="45" t="s">
        <v>331</v>
      </c>
    </row>
    <row r="31" spans="1:100" s="22" customFormat="1" ht="54" hidden="1" customHeight="1">
      <c r="A31" s="71">
        <v>25</v>
      </c>
      <c r="B31" s="250">
        <v>33</v>
      </c>
      <c r="C31" s="26" t="s">
        <v>3</v>
      </c>
      <c r="D31" s="249" t="s">
        <v>10</v>
      </c>
      <c r="E31" s="26" t="s">
        <v>17</v>
      </c>
      <c r="F31" s="249" t="s">
        <v>12</v>
      </c>
      <c r="G31" s="26" t="s">
        <v>17</v>
      </c>
      <c r="H31" s="160" t="s">
        <v>801</v>
      </c>
      <c r="I31" s="55" t="s">
        <v>599</v>
      </c>
      <c r="J31" s="14" t="s">
        <v>356</v>
      </c>
      <c r="K31" s="15" t="s">
        <v>327</v>
      </c>
      <c r="L31" s="51" t="s">
        <v>296</v>
      </c>
      <c r="M31" s="69" t="s">
        <v>184</v>
      </c>
      <c r="N31" s="250"/>
      <c r="O31" s="250"/>
      <c r="P31" s="250"/>
      <c r="Q31" s="250"/>
      <c r="R31" s="250"/>
      <c r="S31" s="70"/>
      <c r="T31" s="250"/>
      <c r="U31" s="250"/>
      <c r="V31" s="250" t="s">
        <v>184</v>
      </c>
      <c r="W31" s="250"/>
      <c r="X31" s="237">
        <f>COUNTIF($N31:$W31,"x")</f>
        <v>1</v>
      </c>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199" t="s">
        <v>519</v>
      </c>
      <c r="BD31" s="80"/>
      <c r="BE31" s="80"/>
      <c r="BF31" s="80"/>
      <c r="BG31" s="80"/>
      <c r="BH31" s="6">
        <v>2</v>
      </c>
      <c r="BI31" s="6">
        <v>2</v>
      </c>
      <c r="BJ31" s="6">
        <v>2</v>
      </c>
      <c r="BK31" s="6">
        <v>2</v>
      </c>
      <c r="BL31" s="6">
        <v>2</v>
      </c>
      <c r="BM31" s="6">
        <v>2</v>
      </c>
      <c r="BN31" s="6">
        <v>2</v>
      </c>
      <c r="BO31" s="6">
        <v>2</v>
      </c>
      <c r="BP31" s="6">
        <v>2</v>
      </c>
      <c r="BQ31" s="6">
        <v>2</v>
      </c>
      <c r="BR31" s="6">
        <v>2</v>
      </c>
      <c r="BS31" s="6">
        <v>2</v>
      </c>
      <c r="BT31" s="6">
        <v>2</v>
      </c>
      <c r="BU31" s="6">
        <v>2</v>
      </c>
      <c r="BV31" s="6">
        <v>2</v>
      </c>
      <c r="BW31" s="6">
        <v>2</v>
      </c>
      <c r="BX31" s="6">
        <v>2</v>
      </c>
      <c r="BY31" s="6">
        <v>2</v>
      </c>
      <c r="BZ31" s="6">
        <v>2</v>
      </c>
      <c r="CA31" s="6">
        <v>2</v>
      </c>
      <c r="CB31" s="6">
        <v>2</v>
      </c>
      <c r="CC31" s="6">
        <v>2</v>
      </c>
      <c r="CD31" s="6">
        <v>2</v>
      </c>
      <c r="CE31" s="6"/>
      <c r="CF31" s="6"/>
      <c r="CG31" s="6"/>
      <c r="CH31" s="6"/>
      <c r="CI31" s="6"/>
      <c r="CJ31" s="6"/>
      <c r="CK31" s="6"/>
      <c r="CL31" s="236">
        <f>COUNTIF(BH31:CK31,"2")</f>
        <v>23</v>
      </c>
      <c r="CM31" s="235">
        <f>CL31/(CL31+CN31+CP31+CR31)</f>
        <v>1</v>
      </c>
      <c r="CN31" s="236">
        <f>COUNTIF(BH31:CK31,"1")</f>
        <v>0</v>
      </c>
      <c r="CO31" s="235">
        <f>CN31/(CL31+CN31+CP31+CR31)</f>
        <v>0</v>
      </c>
      <c r="CP31" s="236">
        <f>COUNTIF(BH31:CK31,"0")</f>
        <v>0</v>
      </c>
      <c r="CQ31" s="235">
        <f>CP31/(CL31+CN31+CP31+CR31)</f>
        <v>0</v>
      </c>
      <c r="CR31" s="236">
        <f>COUNTIF(BH31:CK31,"KĐG")</f>
        <v>0</v>
      </c>
      <c r="CS31" s="235">
        <f t="shared" si="9"/>
        <v>0</v>
      </c>
      <c r="CT31" s="237">
        <f t="shared" si="10"/>
        <v>2</v>
      </c>
      <c r="CU31" s="237" t="str">
        <f>IF(CS31&gt;=50%,"KĐG",IF(CT31&gt;=1.6,"Đạt mục tiêu",IF(CT31&gt;=1,"Cần cố gắng","Chưa đạt")))</f>
        <v>Đạt mục tiêu</v>
      </c>
      <c r="CV31" s="6"/>
    </row>
    <row r="32" spans="1:100" s="22" customFormat="1" ht="78" hidden="1" customHeight="1">
      <c r="A32" s="71">
        <v>26</v>
      </c>
      <c r="B32" s="250"/>
      <c r="C32" s="26" t="s">
        <v>642</v>
      </c>
      <c r="D32" s="249" t="s">
        <v>10</v>
      </c>
      <c r="E32" s="26" t="s">
        <v>18</v>
      </c>
      <c r="F32" s="249" t="s">
        <v>12</v>
      </c>
      <c r="G32" s="26" t="s">
        <v>18</v>
      </c>
      <c r="H32" s="160" t="s">
        <v>800</v>
      </c>
      <c r="I32" s="55" t="s">
        <v>599</v>
      </c>
      <c r="J32" s="14" t="s">
        <v>363</v>
      </c>
      <c r="K32" s="15" t="s">
        <v>327</v>
      </c>
      <c r="L32" s="51" t="s">
        <v>296</v>
      </c>
      <c r="M32" s="69" t="s">
        <v>184</v>
      </c>
      <c r="N32" s="250"/>
      <c r="O32" s="250"/>
      <c r="P32" s="250"/>
      <c r="Q32" s="250"/>
      <c r="R32" s="250" t="s">
        <v>184</v>
      </c>
      <c r="S32" s="70"/>
      <c r="T32" s="250"/>
      <c r="U32" s="250"/>
      <c r="V32" s="250"/>
      <c r="W32" s="250"/>
      <c r="X32" s="237">
        <f>COUNTIF($N32:$W32,"x")</f>
        <v>1</v>
      </c>
      <c r="Y32" s="80"/>
      <c r="Z32" s="80"/>
      <c r="AA32" s="80"/>
      <c r="AB32" s="80"/>
      <c r="AC32" s="80"/>
      <c r="AD32" s="80"/>
      <c r="AE32" s="80"/>
      <c r="AF32" s="80"/>
      <c r="AG32" s="80"/>
      <c r="AH32" s="80"/>
      <c r="AI32" s="80"/>
      <c r="AJ32" s="80"/>
      <c r="AK32" s="80"/>
      <c r="AL32" s="80"/>
      <c r="AM32" s="80"/>
      <c r="AN32" s="80"/>
      <c r="AO32" s="80"/>
      <c r="AP32" s="80" t="s">
        <v>519</v>
      </c>
      <c r="AQ32" s="80"/>
      <c r="AR32" s="80"/>
      <c r="AS32" s="80"/>
      <c r="AT32" s="80"/>
      <c r="AU32" s="80"/>
      <c r="AV32" s="80"/>
      <c r="AW32" s="80"/>
      <c r="AX32" s="80"/>
      <c r="AY32" s="80"/>
      <c r="AZ32" s="80"/>
      <c r="BA32" s="80"/>
      <c r="BB32" s="80"/>
      <c r="BC32" s="80"/>
      <c r="BD32" s="80"/>
      <c r="BE32" s="80"/>
      <c r="BF32" s="80"/>
      <c r="BG32" s="80"/>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236"/>
      <c r="CM32" s="235"/>
      <c r="CN32" s="236"/>
      <c r="CO32" s="235"/>
      <c r="CP32" s="236"/>
      <c r="CQ32" s="235"/>
      <c r="CR32" s="236"/>
      <c r="CS32" s="235"/>
      <c r="CT32" s="237"/>
      <c r="CU32" s="237"/>
      <c r="CV32" s="6"/>
    </row>
    <row r="33" spans="1:100" s="22" customFormat="1" ht="76.5" hidden="1" customHeight="1">
      <c r="A33" s="71">
        <v>27</v>
      </c>
      <c r="B33" s="250">
        <v>34</v>
      </c>
      <c r="C33" s="26" t="s">
        <v>642</v>
      </c>
      <c r="D33" s="249" t="s">
        <v>10</v>
      </c>
      <c r="E33" s="26" t="s">
        <v>18</v>
      </c>
      <c r="F33" s="249" t="s">
        <v>12</v>
      </c>
      <c r="G33" s="26" t="s">
        <v>18</v>
      </c>
      <c r="H33" s="160" t="s">
        <v>800</v>
      </c>
      <c r="I33" s="55" t="s">
        <v>599</v>
      </c>
      <c r="J33" s="14" t="s">
        <v>363</v>
      </c>
      <c r="K33" s="15" t="s">
        <v>327</v>
      </c>
      <c r="L33" s="51" t="s">
        <v>296</v>
      </c>
      <c r="M33" s="69" t="s">
        <v>184</v>
      </c>
      <c r="N33" s="250"/>
      <c r="O33" s="250"/>
      <c r="P33" s="250"/>
      <c r="Q33" s="250"/>
      <c r="R33" s="250"/>
      <c r="S33" s="70"/>
      <c r="T33" s="250"/>
      <c r="U33" s="250"/>
      <c r="V33" s="250"/>
      <c r="W33" s="250" t="s">
        <v>184</v>
      </c>
      <c r="X33" s="237">
        <f>COUNTIF($N33:$W33,"x")</f>
        <v>1</v>
      </c>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t="s">
        <v>519</v>
      </c>
      <c r="BF33" s="80"/>
      <c r="BG33" s="80"/>
      <c r="BH33" s="6">
        <v>2</v>
      </c>
      <c r="BI33" s="6">
        <v>2</v>
      </c>
      <c r="BJ33" s="6">
        <v>2</v>
      </c>
      <c r="BK33" s="6">
        <v>2</v>
      </c>
      <c r="BL33" s="6">
        <v>2</v>
      </c>
      <c r="BM33" s="6">
        <v>2</v>
      </c>
      <c r="BN33" s="6">
        <v>2</v>
      </c>
      <c r="BO33" s="6">
        <v>2</v>
      </c>
      <c r="BP33" s="6">
        <v>2</v>
      </c>
      <c r="BQ33" s="6">
        <v>2</v>
      </c>
      <c r="BR33" s="6">
        <v>2</v>
      </c>
      <c r="BS33" s="6">
        <v>2</v>
      </c>
      <c r="BT33" s="6">
        <v>2</v>
      </c>
      <c r="BU33" s="6">
        <v>2</v>
      </c>
      <c r="BV33" s="6">
        <v>2</v>
      </c>
      <c r="BW33" s="6">
        <v>2</v>
      </c>
      <c r="BX33" s="6">
        <v>2</v>
      </c>
      <c r="BY33" s="6">
        <v>2</v>
      </c>
      <c r="BZ33" s="6">
        <v>2</v>
      </c>
      <c r="CA33" s="6">
        <v>2</v>
      </c>
      <c r="CB33" s="6">
        <v>2</v>
      </c>
      <c r="CC33" s="6">
        <v>2</v>
      </c>
      <c r="CD33" s="6">
        <v>2</v>
      </c>
      <c r="CE33" s="6"/>
      <c r="CF33" s="6"/>
      <c r="CG33" s="6"/>
      <c r="CH33" s="6"/>
      <c r="CI33" s="6"/>
      <c r="CJ33" s="6"/>
      <c r="CK33" s="6"/>
      <c r="CL33" s="236">
        <f>COUNTIF(BH33:CK33,"2")</f>
        <v>23</v>
      </c>
      <c r="CM33" s="235">
        <f>CL33/(CL33+CN33+CP33+CR33)</f>
        <v>1</v>
      </c>
      <c r="CN33" s="236">
        <f>COUNTIF(BH33:CK33,"1")</f>
        <v>0</v>
      </c>
      <c r="CO33" s="235">
        <f>CN33/(CL33+CN33+CP33+CR33)</f>
        <v>0</v>
      </c>
      <c r="CP33" s="236">
        <f>COUNTIF(BH33:CK33,"0")</f>
        <v>0</v>
      </c>
      <c r="CQ33" s="235">
        <f>CP33/(CL33+CN33+CP33+CR33)</f>
        <v>0</v>
      </c>
      <c r="CR33" s="236">
        <f>COUNTIF(BH33:CK33,"KĐG")</f>
        <v>0</v>
      </c>
      <c r="CS33" s="235">
        <f t="shared" si="9"/>
        <v>0</v>
      </c>
      <c r="CT33" s="237">
        <f t="shared" si="10"/>
        <v>2</v>
      </c>
      <c r="CU33" s="237" t="str">
        <f>IF(CS33&gt;=50%,"KĐG",IF(CT33&gt;=1.6,"Đạt mục tiêu",IF(CT33&gt;=1,"Cần cố gắng","Chưa đạt")))</f>
        <v>Đạt mục tiêu</v>
      </c>
      <c r="CV33" s="6"/>
    </row>
    <row r="34" spans="1:100" s="22" customFormat="1" ht="31.95" hidden="1" customHeight="1">
      <c r="A34" s="71">
        <v>28</v>
      </c>
      <c r="B34" s="250">
        <v>35</v>
      </c>
      <c r="C34" s="26" t="s">
        <v>5</v>
      </c>
      <c r="D34" s="249" t="s">
        <v>10</v>
      </c>
      <c r="E34" s="26" t="s">
        <v>22</v>
      </c>
      <c r="F34" s="249" t="s">
        <v>10</v>
      </c>
      <c r="G34" s="26" t="s">
        <v>22</v>
      </c>
      <c r="H34" s="160" t="s">
        <v>799</v>
      </c>
      <c r="I34" s="55" t="s">
        <v>599</v>
      </c>
      <c r="J34" s="14" t="s">
        <v>363</v>
      </c>
      <c r="K34" s="15" t="s">
        <v>327</v>
      </c>
      <c r="L34" s="51" t="s">
        <v>296</v>
      </c>
      <c r="M34" s="69" t="s">
        <v>184</v>
      </c>
      <c r="N34" s="250"/>
      <c r="O34" s="250"/>
      <c r="P34" s="250"/>
      <c r="Q34" s="250"/>
      <c r="R34" s="250"/>
      <c r="S34" s="70"/>
      <c r="T34" s="250"/>
      <c r="U34" s="250" t="s">
        <v>184</v>
      </c>
      <c r="V34" s="250"/>
      <c r="W34" s="250"/>
      <c r="X34" s="237">
        <f>COUNTIF($N34:$W34,"x")</f>
        <v>1</v>
      </c>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t="s">
        <v>519</v>
      </c>
      <c r="AZ34" s="80"/>
      <c r="BA34" s="80"/>
      <c r="BB34" s="80"/>
      <c r="BC34" s="80"/>
      <c r="BD34" s="80"/>
      <c r="BE34" s="80"/>
      <c r="BF34" s="80"/>
      <c r="BG34" s="80"/>
      <c r="BH34" s="6">
        <v>2</v>
      </c>
      <c r="BI34" s="6">
        <v>2</v>
      </c>
      <c r="BJ34" s="6">
        <v>2</v>
      </c>
      <c r="BK34" s="6">
        <v>2</v>
      </c>
      <c r="BL34" s="6">
        <v>2</v>
      </c>
      <c r="BM34" s="6">
        <v>2</v>
      </c>
      <c r="BN34" s="6">
        <v>2</v>
      </c>
      <c r="BO34" s="6">
        <v>2</v>
      </c>
      <c r="BP34" s="6">
        <v>2</v>
      </c>
      <c r="BQ34" s="6">
        <v>2</v>
      </c>
      <c r="BR34" s="6">
        <v>2</v>
      </c>
      <c r="BS34" s="6">
        <v>2</v>
      </c>
      <c r="BT34" s="6">
        <v>2</v>
      </c>
      <c r="BU34" s="6">
        <v>2</v>
      </c>
      <c r="BV34" s="6">
        <v>2</v>
      </c>
      <c r="BW34" s="6">
        <v>2</v>
      </c>
      <c r="BX34" s="6">
        <v>2</v>
      </c>
      <c r="BY34" s="6">
        <v>2</v>
      </c>
      <c r="BZ34" s="6">
        <v>2</v>
      </c>
      <c r="CA34" s="6">
        <v>2</v>
      </c>
      <c r="CB34" s="6">
        <v>2</v>
      </c>
      <c r="CC34" s="6">
        <v>2</v>
      </c>
      <c r="CD34" s="6">
        <v>2</v>
      </c>
      <c r="CE34" s="6"/>
      <c r="CF34" s="6"/>
      <c r="CG34" s="6"/>
      <c r="CH34" s="6"/>
      <c r="CI34" s="6"/>
      <c r="CJ34" s="6"/>
      <c r="CK34" s="6"/>
      <c r="CL34" s="236">
        <f>COUNTIF(BH34:CK34,"2")</f>
        <v>23</v>
      </c>
      <c r="CM34" s="235">
        <f>CL34/(CL34+CN34+CP34+CR34)</f>
        <v>1</v>
      </c>
      <c r="CN34" s="236">
        <f>COUNTIF(BH34:CK34,"1")</f>
        <v>0</v>
      </c>
      <c r="CO34" s="235">
        <f>CN34/(CL34+CN34+CP34+CR34)</f>
        <v>0</v>
      </c>
      <c r="CP34" s="236">
        <f>COUNTIF(BH34:CK34,"0")</f>
        <v>0</v>
      </c>
      <c r="CQ34" s="235">
        <f>CP34/(CL34+CN34+CP34+CR34)</f>
        <v>0</v>
      </c>
      <c r="CR34" s="236">
        <f>COUNTIF(BH34:CK34,"KĐG")</f>
        <v>0</v>
      </c>
      <c r="CS34" s="235">
        <f t="shared" si="9"/>
        <v>0</v>
      </c>
      <c r="CT34" s="237">
        <f t="shared" si="10"/>
        <v>2</v>
      </c>
      <c r="CU34" s="237" t="str">
        <f>IF(CS34&gt;=50%,"KĐG",IF(CT34&gt;=1.6,"Đạt mục tiêu",IF(CT34&gt;=1,"Cần cố gắng","Chưa đạt")))</f>
        <v>Đạt mục tiêu</v>
      </c>
      <c r="CV34" s="6"/>
    </row>
    <row r="35" spans="1:100" s="22" customFormat="1" ht="79.2" hidden="1">
      <c r="A35" s="71">
        <v>29</v>
      </c>
      <c r="B35" s="250">
        <v>36</v>
      </c>
      <c r="C35" s="26" t="s">
        <v>177</v>
      </c>
      <c r="D35" s="249" t="s">
        <v>13</v>
      </c>
      <c r="E35" s="26" t="s">
        <v>178</v>
      </c>
      <c r="F35" s="249" t="s">
        <v>13</v>
      </c>
      <c r="G35" s="26" t="s">
        <v>178</v>
      </c>
      <c r="H35" s="161" t="s">
        <v>364</v>
      </c>
      <c r="I35" s="55" t="s">
        <v>599</v>
      </c>
      <c r="J35" s="14" t="s">
        <v>356</v>
      </c>
      <c r="K35" s="15" t="s">
        <v>327</v>
      </c>
      <c r="L35" s="51" t="s">
        <v>296</v>
      </c>
      <c r="M35" s="69" t="s">
        <v>184</v>
      </c>
      <c r="N35" s="250"/>
      <c r="O35" s="250"/>
      <c r="P35" s="250"/>
      <c r="Q35" s="250"/>
      <c r="R35" s="250"/>
      <c r="S35" s="70"/>
      <c r="T35" s="250"/>
      <c r="U35" s="250"/>
      <c r="V35" s="250" t="s">
        <v>184</v>
      </c>
      <c r="W35" s="250"/>
      <c r="X35" s="237">
        <f>COUNTIF($N35:$W35,"x")</f>
        <v>1</v>
      </c>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t="s">
        <v>520</v>
      </c>
      <c r="BE35" s="80"/>
      <c r="BF35" s="80"/>
      <c r="BG35" s="80"/>
      <c r="BH35" s="6">
        <v>2</v>
      </c>
      <c r="BI35" s="6">
        <v>2</v>
      </c>
      <c r="BJ35" s="6">
        <v>2</v>
      </c>
      <c r="BK35" s="6">
        <v>2</v>
      </c>
      <c r="BL35" s="6">
        <v>2</v>
      </c>
      <c r="BM35" s="6">
        <v>2</v>
      </c>
      <c r="BN35" s="6">
        <v>2</v>
      </c>
      <c r="BO35" s="6">
        <v>2</v>
      </c>
      <c r="BP35" s="6">
        <v>2</v>
      </c>
      <c r="BQ35" s="6">
        <v>2</v>
      </c>
      <c r="BR35" s="6">
        <v>2</v>
      </c>
      <c r="BS35" s="6">
        <v>2</v>
      </c>
      <c r="BT35" s="6">
        <v>2</v>
      </c>
      <c r="BU35" s="6">
        <v>2</v>
      </c>
      <c r="BV35" s="6">
        <v>2</v>
      </c>
      <c r="BW35" s="6">
        <v>2</v>
      </c>
      <c r="BX35" s="6">
        <v>2</v>
      </c>
      <c r="BY35" s="6">
        <v>2</v>
      </c>
      <c r="BZ35" s="6">
        <v>2</v>
      </c>
      <c r="CA35" s="6">
        <v>2</v>
      </c>
      <c r="CB35" s="6">
        <v>2</v>
      </c>
      <c r="CC35" s="6">
        <v>2</v>
      </c>
      <c r="CD35" s="6">
        <v>2</v>
      </c>
      <c r="CE35" s="6"/>
      <c r="CF35" s="6"/>
      <c r="CG35" s="6"/>
      <c r="CH35" s="6"/>
      <c r="CI35" s="6"/>
      <c r="CJ35" s="6"/>
      <c r="CK35" s="6"/>
      <c r="CL35" s="236">
        <f>COUNTIF(BH35:CK35,"2")</f>
        <v>23</v>
      </c>
      <c r="CM35" s="235">
        <f>CL35/(CL35+CN35+CP35+CR35)</f>
        <v>1</v>
      </c>
      <c r="CN35" s="236">
        <f>COUNTIF(BH35:CK35,"1")</f>
        <v>0</v>
      </c>
      <c r="CO35" s="235">
        <f>CN35/(CL35+CN35+CP35+CR35)</f>
        <v>0</v>
      </c>
      <c r="CP35" s="236">
        <f>COUNTIF(BH35:CK35,"0")</f>
        <v>0</v>
      </c>
      <c r="CQ35" s="235">
        <f>CP35/(CL35+CN35+CP35+CR35)</f>
        <v>0</v>
      </c>
      <c r="CR35" s="236">
        <f>COUNTIF(BH35:CK35,"KĐG")</f>
        <v>0</v>
      </c>
      <c r="CS35" s="235">
        <f t="shared" si="9"/>
        <v>0</v>
      </c>
      <c r="CT35" s="237">
        <f t="shared" si="10"/>
        <v>2</v>
      </c>
      <c r="CU35" s="237" t="str">
        <f>IF(CS35&gt;=50%,"KĐG",IF(CT35&gt;=1.6,"Đạt mục tiêu",IF(CT35&gt;=1,"Cần cố gắng","Chưa đạt")))</f>
        <v>Đạt mục tiêu</v>
      </c>
      <c r="CV35" s="6"/>
    </row>
    <row r="36" spans="1:100" s="22" customFormat="1" ht="17.25" hidden="1" customHeight="1">
      <c r="A36" s="71">
        <v>30</v>
      </c>
      <c r="B36" s="41">
        <v>49</v>
      </c>
      <c r="C36" s="582" t="s">
        <v>287</v>
      </c>
      <c r="D36" s="583"/>
      <c r="E36" s="583"/>
      <c r="F36" s="584"/>
      <c r="G36" s="45" t="s">
        <v>331</v>
      </c>
      <c r="H36" s="152" t="s">
        <v>331</v>
      </c>
      <c r="I36" s="45" t="s">
        <v>331</v>
      </c>
      <c r="J36" s="45" t="s">
        <v>331</v>
      </c>
      <c r="K36" s="15" t="s">
        <v>327</v>
      </c>
      <c r="L36" s="45" t="s">
        <v>331</v>
      </c>
      <c r="M36" s="45" t="s">
        <v>331</v>
      </c>
      <c r="N36" s="45" t="s">
        <v>331</v>
      </c>
      <c r="O36" s="45" t="s">
        <v>331</v>
      </c>
      <c r="P36" s="45" t="s">
        <v>331</v>
      </c>
      <c r="Q36" s="45" t="s">
        <v>331</v>
      </c>
      <c r="R36" s="45" t="s">
        <v>331</v>
      </c>
      <c r="S36" s="45" t="s">
        <v>331</v>
      </c>
      <c r="T36" s="45" t="s">
        <v>331</v>
      </c>
      <c r="U36" s="45" t="s">
        <v>331</v>
      </c>
      <c r="V36" s="45" t="s">
        <v>331</v>
      </c>
      <c r="W36" s="45" t="s">
        <v>331</v>
      </c>
      <c r="X36" s="45" t="s">
        <v>331</v>
      </c>
      <c r="Y36" s="45" t="s">
        <v>331</v>
      </c>
      <c r="Z36" s="45" t="s">
        <v>331</v>
      </c>
      <c r="AA36" s="45" t="s">
        <v>331</v>
      </c>
      <c r="AB36" s="45" t="s">
        <v>331</v>
      </c>
      <c r="AC36" s="45" t="s">
        <v>331</v>
      </c>
      <c r="AD36" s="45" t="s">
        <v>331</v>
      </c>
      <c r="AE36" s="45" t="s">
        <v>331</v>
      </c>
      <c r="AF36" s="45" t="s">
        <v>331</v>
      </c>
      <c r="AG36" s="45" t="s">
        <v>331</v>
      </c>
      <c r="AH36" s="45" t="s">
        <v>331</v>
      </c>
      <c r="AI36" s="45" t="s">
        <v>331</v>
      </c>
      <c r="AJ36" s="45" t="s">
        <v>331</v>
      </c>
      <c r="AK36" s="45" t="s">
        <v>331</v>
      </c>
      <c r="AL36" s="45" t="s">
        <v>331</v>
      </c>
      <c r="AM36" s="45" t="s">
        <v>331</v>
      </c>
      <c r="AN36" s="45" t="s">
        <v>331</v>
      </c>
      <c r="AO36" s="45" t="s">
        <v>331</v>
      </c>
      <c r="AP36" s="45" t="s">
        <v>331</v>
      </c>
      <c r="AQ36" s="45" t="s">
        <v>331</v>
      </c>
      <c r="AR36" s="45" t="s">
        <v>331</v>
      </c>
      <c r="AS36" s="45" t="s">
        <v>331</v>
      </c>
      <c r="AT36" s="45" t="s">
        <v>331</v>
      </c>
      <c r="AU36" s="45" t="s">
        <v>331</v>
      </c>
      <c r="AV36" s="45" t="s">
        <v>331</v>
      </c>
      <c r="AW36" s="45" t="s">
        <v>331</v>
      </c>
      <c r="AX36" s="45" t="s">
        <v>331</v>
      </c>
      <c r="AY36" s="45" t="s">
        <v>331</v>
      </c>
      <c r="AZ36" s="45" t="s">
        <v>331</v>
      </c>
      <c r="BA36" s="45" t="s">
        <v>331</v>
      </c>
      <c r="BB36" s="45" t="s">
        <v>331</v>
      </c>
      <c r="BC36" s="45" t="s">
        <v>331</v>
      </c>
      <c r="BD36" s="45" t="s">
        <v>331</v>
      </c>
      <c r="BE36" s="45" t="s">
        <v>331</v>
      </c>
      <c r="BF36" s="45" t="s">
        <v>331</v>
      </c>
      <c r="BG36" s="45" t="s">
        <v>331</v>
      </c>
      <c r="BH36" s="45" t="s">
        <v>331</v>
      </c>
      <c r="BI36" s="45" t="s">
        <v>331</v>
      </c>
      <c r="BJ36" s="45" t="s">
        <v>331</v>
      </c>
      <c r="BK36" s="45" t="s">
        <v>331</v>
      </c>
      <c r="BL36" s="45" t="s">
        <v>331</v>
      </c>
      <c r="BM36" s="45" t="s">
        <v>331</v>
      </c>
      <c r="BN36" s="45" t="s">
        <v>331</v>
      </c>
      <c r="BO36" s="45" t="s">
        <v>331</v>
      </c>
      <c r="BP36" s="45" t="s">
        <v>331</v>
      </c>
      <c r="BQ36" s="45" t="s">
        <v>331</v>
      </c>
      <c r="BR36" s="45" t="s">
        <v>331</v>
      </c>
      <c r="BS36" s="45" t="s">
        <v>331</v>
      </c>
      <c r="BT36" s="45" t="s">
        <v>331</v>
      </c>
      <c r="BU36" s="45" t="s">
        <v>331</v>
      </c>
      <c r="BV36" s="45" t="s">
        <v>331</v>
      </c>
      <c r="BW36" s="45" t="s">
        <v>331</v>
      </c>
      <c r="BX36" s="45" t="s">
        <v>331</v>
      </c>
      <c r="BY36" s="45" t="s">
        <v>331</v>
      </c>
      <c r="BZ36" s="45" t="s">
        <v>331</v>
      </c>
      <c r="CA36" s="45" t="s">
        <v>331</v>
      </c>
      <c r="CB36" s="45" t="s">
        <v>331</v>
      </c>
      <c r="CC36" s="45" t="s">
        <v>331</v>
      </c>
      <c r="CD36" s="45" t="s">
        <v>331</v>
      </c>
      <c r="CE36" s="45" t="s">
        <v>331</v>
      </c>
      <c r="CF36" s="45" t="s">
        <v>331</v>
      </c>
      <c r="CG36" s="45" t="s">
        <v>331</v>
      </c>
      <c r="CH36" s="45" t="s">
        <v>331</v>
      </c>
      <c r="CI36" s="45" t="s">
        <v>331</v>
      </c>
      <c r="CJ36" s="45" t="s">
        <v>331</v>
      </c>
      <c r="CK36" s="45" t="s">
        <v>331</v>
      </c>
      <c r="CL36" s="45" t="s">
        <v>331</v>
      </c>
      <c r="CM36" s="45" t="s">
        <v>331</v>
      </c>
      <c r="CN36" s="45" t="s">
        <v>331</v>
      </c>
      <c r="CO36" s="45" t="s">
        <v>331</v>
      </c>
      <c r="CP36" s="45" t="s">
        <v>331</v>
      </c>
      <c r="CQ36" s="45" t="s">
        <v>331</v>
      </c>
      <c r="CR36" s="45" t="s">
        <v>331</v>
      </c>
      <c r="CS36" s="45" t="s">
        <v>331</v>
      </c>
      <c r="CT36" s="45" t="s">
        <v>331</v>
      </c>
      <c r="CU36" s="45" t="s">
        <v>331</v>
      </c>
      <c r="CV36" s="45" t="s">
        <v>331</v>
      </c>
    </row>
    <row r="37" spans="1:100" s="22" customFormat="1" ht="27" hidden="1" customHeight="1">
      <c r="A37" s="71">
        <v>31</v>
      </c>
      <c r="B37" s="250">
        <v>50</v>
      </c>
      <c r="C37" s="623" t="s">
        <v>37</v>
      </c>
      <c r="D37" s="587" t="s">
        <v>10</v>
      </c>
      <c r="E37" s="575" t="s">
        <v>38</v>
      </c>
      <c r="F37" s="587" t="s">
        <v>10</v>
      </c>
      <c r="G37" s="575" t="s">
        <v>38</v>
      </c>
      <c r="H37" s="160" t="s">
        <v>798</v>
      </c>
      <c r="I37" s="55" t="s">
        <v>599</v>
      </c>
      <c r="J37" s="14" t="s">
        <v>363</v>
      </c>
      <c r="K37" s="15" t="s">
        <v>327</v>
      </c>
      <c r="L37" s="618" t="s">
        <v>296</v>
      </c>
      <c r="M37" s="69" t="s">
        <v>184</v>
      </c>
      <c r="N37" s="250"/>
      <c r="O37" s="250"/>
      <c r="P37" s="250" t="s">
        <v>184</v>
      </c>
      <c r="Q37" s="250"/>
      <c r="R37" s="250"/>
      <c r="S37" s="70"/>
      <c r="T37" s="250"/>
      <c r="U37" s="250"/>
      <c r="V37" s="250"/>
      <c r="W37" s="250"/>
      <c r="X37" s="237">
        <f t="shared" ref="X37:X43" si="20">COUNTIF($N37:$W37,"x")</f>
        <v>1</v>
      </c>
      <c r="Y37" s="80"/>
      <c r="Z37" s="80"/>
      <c r="AA37" s="80"/>
      <c r="AB37" s="80"/>
      <c r="AC37" s="80"/>
      <c r="AD37" s="80"/>
      <c r="AE37" s="80"/>
      <c r="AF37" s="80"/>
      <c r="AG37" s="80" t="s">
        <v>519</v>
      </c>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6">
        <v>2</v>
      </c>
      <c r="BI37" s="6">
        <v>2</v>
      </c>
      <c r="BJ37" s="6">
        <v>2</v>
      </c>
      <c r="BK37" s="6">
        <v>2</v>
      </c>
      <c r="BL37" s="6">
        <v>2</v>
      </c>
      <c r="BM37" s="6">
        <v>2</v>
      </c>
      <c r="BN37" s="6">
        <v>2</v>
      </c>
      <c r="BO37" s="6">
        <v>2</v>
      </c>
      <c r="BP37" s="6">
        <v>2</v>
      </c>
      <c r="BQ37" s="6">
        <v>2</v>
      </c>
      <c r="BR37" s="6">
        <v>2</v>
      </c>
      <c r="BS37" s="6">
        <v>2</v>
      </c>
      <c r="BT37" s="6">
        <v>2</v>
      </c>
      <c r="BU37" s="6">
        <v>2</v>
      </c>
      <c r="BV37" s="6">
        <v>2</v>
      </c>
      <c r="BW37" s="6">
        <v>2</v>
      </c>
      <c r="BX37" s="6">
        <v>2</v>
      </c>
      <c r="BY37" s="6">
        <v>2</v>
      </c>
      <c r="BZ37" s="6">
        <v>2</v>
      </c>
      <c r="CA37" s="6">
        <v>2</v>
      </c>
      <c r="CB37" s="6">
        <v>2</v>
      </c>
      <c r="CC37" s="6">
        <v>2</v>
      </c>
      <c r="CD37" s="6">
        <v>2</v>
      </c>
      <c r="CE37" s="6"/>
      <c r="CF37" s="6"/>
      <c r="CG37" s="6"/>
      <c r="CH37" s="6"/>
      <c r="CI37" s="6"/>
      <c r="CJ37" s="6"/>
      <c r="CK37" s="6"/>
      <c r="CL37" s="236">
        <f t="shared" ref="CL37:CL43" si="21">COUNTIF(BH37:CK37,"2")</f>
        <v>23</v>
      </c>
      <c r="CM37" s="235">
        <f t="shared" ref="CM37:CM43" si="22">CL37/(CL37+CN37+CP37+CR37)</f>
        <v>1</v>
      </c>
      <c r="CN37" s="236">
        <f t="shared" ref="CN37:CN43" si="23">COUNTIF(BH37:CK37,"1")</f>
        <v>0</v>
      </c>
      <c r="CO37" s="235">
        <f t="shared" ref="CO37:CO43" si="24">CN37/(CL37+CN37+CP37+CR37)</f>
        <v>0</v>
      </c>
      <c r="CP37" s="236">
        <f t="shared" ref="CP37:CP43" si="25">COUNTIF(BH37:CK37,"0")</f>
        <v>0</v>
      </c>
      <c r="CQ37" s="235">
        <f t="shared" ref="CQ37:CQ43" si="26">CP37/(CL37+CN37+CP37+CR37)</f>
        <v>0</v>
      </c>
      <c r="CR37" s="236">
        <f t="shared" ref="CR37:CR43" si="27">COUNTIF(BH37:CK37,"KĐG")</f>
        <v>0</v>
      </c>
      <c r="CS37" s="235">
        <f t="shared" si="9"/>
        <v>0</v>
      </c>
      <c r="CT37" s="237">
        <f t="shared" si="10"/>
        <v>2</v>
      </c>
      <c r="CU37" s="237" t="str">
        <f t="shared" ref="CU37:CU43" si="28">IF(CS37&gt;=50%,"KĐG",IF(CT37&gt;=1.6,"Đạt mục tiêu",IF(CT37&gt;=1,"Cần cố gắng","Chưa đạt")))</f>
        <v>Đạt mục tiêu</v>
      </c>
      <c r="CV37" s="6"/>
    </row>
    <row r="38" spans="1:100" s="22" customFormat="1" ht="27" hidden="1" customHeight="1">
      <c r="A38" s="71">
        <v>32</v>
      </c>
      <c r="B38" s="250"/>
      <c r="C38" s="624"/>
      <c r="D38" s="588"/>
      <c r="E38" s="576"/>
      <c r="F38" s="588"/>
      <c r="G38" s="576"/>
      <c r="H38" s="160" t="s">
        <v>797</v>
      </c>
      <c r="I38" s="55" t="s">
        <v>599</v>
      </c>
      <c r="J38" s="14" t="s">
        <v>363</v>
      </c>
      <c r="K38" s="15" t="s">
        <v>327</v>
      </c>
      <c r="L38" s="619"/>
      <c r="M38" s="69" t="s">
        <v>184</v>
      </c>
      <c r="N38" s="250"/>
      <c r="O38" s="250"/>
      <c r="P38" s="250"/>
      <c r="Q38" s="250" t="s">
        <v>184</v>
      </c>
      <c r="R38" s="250"/>
      <c r="S38" s="70"/>
      <c r="T38" s="250"/>
      <c r="U38" s="250"/>
      <c r="V38" s="250"/>
      <c r="W38" s="250"/>
      <c r="X38" s="237">
        <f t="shared" si="20"/>
        <v>1</v>
      </c>
      <c r="Y38" s="80"/>
      <c r="Z38" s="80"/>
      <c r="AA38" s="80"/>
      <c r="AB38" s="80"/>
      <c r="AC38" s="80"/>
      <c r="AD38" s="80"/>
      <c r="AE38" s="80"/>
      <c r="AF38" s="80"/>
      <c r="AG38" s="80"/>
      <c r="AH38" s="80"/>
      <c r="AI38" s="80"/>
      <c r="AJ38" s="80"/>
      <c r="AK38" s="80"/>
      <c r="AL38" s="80"/>
      <c r="AM38" s="80"/>
      <c r="AN38" s="80" t="s">
        <v>519</v>
      </c>
      <c r="AO38" s="80"/>
      <c r="AP38" s="80"/>
      <c r="AQ38" s="80"/>
      <c r="AR38" s="80"/>
      <c r="AS38" s="80"/>
      <c r="AT38" s="80"/>
      <c r="AU38" s="80"/>
      <c r="AV38" s="80"/>
      <c r="AW38" s="80"/>
      <c r="AX38" s="80"/>
      <c r="AY38" s="80"/>
      <c r="AZ38" s="80"/>
      <c r="BA38" s="80"/>
      <c r="BB38" s="80"/>
      <c r="BC38" s="80"/>
      <c r="BD38" s="80"/>
      <c r="BE38" s="80"/>
      <c r="BF38" s="80"/>
      <c r="BG38" s="80"/>
      <c r="BH38" s="6">
        <v>2</v>
      </c>
      <c r="BI38" s="6">
        <v>2</v>
      </c>
      <c r="BJ38" s="6">
        <v>2</v>
      </c>
      <c r="BK38" s="6">
        <v>2</v>
      </c>
      <c r="BL38" s="6">
        <v>2</v>
      </c>
      <c r="BM38" s="6">
        <v>2</v>
      </c>
      <c r="BN38" s="6">
        <v>2</v>
      </c>
      <c r="BO38" s="6">
        <v>2</v>
      </c>
      <c r="BP38" s="6">
        <v>2</v>
      </c>
      <c r="BQ38" s="6">
        <v>2</v>
      </c>
      <c r="BR38" s="6">
        <v>2</v>
      </c>
      <c r="BS38" s="6">
        <v>2</v>
      </c>
      <c r="BT38" s="6">
        <v>2</v>
      </c>
      <c r="BU38" s="6">
        <v>2</v>
      </c>
      <c r="BV38" s="6">
        <v>2</v>
      </c>
      <c r="BW38" s="6">
        <v>2</v>
      </c>
      <c r="BX38" s="6">
        <v>2</v>
      </c>
      <c r="BY38" s="6">
        <v>2</v>
      </c>
      <c r="BZ38" s="6">
        <v>2</v>
      </c>
      <c r="CA38" s="6">
        <v>2</v>
      </c>
      <c r="CB38" s="6">
        <v>2</v>
      </c>
      <c r="CC38" s="6">
        <v>2</v>
      </c>
      <c r="CD38" s="6">
        <v>2</v>
      </c>
      <c r="CE38" s="6"/>
      <c r="CF38" s="6"/>
      <c r="CG38" s="6"/>
      <c r="CH38" s="6"/>
      <c r="CI38" s="6"/>
      <c r="CJ38" s="6"/>
      <c r="CK38" s="6"/>
      <c r="CL38" s="236">
        <f t="shared" si="21"/>
        <v>23</v>
      </c>
      <c r="CM38" s="235">
        <f t="shared" si="22"/>
        <v>1</v>
      </c>
      <c r="CN38" s="236">
        <f t="shared" si="23"/>
        <v>0</v>
      </c>
      <c r="CO38" s="235">
        <f t="shared" si="24"/>
        <v>0</v>
      </c>
      <c r="CP38" s="236">
        <f t="shared" si="25"/>
        <v>0</v>
      </c>
      <c r="CQ38" s="235">
        <f t="shared" si="26"/>
        <v>0</v>
      </c>
      <c r="CR38" s="236">
        <f t="shared" si="27"/>
        <v>0</v>
      </c>
      <c r="CS38" s="235">
        <f t="shared" si="9"/>
        <v>0</v>
      </c>
      <c r="CT38" s="237">
        <f t="shared" si="10"/>
        <v>2</v>
      </c>
      <c r="CU38" s="237" t="str">
        <f t="shared" si="28"/>
        <v>Đạt mục tiêu</v>
      </c>
      <c r="CV38" s="6"/>
    </row>
    <row r="39" spans="1:100" s="22" customFormat="1" ht="74.25" hidden="1" customHeight="1">
      <c r="A39" s="71">
        <v>33</v>
      </c>
      <c r="B39" s="250">
        <v>53</v>
      </c>
      <c r="C39" s="26" t="s">
        <v>26</v>
      </c>
      <c r="D39" s="249" t="s">
        <v>12</v>
      </c>
      <c r="E39" s="26" t="s">
        <v>27</v>
      </c>
      <c r="F39" s="249" t="s">
        <v>11</v>
      </c>
      <c r="G39" s="26" t="s">
        <v>27</v>
      </c>
      <c r="H39" s="213" t="s">
        <v>796</v>
      </c>
      <c r="I39" s="55" t="s">
        <v>599</v>
      </c>
      <c r="J39" s="14" t="s">
        <v>363</v>
      </c>
      <c r="K39" s="15" t="s">
        <v>327</v>
      </c>
      <c r="L39" s="51" t="s">
        <v>296</v>
      </c>
      <c r="M39" s="69" t="s">
        <v>184</v>
      </c>
      <c r="N39" s="250"/>
      <c r="O39" s="250"/>
      <c r="P39" s="250"/>
      <c r="Q39" s="250"/>
      <c r="R39" s="250"/>
      <c r="S39" s="70"/>
      <c r="T39" s="250" t="s">
        <v>184</v>
      </c>
      <c r="U39" s="250"/>
      <c r="V39" s="250"/>
      <c r="W39" s="250"/>
      <c r="X39" s="237">
        <f t="shared" si="20"/>
        <v>1</v>
      </c>
      <c r="Y39" s="80"/>
      <c r="Z39" s="80"/>
      <c r="AA39" s="80"/>
      <c r="AB39" s="80"/>
      <c r="AC39" s="80"/>
      <c r="AD39" s="80"/>
      <c r="AE39" s="80"/>
      <c r="AF39" s="80"/>
      <c r="AG39" s="80"/>
      <c r="AH39" s="80"/>
      <c r="AI39" s="80"/>
      <c r="AJ39" s="80"/>
      <c r="AK39" s="80"/>
      <c r="AL39" s="80"/>
      <c r="AM39" s="80"/>
      <c r="AN39" s="80"/>
      <c r="AO39" s="80"/>
      <c r="AP39" s="80"/>
      <c r="AQ39" s="80"/>
      <c r="AR39" s="80"/>
      <c r="AS39" s="80"/>
      <c r="AT39" s="80" t="s">
        <v>519</v>
      </c>
      <c r="AU39" s="80"/>
      <c r="AV39" s="80"/>
      <c r="AW39" s="80"/>
      <c r="AX39" s="80"/>
      <c r="AY39" s="80"/>
      <c r="AZ39" s="80"/>
      <c r="BA39" s="80"/>
      <c r="BB39" s="80"/>
      <c r="BC39" s="80"/>
      <c r="BD39" s="80"/>
      <c r="BE39" s="80"/>
      <c r="BF39" s="80"/>
      <c r="BG39" s="80"/>
      <c r="BH39" s="6">
        <v>2</v>
      </c>
      <c r="BI39" s="6">
        <v>2</v>
      </c>
      <c r="BJ39" s="6">
        <v>2</v>
      </c>
      <c r="BK39" s="6">
        <v>2</v>
      </c>
      <c r="BL39" s="6">
        <v>2</v>
      </c>
      <c r="BM39" s="6">
        <v>2</v>
      </c>
      <c r="BN39" s="6">
        <v>2</v>
      </c>
      <c r="BO39" s="6">
        <v>2</v>
      </c>
      <c r="BP39" s="6">
        <v>2</v>
      </c>
      <c r="BQ39" s="6">
        <v>2</v>
      </c>
      <c r="BR39" s="6">
        <v>2</v>
      </c>
      <c r="BS39" s="6">
        <v>2</v>
      </c>
      <c r="BT39" s="6">
        <v>2</v>
      </c>
      <c r="BU39" s="6">
        <v>2</v>
      </c>
      <c r="BV39" s="6">
        <v>2</v>
      </c>
      <c r="BW39" s="6">
        <v>2</v>
      </c>
      <c r="BX39" s="6">
        <v>2</v>
      </c>
      <c r="BY39" s="6">
        <v>2</v>
      </c>
      <c r="BZ39" s="6">
        <v>2</v>
      </c>
      <c r="CA39" s="6">
        <v>2</v>
      </c>
      <c r="CB39" s="6">
        <v>2</v>
      </c>
      <c r="CC39" s="6">
        <v>2</v>
      </c>
      <c r="CD39" s="6">
        <v>2</v>
      </c>
      <c r="CE39" s="6"/>
      <c r="CF39" s="6"/>
      <c r="CG39" s="6"/>
      <c r="CH39" s="6"/>
      <c r="CI39" s="6"/>
      <c r="CJ39" s="6"/>
      <c r="CK39" s="6"/>
      <c r="CL39" s="236">
        <f t="shared" si="21"/>
        <v>23</v>
      </c>
      <c r="CM39" s="235">
        <f t="shared" si="22"/>
        <v>1</v>
      </c>
      <c r="CN39" s="236">
        <f t="shared" si="23"/>
        <v>0</v>
      </c>
      <c r="CO39" s="235">
        <f t="shared" si="24"/>
        <v>0</v>
      </c>
      <c r="CP39" s="236">
        <f t="shared" si="25"/>
        <v>0</v>
      </c>
      <c r="CQ39" s="235">
        <f t="shared" si="26"/>
        <v>0</v>
      </c>
      <c r="CR39" s="236">
        <f t="shared" si="27"/>
        <v>0</v>
      </c>
      <c r="CS39" s="235">
        <f t="shared" si="9"/>
        <v>0</v>
      </c>
      <c r="CT39" s="237">
        <f t="shared" si="10"/>
        <v>2</v>
      </c>
      <c r="CU39" s="237" t="str">
        <f t="shared" si="28"/>
        <v>Đạt mục tiêu</v>
      </c>
      <c r="CV39" s="6"/>
    </row>
    <row r="40" spans="1:100" s="22" customFormat="1" ht="34.200000000000003" hidden="1" customHeight="1">
      <c r="A40" s="71">
        <v>34</v>
      </c>
      <c r="B40" s="250">
        <v>56</v>
      </c>
      <c r="C40" s="575" t="s">
        <v>29</v>
      </c>
      <c r="D40" s="587" t="s">
        <v>12</v>
      </c>
      <c r="E40" s="575" t="s">
        <v>25</v>
      </c>
      <c r="F40" s="587" t="s">
        <v>11</v>
      </c>
      <c r="G40" s="575" t="s">
        <v>25</v>
      </c>
      <c r="H40" s="160" t="s">
        <v>794</v>
      </c>
      <c r="I40" s="55" t="s">
        <v>599</v>
      </c>
      <c r="J40" s="14" t="s">
        <v>363</v>
      </c>
      <c r="K40" s="15" t="s">
        <v>327</v>
      </c>
      <c r="L40" s="51" t="s">
        <v>296</v>
      </c>
      <c r="M40" s="69" t="s">
        <v>184</v>
      </c>
      <c r="N40" s="250"/>
      <c r="O40" s="250"/>
      <c r="P40" s="250"/>
      <c r="Q40" s="250"/>
      <c r="R40" s="250" t="s">
        <v>184</v>
      </c>
      <c r="S40" s="70"/>
      <c r="T40" s="250"/>
      <c r="U40" s="250"/>
      <c r="V40" s="250"/>
      <c r="W40" s="250"/>
      <c r="X40" s="237">
        <f t="shared" si="20"/>
        <v>1</v>
      </c>
      <c r="Y40" s="80"/>
      <c r="Z40" s="80"/>
      <c r="AA40" s="80"/>
      <c r="AB40" s="80"/>
      <c r="AC40" s="80"/>
      <c r="AD40" s="80"/>
      <c r="AE40" s="80"/>
      <c r="AF40" s="80"/>
      <c r="AG40" s="80"/>
      <c r="AH40" s="80"/>
      <c r="AI40" s="80"/>
      <c r="AJ40" s="80"/>
      <c r="AK40" s="80"/>
      <c r="AL40" s="80"/>
      <c r="AM40" s="80"/>
      <c r="AN40" s="80"/>
      <c r="AO40" s="80"/>
      <c r="AP40" s="80"/>
      <c r="AQ40" s="80" t="s">
        <v>519</v>
      </c>
      <c r="AR40" s="80"/>
      <c r="AS40" s="80"/>
      <c r="AT40" s="80"/>
      <c r="AU40" s="80"/>
      <c r="AV40" s="80"/>
      <c r="AW40" s="80"/>
      <c r="AX40" s="80"/>
      <c r="AY40" s="80"/>
      <c r="AZ40" s="80"/>
      <c r="BA40" s="80"/>
      <c r="BB40" s="80"/>
      <c r="BC40" s="80"/>
      <c r="BD40" s="80"/>
      <c r="BE40" s="80"/>
      <c r="BF40" s="80"/>
      <c r="BG40" s="80"/>
      <c r="BH40" s="6">
        <v>2</v>
      </c>
      <c r="BI40" s="6">
        <v>2</v>
      </c>
      <c r="BJ40" s="6">
        <v>2</v>
      </c>
      <c r="BK40" s="6">
        <v>2</v>
      </c>
      <c r="BL40" s="6">
        <v>2</v>
      </c>
      <c r="BM40" s="6">
        <v>2</v>
      </c>
      <c r="BN40" s="6">
        <v>2</v>
      </c>
      <c r="BO40" s="6">
        <v>2</v>
      </c>
      <c r="BP40" s="6">
        <v>2</v>
      </c>
      <c r="BQ40" s="6">
        <v>2</v>
      </c>
      <c r="BR40" s="6">
        <v>2</v>
      </c>
      <c r="BS40" s="6">
        <v>2</v>
      </c>
      <c r="BT40" s="6">
        <v>2</v>
      </c>
      <c r="BU40" s="6">
        <v>2</v>
      </c>
      <c r="BV40" s="6">
        <v>2</v>
      </c>
      <c r="BW40" s="6">
        <v>2</v>
      </c>
      <c r="BX40" s="6">
        <v>2</v>
      </c>
      <c r="BY40" s="6">
        <v>2</v>
      </c>
      <c r="BZ40" s="6">
        <v>2</v>
      </c>
      <c r="CA40" s="6">
        <v>2</v>
      </c>
      <c r="CB40" s="6">
        <v>2</v>
      </c>
      <c r="CC40" s="6">
        <v>2</v>
      </c>
      <c r="CD40" s="6">
        <v>2</v>
      </c>
      <c r="CE40" s="6"/>
      <c r="CF40" s="6"/>
      <c r="CG40" s="6"/>
      <c r="CH40" s="6"/>
      <c r="CI40" s="6"/>
      <c r="CJ40" s="6"/>
      <c r="CK40" s="6"/>
      <c r="CL40" s="236">
        <f t="shared" si="21"/>
        <v>23</v>
      </c>
      <c r="CM40" s="235">
        <f t="shared" si="22"/>
        <v>1</v>
      </c>
      <c r="CN40" s="236">
        <f t="shared" si="23"/>
        <v>0</v>
      </c>
      <c r="CO40" s="235">
        <f t="shared" si="24"/>
        <v>0</v>
      </c>
      <c r="CP40" s="236">
        <f t="shared" si="25"/>
        <v>0</v>
      </c>
      <c r="CQ40" s="235">
        <f t="shared" si="26"/>
        <v>0</v>
      </c>
      <c r="CR40" s="236">
        <f t="shared" si="27"/>
        <v>0</v>
      </c>
      <c r="CS40" s="235">
        <f t="shared" si="9"/>
        <v>0</v>
      </c>
      <c r="CT40" s="237">
        <f t="shared" si="10"/>
        <v>2</v>
      </c>
      <c r="CU40" s="237" t="str">
        <f t="shared" si="28"/>
        <v>Đạt mục tiêu</v>
      </c>
      <c r="CV40" s="6"/>
    </row>
    <row r="41" spans="1:100" s="22" customFormat="1" ht="33" hidden="1" customHeight="1">
      <c r="A41" s="71">
        <v>35</v>
      </c>
      <c r="B41" s="250"/>
      <c r="C41" s="576"/>
      <c r="D41" s="588"/>
      <c r="E41" s="576"/>
      <c r="F41" s="588"/>
      <c r="G41" s="576"/>
      <c r="H41" s="160" t="s">
        <v>795</v>
      </c>
      <c r="I41" s="55" t="s">
        <v>599</v>
      </c>
      <c r="J41" s="14" t="s">
        <v>363</v>
      </c>
      <c r="K41" s="15" t="s">
        <v>327</v>
      </c>
      <c r="L41" s="51" t="s">
        <v>296</v>
      </c>
      <c r="M41" s="69" t="s">
        <v>184</v>
      </c>
      <c r="N41" s="250"/>
      <c r="O41" s="250"/>
      <c r="P41" s="250"/>
      <c r="Q41" s="250"/>
      <c r="R41" s="250"/>
      <c r="S41" s="70"/>
      <c r="T41" s="250"/>
      <c r="U41" s="250" t="s">
        <v>184</v>
      </c>
      <c r="V41" s="250"/>
      <c r="W41" s="250"/>
      <c r="X41" s="237">
        <f t="shared" si="20"/>
        <v>1</v>
      </c>
      <c r="Y41" s="80"/>
      <c r="Z41" s="80"/>
      <c r="AA41" s="80"/>
      <c r="AB41" s="80"/>
      <c r="AC41" s="80"/>
      <c r="AD41" s="80"/>
      <c r="AE41" s="80"/>
      <c r="AF41" s="80"/>
      <c r="AG41" s="80"/>
      <c r="AH41" s="80"/>
      <c r="AI41" s="80"/>
      <c r="AJ41" s="80"/>
      <c r="AK41" s="80"/>
      <c r="AL41" s="80"/>
      <c r="AM41" s="80"/>
      <c r="AN41" s="80"/>
      <c r="AO41" s="80"/>
      <c r="AP41" s="80"/>
      <c r="AQ41" s="80"/>
      <c r="AR41" s="80"/>
      <c r="AS41" s="80"/>
      <c r="AT41" s="80"/>
      <c r="AU41" s="80"/>
      <c r="AV41" s="80"/>
      <c r="AW41" s="80"/>
      <c r="AX41" s="80" t="s">
        <v>519</v>
      </c>
      <c r="AY41" s="80"/>
      <c r="AZ41" s="80"/>
      <c r="BA41" s="80"/>
      <c r="BB41" s="80"/>
      <c r="BC41" s="80"/>
      <c r="BD41" s="80"/>
      <c r="BE41" s="80"/>
      <c r="BF41" s="80"/>
      <c r="BG41" s="80"/>
      <c r="BH41" s="6">
        <v>2</v>
      </c>
      <c r="BI41" s="6">
        <v>2</v>
      </c>
      <c r="BJ41" s="6">
        <v>2</v>
      </c>
      <c r="BK41" s="6">
        <v>2</v>
      </c>
      <c r="BL41" s="6">
        <v>2</v>
      </c>
      <c r="BM41" s="6">
        <v>2</v>
      </c>
      <c r="BN41" s="6">
        <v>2</v>
      </c>
      <c r="BO41" s="6">
        <v>2</v>
      </c>
      <c r="BP41" s="6">
        <v>2</v>
      </c>
      <c r="BQ41" s="6">
        <v>2</v>
      </c>
      <c r="BR41" s="6">
        <v>2</v>
      </c>
      <c r="BS41" s="6">
        <v>2</v>
      </c>
      <c r="BT41" s="6">
        <v>2</v>
      </c>
      <c r="BU41" s="6">
        <v>2</v>
      </c>
      <c r="BV41" s="6">
        <v>2</v>
      </c>
      <c r="BW41" s="6">
        <v>2</v>
      </c>
      <c r="BX41" s="6">
        <v>2</v>
      </c>
      <c r="BY41" s="6">
        <v>2</v>
      </c>
      <c r="BZ41" s="6">
        <v>2</v>
      </c>
      <c r="CA41" s="6">
        <v>2</v>
      </c>
      <c r="CB41" s="6">
        <v>2</v>
      </c>
      <c r="CC41" s="6">
        <v>2</v>
      </c>
      <c r="CD41" s="6">
        <v>2</v>
      </c>
      <c r="CE41" s="6"/>
      <c r="CF41" s="6"/>
      <c r="CG41" s="6"/>
      <c r="CH41" s="6"/>
      <c r="CI41" s="6"/>
      <c r="CJ41" s="6"/>
      <c r="CK41" s="6"/>
      <c r="CL41" s="236">
        <f t="shared" si="21"/>
        <v>23</v>
      </c>
      <c r="CM41" s="235">
        <f t="shared" si="22"/>
        <v>1</v>
      </c>
      <c r="CN41" s="236">
        <f t="shared" si="23"/>
        <v>0</v>
      </c>
      <c r="CO41" s="235">
        <f t="shared" si="24"/>
        <v>0</v>
      </c>
      <c r="CP41" s="236">
        <f t="shared" si="25"/>
        <v>0</v>
      </c>
      <c r="CQ41" s="235">
        <f t="shared" si="26"/>
        <v>0</v>
      </c>
      <c r="CR41" s="236">
        <f t="shared" si="27"/>
        <v>0</v>
      </c>
      <c r="CS41" s="235">
        <f t="shared" si="9"/>
        <v>0</v>
      </c>
      <c r="CT41" s="237">
        <f t="shared" si="10"/>
        <v>2</v>
      </c>
      <c r="CU41" s="237" t="str">
        <f t="shared" si="28"/>
        <v>Đạt mục tiêu</v>
      </c>
      <c r="CV41" s="6"/>
    </row>
    <row r="42" spans="1:100" s="22" customFormat="1" ht="31.5" hidden="1" customHeight="1">
      <c r="A42" s="71">
        <v>36</v>
      </c>
      <c r="B42" s="250"/>
      <c r="C42" s="26" t="s">
        <v>28</v>
      </c>
      <c r="D42" s="249" t="s">
        <v>12</v>
      </c>
      <c r="E42" s="26" t="s">
        <v>30</v>
      </c>
      <c r="F42" s="249" t="s">
        <v>12</v>
      </c>
      <c r="G42" s="26" t="s">
        <v>30</v>
      </c>
      <c r="H42" s="160" t="s">
        <v>792</v>
      </c>
      <c r="I42" s="55" t="s">
        <v>599</v>
      </c>
      <c r="J42" s="14" t="s">
        <v>363</v>
      </c>
      <c r="K42" s="15" t="s">
        <v>327</v>
      </c>
      <c r="L42" s="51" t="s">
        <v>296</v>
      </c>
      <c r="M42" s="69" t="s">
        <v>184</v>
      </c>
      <c r="N42" s="250"/>
      <c r="O42" s="250"/>
      <c r="P42" s="250" t="s">
        <v>184</v>
      </c>
      <c r="Q42" s="250"/>
      <c r="R42" s="250"/>
      <c r="S42" s="70"/>
      <c r="T42" s="250"/>
      <c r="U42" s="250"/>
      <c r="V42" s="250"/>
      <c r="W42" s="250"/>
      <c r="X42" s="237">
        <f t="shared" si="20"/>
        <v>1</v>
      </c>
      <c r="Y42" s="80"/>
      <c r="Z42" s="80"/>
      <c r="AA42" s="80"/>
      <c r="AB42" s="80"/>
      <c r="AC42" s="80"/>
      <c r="AD42" s="80"/>
      <c r="AE42" s="80"/>
      <c r="AF42" s="80" t="s">
        <v>519</v>
      </c>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236"/>
      <c r="CM42" s="235"/>
      <c r="CN42" s="236"/>
      <c r="CO42" s="235"/>
      <c r="CP42" s="236"/>
      <c r="CQ42" s="235"/>
      <c r="CR42" s="236"/>
      <c r="CS42" s="235"/>
      <c r="CT42" s="237"/>
      <c r="CU42" s="237"/>
      <c r="CV42" s="6"/>
    </row>
    <row r="43" spans="1:100" s="22" customFormat="1" ht="36" hidden="1" customHeight="1">
      <c r="A43" s="71">
        <v>37</v>
      </c>
      <c r="B43" s="250">
        <v>59</v>
      </c>
      <c r="C43" s="26" t="s">
        <v>28</v>
      </c>
      <c r="D43" s="249" t="s">
        <v>12</v>
      </c>
      <c r="E43" s="26" t="s">
        <v>30</v>
      </c>
      <c r="F43" s="249" t="s">
        <v>12</v>
      </c>
      <c r="G43" s="26" t="s">
        <v>30</v>
      </c>
      <c r="H43" s="160" t="s">
        <v>792</v>
      </c>
      <c r="I43" s="55" t="s">
        <v>599</v>
      </c>
      <c r="J43" s="14" t="s">
        <v>363</v>
      </c>
      <c r="K43" s="15" t="s">
        <v>327</v>
      </c>
      <c r="L43" s="51" t="s">
        <v>296</v>
      </c>
      <c r="M43" s="69" t="s">
        <v>184</v>
      </c>
      <c r="N43" s="250"/>
      <c r="O43" s="250"/>
      <c r="P43" s="250"/>
      <c r="Q43" s="250" t="s">
        <v>184</v>
      </c>
      <c r="R43" s="250"/>
      <c r="S43" s="70"/>
      <c r="T43" s="250"/>
      <c r="U43" s="250"/>
      <c r="V43" s="250"/>
      <c r="W43" s="250"/>
      <c r="X43" s="237">
        <f t="shared" si="20"/>
        <v>1</v>
      </c>
      <c r="Y43" s="80"/>
      <c r="Z43" s="80"/>
      <c r="AA43" s="80"/>
      <c r="AB43" s="80"/>
      <c r="AC43" s="80"/>
      <c r="AD43" s="80"/>
      <c r="AE43" s="80"/>
      <c r="AF43" s="80"/>
      <c r="AG43" s="80"/>
      <c r="AH43" s="80"/>
      <c r="AI43" s="80"/>
      <c r="AJ43" s="80"/>
      <c r="AK43" s="80" t="s">
        <v>519</v>
      </c>
      <c r="AL43" s="80"/>
      <c r="AM43" s="80"/>
      <c r="AN43" s="80"/>
      <c r="AO43" s="80"/>
      <c r="AP43" s="80"/>
      <c r="AQ43" s="80"/>
      <c r="AR43" s="80"/>
      <c r="AS43" s="80"/>
      <c r="AT43" s="80"/>
      <c r="AU43" s="80"/>
      <c r="AV43" s="80"/>
      <c r="AW43" s="80"/>
      <c r="AX43" s="80"/>
      <c r="AY43" s="80"/>
      <c r="AZ43" s="80"/>
      <c r="BA43" s="80"/>
      <c r="BB43" s="80"/>
      <c r="BC43" s="80"/>
      <c r="BD43" s="80"/>
      <c r="BE43" s="80"/>
      <c r="BF43" s="80"/>
      <c r="BG43" s="80"/>
      <c r="BH43" s="6">
        <v>2</v>
      </c>
      <c r="BI43" s="6">
        <v>2</v>
      </c>
      <c r="BJ43" s="6">
        <v>2</v>
      </c>
      <c r="BK43" s="6">
        <v>2</v>
      </c>
      <c r="BL43" s="6">
        <v>2</v>
      </c>
      <c r="BM43" s="6">
        <v>2</v>
      </c>
      <c r="BN43" s="6">
        <v>2</v>
      </c>
      <c r="BO43" s="6">
        <v>2</v>
      </c>
      <c r="BP43" s="6">
        <v>2</v>
      </c>
      <c r="BQ43" s="6">
        <v>2</v>
      </c>
      <c r="BR43" s="6">
        <v>2</v>
      </c>
      <c r="BS43" s="6">
        <v>2</v>
      </c>
      <c r="BT43" s="6">
        <v>2</v>
      </c>
      <c r="BU43" s="6">
        <v>2</v>
      </c>
      <c r="BV43" s="6">
        <v>2</v>
      </c>
      <c r="BW43" s="6">
        <v>2</v>
      </c>
      <c r="BX43" s="6">
        <v>2</v>
      </c>
      <c r="BY43" s="6">
        <v>2</v>
      </c>
      <c r="BZ43" s="6">
        <v>2</v>
      </c>
      <c r="CA43" s="6">
        <v>2</v>
      </c>
      <c r="CB43" s="6">
        <v>2</v>
      </c>
      <c r="CC43" s="6">
        <v>2</v>
      </c>
      <c r="CD43" s="6">
        <v>2</v>
      </c>
      <c r="CE43" s="6"/>
      <c r="CF43" s="6"/>
      <c r="CG43" s="6"/>
      <c r="CH43" s="6"/>
      <c r="CI43" s="6"/>
      <c r="CJ43" s="6"/>
      <c r="CK43" s="6"/>
      <c r="CL43" s="236">
        <f t="shared" si="21"/>
        <v>23</v>
      </c>
      <c r="CM43" s="235">
        <f t="shared" si="22"/>
        <v>1</v>
      </c>
      <c r="CN43" s="236">
        <f t="shared" si="23"/>
        <v>0</v>
      </c>
      <c r="CO43" s="235">
        <f t="shared" si="24"/>
        <v>0</v>
      </c>
      <c r="CP43" s="236">
        <f t="shared" si="25"/>
        <v>0</v>
      </c>
      <c r="CQ43" s="235">
        <f t="shared" si="26"/>
        <v>0</v>
      </c>
      <c r="CR43" s="236">
        <f t="shared" si="27"/>
        <v>0</v>
      </c>
      <c r="CS43" s="235">
        <f t="shared" si="9"/>
        <v>0</v>
      </c>
      <c r="CT43" s="237">
        <f t="shared" si="10"/>
        <v>2</v>
      </c>
      <c r="CU43" s="237" t="str">
        <f t="shared" si="28"/>
        <v>Đạt mục tiêu</v>
      </c>
      <c r="CV43" s="6"/>
    </row>
    <row r="44" spans="1:100" s="22" customFormat="1" ht="15" hidden="1" customHeight="1">
      <c r="A44" s="71">
        <v>38</v>
      </c>
      <c r="B44" s="41">
        <v>65</v>
      </c>
      <c r="C44" s="582" t="s">
        <v>288</v>
      </c>
      <c r="D44" s="583"/>
      <c r="E44" s="583"/>
      <c r="F44" s="584"/>
      <c r="G44" s="45" t="s">
        <v>331</v>
      </c>
      <c r="H44" s="152" t="s">
        <v>331</v>
      </c>
      <c r="I44" s="45" t="s">
        <v>331</v>
      </c>
      <c r="J44" s="45" t="s">
        <v>331</v>
      </c>
      <c r="K44" s="15" t="s">
        <v>327</v>
      </c>
      <c r="L44" s="45" t="s">
        <v>331</v>
      </c>
      <c r="M44" s="45" t="s">
        <v>331</v>
      </c>
      <c r="N44" s="45" t="s">
        <v>331</v>
      </c>
      <c r="O44" s="45" t="s">
        <v>331</v>
      </c>
      <c r="P44" s="45" t="s">
        <v>331</v>
      </c>
      <c r="Q44" s="45" t="s">
        <v>331</v>
      </c>
      <c r="R44" s="45" t="s">
        <v>331</v>
      </c>
      <c r="S44" s="45" t="s">
        <v>331</v>
      </c>
      <c r="T44" s="45" t="s">
        <v>331</v>
      </c>
      <c r="U44" s="45" t="s">
        <v>331</v>
      </c>
      <c r="V44" s="45" t="s">
        <v>331</v>
      </c>
      <c r="W44" s="45" t="s">
        <v>331</v>
      </c>
      <c r="X44" s="45" t="s">
        <v>331</v>
      </c>
      <c r="Y44" s="45" t="s">
        <v>331</v>
      </c>
      <c r="Z44" s="45" t="s">
        <v>331</v>
      </c>
      <c r="AA44" s="45" t="s">
        <v>331</v>
      </c>
      <c r="AB44" s="45" t="s">
        <v>331</v>
      </c>
      <c r="AC44" s="45" t="s">
        <v>331</v>
      </c>
      <c r="AD44" s="45" t="s">
        <v>331</v>
      </c>
      <c r="AE44" s="45" t="s">
        <v>331</v>
      </c>
      <c r="AF44" s="45" t="s">
        <v>331</v>
      </c>
      <c r="AG44" s="45" t="s">
        <v>331</v>
      </c>
      <c r="AH44" s="45" t="s">
        <v>331</v>
      </c>
      <c r="AI44" s="45" t="s">
        <v>331</v>
      </c>
      <c r="AJ44" s="45" t="s">
        <v>331</v>
      </c>
      <c r="AK44" s="45" t="s">
        <v>331</v>
      </c>
      <c r="AL44" s="45" t="s">
        <v>331</v>
      </c>
      <c r="AM44" s="45" t="s">
        <v>331</v>
      </c>
      <c r="AN44" s="45" t="s">
        <v>331</v>
      </c>
      <c r="AO44" s="45" t="s">
        <v>331</v>
      </c>
      <c r="AP44" s="45" t="s">
        <v>331</v>
      </c>
      <c r="AQ44" s="45" t="s">
        <v>331</v>
      </c>
      <c r="AR44" s="45" t="s">
        <v>331</v>
      </c>
      <c r="AS44" s="45" t="s">
        <v>331</v>
      </c>
      <c r="AT44" s="45" t="s">
        <v>331</v>
      </c>
      <c r="AU44" s="45" t="s">
        <v>331</v>
      </c>
      <c r="AV44" s="45" t="s">
        <v>331</v>
      </c>
      <c r="AW44" s="45" t="s">
        <v>331</v>
      </c>
      <c r="AX44" s="45" t="s">
        <v>331</v>
      </c>
      <c r="AY44" s="45" t="s">
        <v>331</v>
      </c>
      <c r="AZ44" s="45" t="s">
        <v>331</v>
      </c>
      <c r="BA44" s="45" t="s">
        <v>331</v>
      </c>
      <c r="BB44" s="45" t="s">
        <v>331</v>
      </c>
      <c r="BC44" s="45" t="s">
        <v>331</v>
      </c>
      <c r="BD44" s="45" t="s">
        <v>331</v>
      </c>
      <c r="BE44" s="45" t="s">
        <v>331</v>
      </c>
      <c r="BF44" s="45" t="s">
        <v>331</v>
      </c>
      <c r="BG44" s="45" t="s">
        <v>331</v>
      </c>
      <c r="BH44" s="45" t="s">
        <v>331</v>
      </c>
      <c r="BI44" s="45" t="s">
        <v>331</v>
      </c>
      <c r="BJ44" s="45" t="s">
        <v>331</v>
      </c>
      <c r="BK44" s="45" t="s">
        <v>331</v>
      </c>
      <c r="BL44" s="45" t="s">
        <v>331</v>
      </c>
      <c r="BM44" s="45" t="s">
        <v>331</v>
      </c>
      <c r="BN44" s="45" t="s">
        <v>331</v>
      </c>
      <c r="BO44" s="45" t="s">
        <v>331</v>
      </c>
      <c r="BP44" s="45" t="s">
        <v>331</v>
      </c>
      <c r="BQ44" s="45" t="s">
        <v>331</v>
      </c>
      <c r="BR44" s="45" t="s">
        <v>331</v>
      </c>
      <c r="BS44" s="45" t="s">
        <v>331</v>
      </c>
      <c r="BT44" s="45" t="s">
        <v>331</v>
      </c>
      <c r="BU44" s="45" t="s">
        <v>331</v>
      </c>
      <c r="BV44" s="45" t="s">
        <v>331</v>
      </c>
      <c r="BW44" s="45" t="s">
        <v>331</v>
      </c>
      <c r="BX44" s="45" t="s">
        <v>331</v>
      </c>
      <c r="BY44" s="45" t="s">
        <v>331</v>
      </c>
      <c r="BZ44" s="45" t="s">
        <v>331</v>
      </c>
      <c r="CA44" s="45" t="s">
        <v>331</v>
      </c>
      <c r="CB44" s="45" t="s">
        <v>331</v>
      </c>
      <c r="CC44" s="45" t="s">
        <v>331</v>
      </c>
      <c r="CD44" s="45" t="s">
        <v>331</v>
      </c>
      <c r="CE44" s="45" t="s">
        <v>331</v>
      </c>
      <c r="CF44" s="45" t="s">
        <v>331</v>
      </c>
      <c r="CG44" s="45" t="s">
        <v>331</v>
      </c>
      <c r="CH44" s="45" t="s">
        <v>331</v>
      </c>
      <c r="CI44" s="45" t="s">
        <v>331</v>
      </c>
      <c r="CJ44" s="45" t="s">
        <v>331</v>
      </c>
      <c r="CK44" s="45" t="s">
        <v>331</v>
      </c>
      <c r="CL44" s="45" t="s">
        <v>331</v>
      </c>
      <c r="CM44" s="45" t="s">
        <v>331</v>
      </c>
      <c r="CN44" s="45" t="s">
        <v>331</v>
      </c>
      <c r="CO44" s="45" t="s">
        <v>331</v>
      </c>
      <c r="CP44" s="45" t="s">
        <v>331</v>
      </c>
      <c r="CQ44" s="45" t="s">
        <v>331</v>
      </c>
      <c r="CR44" s="45" t="s">
        <v>331</v>
      </c>
      <c r="CS44" s="45" t="s">
        <v>331</v>
      </c>
      <c r="CT44" s="45" t="s">
        <v>331</v>
      </c>
      <c r="CU44" s="45" t="s">
        <v>331</v>
      </c>
      <c r="CV44" s="45" t="s">
        <v>331</v>
      </c>
    </row>
    <row r="45" spans="1:100" s="22" customFormat="1" ht="396" hidden="1">
      <c r="A45" s="71">
        <v>39</v>
      </c>
      <c r="B45" s="250">
        <v>66</v>
      </c>
      <c r="C45" s="26" t="s">
        <v>4</v>
      </c>
      <c r="D45" s="249" t="s">
        <v>10</v>
      </c>
      <c r="E45" s="26" t="s">
        <v>20</v>
      </c>
      <c r="F45" s="249" t="s">
        <v>12</v>
      </c>
      <c r="G45" s="26" t="s">
        <v>20</v>
      </c>
      <c r="H45" s="160" t="s">
        <v>793</v>
      </c>
      <c r="I45" s="55" t="s">
        <v>599</v>
      </c>
      <c r="J45" s="14" t="s">
        <v>363</v>
      </c>
      <c r="K45" s="15" t="s">
        <v>327</v>
      </c>
      <c r="L45" s="51" t="s">
        <v>296</v>
      </c>
      <c r="M45" s="69" t="s">
        <v>184</v>
      </c>
      <c r="N45" s="250"/>
      <c r="O45" s="250"/>
      <c r="P45" s="250"/>
      <c r="Q45" s="250"/>
      <c r="R45" s="250" t="s">
        <v>184</v>
      </c>
      <c r="S45" s="70"/>
      <c r="T45" s="250"/>
      <c r="U45" s="250"/>
      <c r="V45" s="250"/>
      <c r="W45" s="250"/>
      <c r="X45" s="237">
        <f t="shared" ref="X45:X54" si="29">COUNTIF($N45:$W45,"x")</f>
        <v>1</v>
      </c>
      <c r="Y45" s="80"/>
      <c r="Z45" s="80"/>
      <c r="AA45" s="80"/>
      <c r="AB45" s="80"/>
      <c r="AC45" s="80"/>
      <c r="AD45" s="80"/>
      <c r="AE45" s="80"/>
      <c r="AF45" s="80"/>
      <c r="AG45" s="80"/>
      <c r="AH45" s="80"/>
      <c r="AI45" s="80"/>
      <c r="AJ45" s="80"/>
      <c r="AK45" s="80"/>
      <c r="AL45" s="80"/>
      <c r="AM45" s="80"/>
      <c r="AN45" s="80"/>
      <c r="AO45" s="80" t="s">
        <v>519</v>
      </c>
      <c r="AP45" s="80"/>
      <c r="AQ45" s="80"/>
      <c r="AR45" s="80"/>
      <c r="AS45" s="80"/>
      <c r="AT45" s="80"/>
      <c r="AU45" s="80"/>
      <c r="AV45" s="80"/>
      <c r="AW45" s="80"/>
      <c r="AX45" s="80"/>
      <c r="AY45" s="80"/>
      <c r="AZ45" s="80"/>
      <c r="BA45" s="80"/>
      <c r="BB45" s="80"/>
      <c r="BC45" s="80"/>
      <c r="BD45" s="80"/>
      <c r="BE45" s="80"/>
      <c r="BF45" s="80"/>
      <c r="BG45" s="80"/>
      <c r="BH45" s="6">
        <v>2</v>
      </c>
      <c r="BI45" s="6">
        <v>2</v>
      </c>
      <c r="BJ45" s="6">
        <v>2</v>
      </c>
      <c r="BK45" s="6">
        <v>2</v>
      </c>
      <c r="BL45" s="6">
        <v>2</v>
      </c>
      <c r="BM45" s="6">
        <v>2</v>
      </c>
      <c r="BN45" s="6">
        <v>2</v>
      </c>
      <c r="BO45" s="6">
        <v>2</v>
      </c>
      <c r="BP45" s="6">
        <v>2</v>
      </c>
      <c r="BQ45" s="6">
        <v>2</v>
      </c>
      <c r="BR45" s="6">
        <v>2</v>
      </c>
      <c r="BS45" s="6">
        <v>2</v>
      </c>
      <c r="BT45" s="6">
        <v>2</v>
      </c>
      <c r="BU45" s="6">
        <v>2</v>
      </c>
      <c r="BV45" s="6">
        <v>2</v>
      </c>
      <c r="BW45" s="6">
        <v>2</v>
      </c>
      <c r="BX45" s="6">
        <v>2</v>
      </c>
      <c r="BY45" s="6">
        <v>2</v>
      </c>
      <c r="BZ45" s="6">
        <v>2</v>
      </c>
      <c r="CA45" s="6">
        <v>2</v>
      </c>
      <c r="CB45" s="6">
        <v>2</v>
      </c>
      <c r="CC45" s="6">
        <v>2</v>
      </c>
      <c r="CD45" s="6">
        <v>2</v>
      </c>
      <c r="CE45" s="6"/>
      <c r="CF45" s="6"/>
      <c r="CG45" s="6"/>
      <c r="CH45" s="6"/>
      <c r="CI45" s="6"/>
      <c r="CJ45" s="6"/>
      <c r="CK45" s="6"/>
      <c r="CL45" s="236">
        <f t="shared" ref="CL45:CL54" si="30">COUNTIF(BH45:CK45,"2")</f>
        <v>23</v>
      </c>
      <c r="CM45" s="235">
        <f t="shared" ref="CM45:CM54" si="31">CL45/(CL45+CN45+CP45+CR45)</f>
        <v>1</v>
      </c>
      <c r="CN45" s="236">
        <f t="shared" ref="CN45:CN54" si="32">COUNTIF(BH45:CK45,"1")</f>
        <v>0</v>
      </c>
      <c r="CO45" s="235">
        <f t="shared" ref="CO45:CO54" si="33">CN45/(CL45+CN45+CP45+CR45)</f>
        <v>0</v>
      </c>
      <c r="CP45" s="236">
        <f t="shared" ref="CP45:CP54" si="34">COUNTIF(BH45:CK45,"0")</f>
        <v>0</v>
      </c>
      <c r="CQ45" s="235">
        <f t="shared" ref="CQ45:CQ54" si="35">CP45/(CL45+CN45+CP45+CR45)</f>
        <v>0</v>
      </c>
      <c r="CR45" s="236">
        <f t="shared" ref="CR45:CR54" si="36">COUNTIF(BH45:CK45,"KĐG")</f>
        <v>0</v>
      </c>
      <c r="CS45" s="235">
        <f t="shared" si="9"/>
        <v>0</v>
      </c>
      <c r="CT45" s="237">
        <f t="shared" si="10"/>
        <v>2</v>
      </c>
      <c r="CU45" s="237" t="str">
        <f t="shared" ref="CU45:CU54" si="37">IF(CS45&gt;=50%,"KĐG",IF(CT45&gt;=1.6,"Đạt mục tiêu",IF(CT45&gt;=1,"Cần cố gắng","Chưa đạt")))</f>
        <v>Đạt mục tiêu</v>
      </c>
      <c r="CV45" s="6"/>
    </row>
    <row r="46" spans="1:100" s="22" customFormat="1" ht="50.25" hidden="1" customHeight="1">
      <c r="A46" s="71">
        <v>40</v>
      </c>
      <c r="B46" s="250">
        <v>69</v>
      </c>
      <c r="C46" s="26" t="s">
        <v>632</v>
      </c>
      <c r="D46" s="249" t="s">
        <v>10</v>
      </c>
      <c r="E46" s="26" t="s">
        <v>21</v>
      </c>
      <c r="F46" s="249" t="s">
        <v>12</v>
      </c>
      <c r="G46" s="26" t="s">
        <v>21</v>
      </c>
      <c r="H46" s="160" t="s">
        <v>791</v>
      </c>
      <c r="I46" s="55" t="s">
        <v>599</v>
      </c>
      <c r="J46" s="14" t="s">
        <v>363</v>
      </c>
      <c r="K46" s="15" t="s">
        <v>327</v>
      </c>
      <c r="L46" s="51" t="s">
        <v>296</v>
      </c>
      <c r="M46" s="69" t="s">
        <v>184</v>
      </c>
      <c r="N46" s="250"/>
      <c r="O46" s="250"/>
      <c r="P46" s="250"/>
      <c r="Q46" s="250"/>
      <c r="R46" s="250"/>
      <c r="S46" s="70"/>
      <c r="T46" s="250"/>
      <c r="U46" s="250"/>
      <c r="V46" s="250"/>
      <c r="W46" s="250" t="s">
        <v>184</v>
      </c>
      <c r="X46" s="237">
        <f t="shared" si="29"/>
        <v>1</v>
      </c>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t="s">
        <v>519</v>
      </c>
      <c r="BG46" s="80"/>
      <c r="BH46" s="6">
        <v>2</v>
      </c>
      <c r="BI46" s="6">
        <v>2</v>
      </c>
      <c r="BJ46" s="6">
        <v>2</v>
      </c>
      <c r="BK46" s="6">
        <v>2</v>
      </c>
      <c r="BL46" s="6">
        <v>2</v>
      </c>
      <c r="BM46" s="6">
        <v>2</v>
      </c>
      <c r="BN46" s="6">
        <v>2</v>
      </c>
      <c r="BO46" s="6">
        <v>2</v>
      </c>
      <c r="BP46" s="6">
        <v>2</v>
      </c>
      <c r="BQ46" s="6">
        <v>2</v>
      </c>
      <c r="BR46" s="6">
        <v>2</v>
      </c>
      <c r="BS46" s="6">
        <v>2</v>
      </c>
      <c r="BT46" s="6">
        <v>2</v>
      </c>
      <c r="BU46" s="6">
        <v>2</v>
      </c>
      <c r="BV46" s="6">
        <v>2</v>
      </c>
      <c r="BW46" s="6">
        <v>2</v>
      </c>
      <c r="BX46" s="6">
        <v>2</v>
      </c>
      <c r="BY46" s="6">
        <v>2</v>
      </c>
      <c r="BZ46" s="6">
        <v>2</v>
      </c>
      <c r="CA46" s="6">
        <v>2</v>
      </c>
      <c r="CB46" s="6">
        <v>2</v>
      </c>
      <c r="CC46" s="6">
        <v>2</v>
      </c>
      <c r="CD46" s="6">
        <v>2</v>
      </c>
      <c r="CE46" s="6"/>
      <c r="CF46" s="6"/>
      <c r="CG46" s="6"/>
      <c r="CH46" s="6"/>
      <c r="CI46" s="6"/>
      <c r="CJ46" s="6"/>
      <c r="CK46" s="6"/>
      <c r="CL46" s="236">
        <f t="shared" si="30"/>
        <v>23</v>
      </c>
      <c r="CM46" s="235">
        <f t="shared" si="31"/>
        <v>1</v>
      </c>
      <c r="CN46" s="236">
        <f t="shared" si="32"/>
        <v>0</v>
      </c>
      <c r="CO46" s="235">
        <f t="shared" si="33"/>
        <v>0</v>
      </c>
      <c r="CP46" s="236">
        <f t="shared" si="34"/>
        <v>0</v>
      </c>
      <c r="CQ46" s="235">
        <f t="shared" si="35"/>
        <v>0</v>
      </c>
      <c r="CR46" s="236">
        <f t="shared" si="36"/>
        <v>0</v>
      </c>
      <c r="CS46" s="235">
        <f t="shared" si="9"/>
        <v>0</v>
      </c>
      <c r="CT46" s="237">
        <f t="shared" si="10"/>
        <v>2</v>
      </c>
      <c r="CU46" s="237" t="str">
        <f t="shared" si="37"/>
        <v>Đạt mục tiêu</v>
      </c>
      <c r="CV46" s="27"/>
    </row>
    <row r="47" spans="1:100" s="212" customFormat="1" ht="35.25" hidden="1" customHeight="1">
      <c r="A47" s="71">
        <v>41</v>
      </c>
      <c r="B47" s="200"/>
      <c r="C47" s="575" t="s">
        <v>633</v>
      </c>
      <c r="D47" s="587"/>
      <c r="E47" s="575" t="s">
        <v>634</v>
      </c>
      <c r="F47" s="587"/>
      <c r="G47" s="575" t="s">
        <v>635</v>
      </c>
      <c r="H47" s="201" t="s">
        <v>790</v>
      </c>
      <c r="I47" s="202"/>
      <c r="J47" s="203"/>
      <c r="K47" s="204"/>
      <c r="L47" s="205"/>
      <c r="M47" s="206"/>
      <c r="N47" s="200"/>
      <c r="O47" s="200"/>
      <c r="P47" s="200" t="s">
        <v>184</v>
      </c>
      <c r="Q47" s="200"/>
      <c r="R47" s="200"/>
      <c r="S47" s="200"/>
      <c r="T47" s="200"/>
      <c r="U47" s="200"/>
      <c r="V47" s="200"/>
      <c r="W47" s="200"/>
      <c r="X47" s="207">
        <f t="shared" si="29"/>
        <v>1</v>
      </c>
      <c r="Y47" s="199"/>
      <c r="Z47" s="199"/>
      <c r="AA47" s="199"/>
      <c r="AB47" s="199"/>
      <c r="AC47" s="199"/>
      <c r="AD47" s="199"/>
      <c r="AE47" s="199"/>
      <c r="AF47" s="199"/>
      <c r="AG47" s="199"/>
      <c r="AH47" s="199" t="s">
        <v>519</v>
      </c>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208"/>
      <c r="BI47" s="208"/>
      <c r="BJ47" s="208"/>
      <c r="BK47" s="208"/>
      <c r="BL47" s="208"/>
      <c r="BM47" s="208"/>
      <c r="BN47" s="208"/>
      <c r="BO47" s="208"/>
      <c r="BP47" s="208"/>
      <c r="BQ47" s="208"/>
      <c r="BR47" s="208"/>
      <c r="BS47" s="208"/>
      <c r="BT47" s="208"/>
      <c r="BU47" s="208"/>
      <c r="BV47" s="208"/>
      <c r="BW47" s="208"/>
      <c r="BX47" s="208"/>
      <c r="BY47" s="208"/>
      <c r="BZ47" s="208"/>
      <c r="CA47" s="208"/>
      <c r="CB47" s="208"/>
      <c r="CC47" s="208"/>
      <c r="CD47" s="208"/>
      <c r="CE47" s="208"/>
      <c r="CF47" s="208"/>
      <c r="CG47" s="208"/>
      <c r="CH47" s="208"/>
      <c r="CI47" s="208"/>
      <c r="CJ47" s="208"/>
      <c r="CK47" s="208"/>
      <c r="CL47" s="209"/>
      <c r="CM47" s="210"/>
      <c r="CN47" s="209"/>
      <c r="CO47" s="210"/>
      <c r="CP47" s="209"/>
      <c r="CQ47" s="210"/>
      <c r="CR47" s="209"/>
      <c r="CS47" s="210"/>
      <c r="CT47" s="207"/>
      <c r="CU47" s="207"/>
      <c r="CV47" s="211"/>
    </row>
    <row r="48" spans="1:100" s="22" customFormat="1" ht="25.5" hidden="1" customHeight="1">
      <c r="A48" s="71">
        <v>42</v>
      </c>
      <c r="B48" s="250"/>
      <c r="C48" s="576"/>
      <c r="D48" s="588"/>
      <c r="E48" s="576"/>
      <c r="F48" s="588"/>
      <c r="G48" s="576"/>
      <c r="H48" s="160" t="s">
        <v>790</v>
      </c>
      <c r="I48" s="55" t="s">
        <v>599</v>
      </c>
      <c r="J48" s="14" t="s">
        <v>363</v>
      </c>
      <c r="K48" s="15" t="s">
        <v>327</v>
      </c>
      <c r="L48" s="51" t="s">
        <v>296</v>
      </c>
      <c r="M48" s="69" t="s">
        <v>184</v>
      </c>
      <c r="N48" s="250"/>
      <c r="O48" s="250"/>
      <c r="P48" s="250"/>
      <c r="Q48" s="250"/>
      <c r="R48" s="250"/>
      <c r="S48" s="70"/>
      <c r="T48" s="250"/>
      <c r="U48" s="250" t="s">
        <v>184</v>
      </c>
      <c r="V48" s="250"/>
      <c r="W48" s="250"/>
      <c r="X48" s="237">
        <f t="shared" si="29"/>
        <v>1</v>
      </c>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t="s">
        <v>519</v>
      </c>
      <c r="BB48" s="80"/>
      <c r="BC48" s="80"/>
      <c r="BD48" s="80"/>
      <c r="BE48" s="80"/>
      <c r="BF48" s="80"/>
      <c r="BG48" s="80"/>
      <c r="BH48" s="6">
        <v>2</v>
      </c>
      <c r="BI48" s="6">
        <v>2</v>
      </c>
      <c r="BJ48" s="6">
        <v>2</v>
      </c>
      <c r="BK48" s="6">
        <v>2</v>
      </c>
      <c r="BL48" s="6">
        <v>2</v>
      </c>
      <c r="BM48" s="6">
        <v>2</v>
      </c>
      <c r="BN48" s="6">
        <v>2</v>
      </c>
      <c r="BO48" s="6">
        <v>2</v>
      </c>
      <c r="BP48" s="6">
        <v>2</v>
      </c>
      <c r="BQ48" s="6">
        <v>2</v>
      </c>
      <c r="BR48" s="6">
        <v>2</v>
      </c>
      <c r="BS48" s="6">
        <v>2</v>
      </c>
      <c r="BT48" s="6">
        <v>2</v>
      </c>
      <c r="BU48" s="6">
        <v>2</v>
      </c>
      <c r="BV48" s="6">
        <v>2</v>
      </c>
      <c r="BW48" s="6">
        <v>2</v>
      </c>
      <c r="BX48" s="6">
        <v>2</v>
      </c>
      <c r="BY48" s="6">
        <v>2</v>
      </c>
      <c r="BZ48" s="6">
        <v>2</v>
      </c>
      <c r="CA48" s="6">
        <v>2</v>
      </c>
      <c r="CB48" s="6">
        <v>2</v>
      </c>
      <c r="CC48" s="6">
        <v>2</v>
      </c>
      <c r="CD48" s="6">
        <v>2</v>
      </c>
      <c r="CE48" s="6"/>
      <c r="CF48" s="6"/>
      <c r="CG48" s="6"/>
      <c r="CH48" s="6"/>
      <c r="CI48" s="6"/>
      <c r="CJ48" s="6"/>
      <c r="CK48" s="6"/>
      <c r="CL48" s="236">
        <f t="shared" si="30"/>
        <v>23</v>
      </c>
      <c r="CM48" s="235">
        <f t="shared" si="31"/>
        <v>1</v>
      </c>
      <c r="CN48" s="236">
        <f t="shared" si="32"/>
        <v>0</v>
      </c>
      <c r="CO48" s="235">
        <f t="shared" si="33"/>
        <v>0</v>
      </c>
      <c r="CP48" s="236">
        <f t="shared" si="34"/>
        <v>0</v>
      </c>
      <c r="CQ48" s="235">
        <f t="shared" si="35"/>
        <v>0</v>
      </c>
      <c r="CR48" s="236">
        <f t="shared" si="36"/>
        <v>0</v>
      </c>
      <c r="CS48" s="235">
        <f t="shared" si="9"/>
        <v>0</v>
      </c>
      <c r="CT48" s="237">
        <f t="shared" si="10"/>
        <v>2</v>
      </c>
      <c r="CU48" s="237" t="str">
        <f t="shared" si="37"/>
        <v>Đạt mục tiêu</v>
      </c>
      <c r="CV48" s="6"/>
    </row>
    <row r="49" spans="1:100" s="22" customFormat="1" ht="24.75" hidden="1" customHeight="1">
      <c r="A49" s="71">
        <v>43</v>
      </c>
      <c r="B49" s="250"/>
      <c r="C49" s="575" t="s">
        <v>24</v>
      </c>
      <c r="D49" s="587" t="s">
        <v>10</v>
      </c>
      <c r="E49" s="575" t="s">
        <v>23</v>
      </c>
      <c r="F49" s="587" t="s">
        <v>12</v>
      </c>
      <c r="G49" s="575" t="s">
        <v>23</v>
      </c>
      <c r="H49" s="160" t="s">
        <v>789</v>
      </c>
      <c r="I49" s="55"/>
      <c r="J49" s="14"/>
      <c r="K49" s="15"/>
      <c r="L49" s="51"/>
      <c r="M49" s="69"/>
      <c r="N49" s="250"/>
      <c r="O49" s="250"/>
      <c r="P49" s="250"/>
      <c r="Q49" s="250" t="s">
        <v>184</v>
      </c>
      <c r="R49" s="250"/>
      <c r="S49" s="70"/>
      <c r="T49" s="250"/>
      <c r="U49" s="250"/>
      <c r="V49" s="250"/>
      <c r="W49" s="250"/>
      <c r="X49" s="237">
        <f t="shared" si="29"/>
        <v>1</v>
      </c>
      <c r="Y49" s="80"/>
      <c r="Z49" s="80"/>
      <c r="AA49" s="80"/>
      <c r="AB49" s="80"/>
      <c r="AC49" s="80"/>
      <c r="AD49" s="80"/>
      <c r="AE49" s="80"/>
      <c r="AF49" s="80"/>
      <c r="AG49" s="80"/>
      <c r="AH49" s="80"/>
      <c r="AI49" s="80"/>
      <c r="AJ49" s="80"/>
      <c r="AK49" s="80"/>
      <c r="AL49" s="80"/>
      <c r="AM49" s="80" t="s">
        <v>519</v>
      </c>
      <c r="AN49" s="80"/>
      <c r="AO49" s="80"/>
      <c r="AP49" s="80"/>
      <c r="AQ49" s="80"/>
      <c r="AR49" s="80"/>
      <c r="AS49" s="80"/>
      <c r="AT49" s="80"/>
      <c r="AU49" s="80"/>
      <c r="AV49" s="80"/>
      <c r="AW49" s="80"/>
      <c r="AX49" s="80"/>
      <c r="AY49" s="80"/>
      <c r="AZ49" s="80"/>
      <c r="BA49" s="80"/>
      <c r="BB49" s="80"/>
      <c r="BC49" s="80"/>
      <c r="BD49" s="80"/>
      <c r="BE49" s="80"/>
      <c r="BF49" s="80"/>
      <c r="BG49" s="80"/>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236"/>
      <c r="CM49" s="235"/>
      <c r="CN49" s="236"/>
      <c r="CO49" s="235"/>
      <c r="CP49" s="236"/>
      <c r="CQ49" s="235"/>
      <c r="CR49" s="236"/>
      <c r="CS49" s="235"/>
      <c r="CT49" s="237"/>
      <c r="CU49" s="237"/>
      <c r="CV49" s="6"/>
    </row>
    <row r="50" spans="1:100" s="22" customFormat="1" ht="25.5" hidden="1" customHeight="1">
      <c r="A50" s="71">
        <v>44</v>
      </c>
      <c r="B50" s="250">
        <v>72</v>
      </c>
      <c r="C50" s="576"/>
      <c r="D50" s="588"/>
      <c r="E50" s="576"/>
      <c r="F50" s="588"/>
      <c r="G50" s="576"/>
      <c r="H50" s="160" t="s">
        <v>789</v>
      </c>
      <c r="I50" s="55" t="s">
        <v>599</v>
      </c>
      <c r="J50" s="14" t="s">
        <v>363</v>
      </c>
      <c r="K50" s="15" t="s">
        <v>327</v>
      </c>
      <c r="L50" s="51" t="s">
        <v>296</v>
      </c>
      <c r="M50" s="69" t="s">
        <v>184</v>
      </c>
      <c r="N50" s="250"/>
      <c r="O50" s="250"/>
      <c r="P50" s="250"/>
      <c r="Q50" s="250"/>
      <c r="R50" s="250"/>
      <c r="S50" s="70"/>
      <c r="T50" s="250"/>
      <c r="U50" s="250"/>
      <c r="V50" s="250" t="s">
        <v>184</v>
      </c>
      <c r="W50" s="250"/>
      <c r="X50" s="237">
        <f t="shared" si="29"/>
        <v>1</v>
      </c>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199"/>
      <c r="BC50" s="80"/>
      <c r="BD50" s="199" t="s">
        <v>519</v>
      </c>
      <c r="BE50" s="80"/>
      <c r="BF50" s="80"/>
      <c r="BG50" s="80"/>
      <c r="BH50" s="6">
        <v>2</v>
      </c>
      <c r="BI50" s="6">
        <v>2</v>
      </c>
      <c r="BJ50" s="6">
        <v>2</v>
      </c>
      <c r="BK50" s="6">
        <v>2</v>
      </c>
      <c r="BL50" s="6">
        <v>2</v>
      </c>
      <c r="BM50" s="6">
        <v>2</v>
      </c>
      <c r="BN50" s="6">
        <v>2</v>
      </c>
      <c r="BO50" s="6">
        <v>2</v>
      </c>
      <c r="BP50" s="6">
        <v>2</v>
      </c>
      <c r="BQ50" s="6">
        <v>2</v>
      </c>
      <c r="BR50" s="6">
        <v>2</v>
      </c>
      <c r="BS50" s="6">
        <v>2</v>
      </c>
      <c r="BT50" s="6">
        <v>2</v>
      </c>
      <c r="BU50" s="6">
        <v>2</v>
      </c>
      <c r="BV50" s="6">
        <v>2</v>
      </c>
      <c r="BW50" s="6">
        <v>2</v>
      </c>
      <c r="BX50" s="6">
        <v>2</v>
      </c>
      <c r="BY50" s="6">
        <v>2</v>
      </c>
      <c r="BZ50" s="6">
        <v>2</v>
      </c>
      <c r="CA50" s="6">
        <v>2</v>
      </c>
      <c r="CB50" s="6">
        <v>2</v>
      </c>
      <c r="CC50" s="6">
        <v>2</v>
      </c>
      <c r="CD50" s="6">
        <v>2</v>
      </c>
      <c r="CE50" s="6"/>
      <c r="CF50" s="6"/>
      <c r="CG50" s="6"/>
      <c r="CH50" s="6"/>
      <c r="CI50" s="6"/>
      <c r="CJ50" s="6"/>
      <c r="CK50" s="6"/>
      <c r="CL50" s="236">
        <f t="shared" si="30"/>
        <v>23</v>
      </c>
      <c r="CM50" s="235">
        <f t="shared" si="31"/>
        <v>1</v>
      </c>
      <c r="CN50" s="236">
        <f t="shared" si="32"/>
        <v>0</v>
      </c>
      <c r="CO50" s="235">
        <f t="shared" si="33"/>
        <v>0</v>
      </c>
      <c r="CP50" s="236">
        <f t="shared" si="34"/>
        <v>0</v>
      </c>
      <c r="CQ50" s="235">
        <f t="shared" si="35"/>
        <v>0</v>
      </c>
      <c r="CR50" s="236">
        <f t="shared" si="36"/>
        <v>0</v>
      </c>
      <c r="CS50" s="235">
        <f t="shared" si="9"/>
        <v>0</v>
      </c>
      <c r="CT50" s="237">
        <f t="shared" si="10"/>
        <v>2</v>
      </c>
      <c r="CU50" s="237" t="str">
        <f t="shared" si="37"/>
        <v>Đạt mục tiêu</v>
      </c>
      <c r="CV50" s="6"/>
    </row>
    <row r="51" spans="1:100" s="22" customFormat="1" ht="27.75" hidden="1" customHeight="1">
      <c r="A51" s="71">
        <v>45</v>
      </c>
      <c r="B51" s="250">
        <v>73</v>
      </c>
      <c r="C51" s="26" t="s">
        <v>39</v>
      </c>
      <c r="D51" s="249" t="s">
        <v>11</v>
      </c>
      <c r="E51" s="26" t="s">
        <v>40</v>
      </c>
      <c r="F51" s="249" t="s">
        <v>11</v>
      </c>
      <c r="G51" s="26" t="s">
        <v>40</v>
      </c>
      <c r="H51" s="213" t="s">
        <v>788</v>
      </c>
      <c r="I51" s="55" t="s">
        <v>599</v>
      </c>
      <c r="J51" s="14" t="s">
        <v>363</v>
      </c>
      <c r="K51" s="15" t="s">
        <v>327</v>
      </c>
      <c r="L51" s="51" t="s">
        <v>296</v>
      </c>
      <c r="M51" s="69" t="s">
        <v>184</v>
      </c>
      <c r="N51" s="250"/>
      <c r="O51" s="250"/>
      <c r="P51" s="250"/>
      <c r="Q51" s="250"/>
      <c r="R51" s="250"/>
      <c r="S51" s="70"/>
      <c r="T51" s="250" t="s">
        <v>184</v>
      </c>
      <c r="U51" s="250"/>
      <c r="V51" s="250"/>
      <c r="W51" s="250"/>
      <c r="X51" s="237">
        <f t="shared" si="29"/>
        <v>1</v>
      </c>
      <c r="Y51" s="80"/>
      <c r="Z51" s="80"/>
      <c r="AA51" s="80"/>
      <c r="AB51" s="80"/>
      <c r="AC51" s="80"/>
      <c r="AD51" s="80"/>
      <c r="AE51" s="80"/>
      <c r="AF51" s="80"/>
      <c r="AG51" s="80"/>
      <c r="AH51" s="80"/>
      <c r="AI51" s="80"/>
      <c r="AJ51" s="80"/>
      <c r="AK51" s="80"/>
      <c r="AL51" s="80"/>
      <c r="AM51" s="80"/>
      <c r="AN51" s="80"/>
      <c r="AO51" s="80"/>
      <c r="AP51" s="80"/>
      <c r="AQ51" s="80"/>
      <c r="AR51" s="80"/>
      <c r="AS51" s="80"/>
      <c r="AT51" s="80"/>
      <c r="AU51" s="80" t="s">
        <v>519</v>
      </c>
      <c r="AV51" s="80"/>
      <c r="AW51" s="80"/>
      <c r="AX51" s="80"/>
      <c r="AY51" s="80"/>
      <c r="AZ51" s="80"/>
      <c r="BA51" s="80"/>
      <c r="BB51" s="80"/>
      <c r="BC51" s="80"/>
      <c r="BD51" s="80"/>
      <c r="BE51" s="80"/>
      <c r="BF51" s="80"/>
      <c r="BG51" s="80"/>
      <c r="BH51" s="6">
        <v>2</v>
      </c>
      <c r="BI51" s="6">
        <v>2</v>
      </c>
      <c r="BJ51" s="6">
        <v>2</v>
      </c>
      <c r="BK51" s="6">
        <v>2</v>
      </c>
      <c r="BL51" s="6">
        <v>2</v>
      </c>
      <c r="BM51" s="6">
        <v>2</v>
      </c>
      <c r="BN51" s="6">
        <v>2</v>
      </c>
      <c r="BO51" s="6">
        <v>2</v>
      </c>
      <c r="BP51" s="6">
        <v>2</v>
      </c>
      <c r="BQ51" s="6">
        <v>2</v>
      </c>
      <c r="BR51" s="6">
        <v>2</v>
      </c>
      <c r="BS51" s="6">
        <v>2</v>
      </c>
      <c r="BT51" s="6">
        <v>2</v>
      </c>
      <c r="BU51" s="6">
        <v>2</v>
      </c>
      <c r="BV51" s="6">
        <v>2</v>
      </c>
      <c r="BW51" s="6">
        <v>2</v>
      </c>
      <c r="BX51" s="6">
        <v>2</v>
      </c>
      <c r="BY51" s="6">
        <v>2</v>
      </c>
      <c r="BZ51" s="6">
        <v>2</v>
      </c>
      <c r="CA51" s="6">
        <v>2</v>
      </c>
      <c r="CB51" s="6">
        <v>2</v>
      </c>
      <c r="CC51" s="6">
        <v>2</v>
      </c>
      <c r="CD51" s="6">
        <v>2</v>
      </c>
      <c r="CE51" s="6"/>
      <c r="CF51" s="6"/>
      <c r="CG51" s="6"/>
      <c r="CH51" s="6"/>
      <c r="CI51" s="6"/>
      <c r="CJ51" s="6"/>
      <c r="CK51" s="6"/>
      <c r="CL51" s="236">
        <f t="shared" si="30"/>
        <v>23</v>
      </c>
      <c r="CM51" s="235">
        <f t="shared" si="31"/>
        <v>1</v>
      </c>
      <c r="CN51" s="236">
        <f t="shared" si="32"/>
        <v>0</v>
      </c>
      <c r="CO51" s="235">
        <f t="shared" si="33"/>
        <v>0</v>
      </c>
      <c r="CP51" s="236">
        <f t="shared" si="34"/>
        <v>0</v>
      </c>
      <c r="CQ51" s="235">
        <f t="shared" si="35"/>
        <v>0</v>
      </c>
      <c r="CR51" s="236">
        <f t="shared" si="36"/>
        <v>0</v>
      </c>
      <c r="CS51" s="235">
        <f t="shared" si="9"/>
        <v>0</v>
      </c>
      <c r="CT51" s="237">
        <f t="shared" si="10"/>
        <v>2</v>
      </c>
      <c r="CU51" s="237" t="str">
        <f t="shared" si="37"/>
        <v>Đạt mục tiêu</v>
      </c>
      <c r="CV51" s="6"/>
    </row>
    <row r="52" spans="1:100" s="196" customFormat="1" ht="27" hidden="1" customHeight="1">
      <c r="A52" s="71">
        <v>46</v>
      </c>
      <c r="B52" s="186">
        <v>76</v>
      </c>
      <c r="C52" s="28" t="s">
        <v>644</v>
      </c>
      <c r="D52" s="187" t="s">
        <v>11</v>
      </c>
      <c r="E52" s="28" t="s">
        <v>41</v>
      </c>
      <c r="F52" s="187" t="s">
        <v>11</v>
      </c>
      <c r="G52" s="28" t="s">
        <v>41</v>
      </c>
      <c r="H52" s="175" t="s">
        <v>933</v>
      </c>
      <c r="I52" s="61" t="s">
        <v>599</v>
      </c>
      <c r="J52" s="18" t="s">
        <v>363</v>
      </c>
      <c r="K52" s="191" t="s">
        <v>327</v>
      </c>
      <c r="L52" s="192" t="s">
        <v>296</v>
      </c>
      <c r="M52" s="193" t="s">
        <v>184</v>
      </c>
      <c r="N52" s="186"/>
      <c r="O52" s="186"/>
      <c r="P52" s="186"/>
      <c r="Q52" s="186"/>
      <c r="R52" s="186"/>
      <c r="S52" s="186" t="s">
        <v>184</v>
      </c>
      <c r="T52" s="186"/>
      <c r="U52" s="186"/>
      <c r="V52" s="186"/>
      <c r="W52" s="186"/>
      <c r="X52" s="237">
        <f t="shared" si="29"/>
        <v>1</v>
      </c>
      <c r="Y52" s="185"/>
      <c r="Z52" s="185"/>
      <c r="AA52" s="185"/>
      <c r="AB52" s="185"/>
      <c r="AC52" s="185"/>
      <c r="AD52" s="185"/>
      <c r="AE52" s="185"/>
      <c r="AF52" s="185"/>
      <c r="AG52" s="185"/>
      <c r="AH52" s="185"/>
      <c r="AI52" s="185"/>
      <c r="AJ52" s="185"/>
      <c r="AK52" s="185"/>
      <c r="AL52" s="185"/>
      <c r="AM52" s="185"/>
      <c r="AN52" s="185"/>
      <c r="AO52" s="185"/>
      <c r="AP52" s="185"/>
      <c r="AQ52" s="185"/>
      <c r="AR52" s="185" t="s">
        <v>519</v>
      </c>
      <c r="AS52" s="185"/>
      <c r="AT52" s="185"/>
      <c r="AU52" s="185"/>
      <c r="AV52" s="185"/>
      <c r="AW52" s="185"/>
      <c r="AX52" s="185"/>
      <c r="AY52" s="185"/>
      <c r="AZ52" s="185"/>
      <c r="BA52" s="185"/>
      <c r="BB52" s="185"/>
      <c r="BC52" s="185"/>
      <c r="BD52" s="185"/>
      <c r="BE52" s="185"/>
      <c r="BF52" s="185"/>
      <c r="BG52" s="185"/>
      <c r="BH52" s="195">
        <v>2</v>
      </c>
      <c r="BI52" s="195">
        <v>2</v>
      </c>
      <c r="BJ52" s="195">
        <v>2</v>
      </c>
      <c r="BK52" s="195">
        <v>2</v>
      </c>
      <c r="BL52" s="195">
        <v>2</v>
      </c>
      <c r="BM52" s="195">
        <v>2</v>
      </c>
      <c r="BN52" s="195">
        <v>2</v>
      </c>
      <c r="BO52" s="195">
        <v>2</v>
      </c>
      <c r="BP52" s="195">
        <v>2</v>
      </c>
      <c r="BQ52" s="195">
        <v>2</v>
      </c>
      <c r="BR52" s="195">
        <v>2</v>
      </c>
      <c r="BS52" s="195">
        <v>2</v>
      </c>
      <c r="BT52" s="195">
        <v>2</v>
      </c>
      <c r="BU52" s="195">
        <v>2</v>
      </c>
      <c r="BV52" s="195">
        <v>2</v>
      </c>
      <c r="BW52" s="195">
        <v>2</v>
      </c>
      <c r="BX52" s="195">
        <v>2</v>
      </c>
      <c r="BY52" s="195">
        <v>2</v>
      </c>
      <c r="BZ52" s="195">
        <v>2</v>
      </c>
      <c r="CA52" s="195">
        <v>2</v>
      </c>
      <c r="CB52" s="195">
        <v>2</v>
      </c>
      <c r="CC52" s="195">
        <v>2</v>
      </c>
      <c r="CD52" s="195">
        <v>2</v>
      </c>
      <c r="CE52" s="195"/>
      <c r="CF52" s="195"/>
      <c r="CG52" s="195"/>
      <c r="CH52" s="195"/>
      <c r="CI52" s="195"/>
      <c r="CJ52" s="195"/>
      <c r="CK52" s="195"/>
      <c r="CL52" s="236">
        <f t="shared" si="30"/>
        <v>23</v>
      </c>
      <c r="CM52" s="235">
        <f t="shared" si="31"/>
        <v>1</v>
      </c>
      <c r="CN52" s="236">
        <f t="shared" si="32"/>
        <v>0</v>
      </c>
      <c r="CO52" s="235">
        <f t="shared" si="33"/>
        <v>0</v>
      </c>
      <c r="CP52" s="236">
        <f t="shared" si="34"/>
        <v>0</v>
      </c>
      <c r="CQ52" s="235">
        <f t="shared" si="35"/>
        <v>0</v>
      </c>
      <c r="CR52" s="236">
        <f t="shared" si="36"/>
        <v>0</v>
      </c>
      <c r="CS52" s="235">
        <f t="shared" si="9"/>
        <v>0</v>
      </c>
      <c r="CT52" s="237">
        <f t="shared" si="10"/>
        <v>2</v>
      </c>
      <c r="CU52" s="237" t="str">
        <f t="shared" si="37"/>
        <v>Đạt mục tiêu</v>
      </c>
      <c r="CV52" s="195"/>
    </row>
    <row r="53" spans="1:100" s="225" customFormat="1" ht="40.5" hidden="1" customHeight="1">
      <c r="A53" s="71">
        <v>47</v>
      </c>
      <c r="B53" s="70">
        <v>80</v>
      </c>
      <c r="C53" s="214" t="s">
        <v>643</v>
      </c>
      <c r="D53" s="215" t="s">
        <v>12</v>
      </c>
      <c r="E53" s="214" t="s">
        <v>42</v>
      </c>
      <c r="F53" s="215" t="s">
        <v>12</v>
      </c>
      <c r="G53" s="214" t="s">
        <v>42</v>
      </c>
      <c r="H53" s="169" t="s">
        <v>787</v>
      </c>
      <c r="I53" s="60" t="s">
        <v>599</v>
      </c>
      <c r="J53" s="216" t="s">
        <v>363</v>
      </c>
      <c r="K53" s="217" t="s">
        <v>327</v>
      </c>
      <c r="L53" s="218" t="s">
        <v>296</v>
      </c>
      <c r="M53" s="219" t="s">
        <v>184</v>
      </c>
      <c r="N53" s="70"/>
      <c r="O53" s="70"/>
      <c r="P53" s="70"/>
      <c r="Q53" s="70"/>
      <c r="R53" s="70"/>
      <c r="S53" s="70" t="s">
        <v>184</v>
      </c>
      <c r="T53" s="70"/>
      <c r="U53" s="70"/>
      <c r="V53" s="70"/>
      <c r="W53" s="70"/>
      <c r="X53" s="220">
        <f t="shared" si="29"/>
        <v>1</v>
      </c>
      <c r="Y53" s="221"/>
      <c r="Z53" s="221"/>
      <c r="AA53" s="221"/>
      <c r="AB53" s="221"/>
      <c r="AC53" s="221"/>
      <c r="AD53" s="221"/>
      <c r="AE53" s="221"/>
      <c r="AF53" s="221"/>
      <c r="AG53" s="221"/>
      <c r="AH53" s="221"/>
      <c r="AI53" s="221"/>
      <c r="AJ53" s="221"/>
      <c r="AK53" s="221"/>
      <c r="AL53" s="221"/>
      <c r="AM53" s="221"/>
      <c r="AN53" s="221"/>
      <c r="AO53" s="221"/>
      <c r="AP53" s="221"/>
      <c r="AQ53" s="221"/>
      <c r="AR53" s="221"/>
      <c r="AS53" s="221" t="s">
        <v>519</v>
      </c>
      <c r="AT53" s="221"/>
      <c r="AU53" s="221"/>
      <c r="AV53" s="221"/>
      <c r="AW53" s="221"/>
      <c r="AX53" s="221"/>
      <c r="AY53" s="221"/>
      <c r="AZ53" s="221"/>
      <c r="BA53" s="221"/>
      <c r="BB53" s="221"/>
      <c r="BC53" s="221"/>
      <c r="BD53" s="221"/>
      <c r="BE53" s="221"/>
      <c r="BF53" s="221"/>
      <c r="BG53" s="221"/>
      <c r="BH53" s="222">
        <v>2</v>
      </c>
      <c r="BI53" s="222">
        <v>2</v>
      </c>
      <c r="BJ53" s="222">
        <v>2</v>
      </c>
      <c r="BK53" s="222">
        <v>2</v>
      </c>
      <c r="BL53" s="222">
        <v>2</v>
      </c>
      <c r="BM53" s="222">
        <v>2</v>
      </c>
      <c r="BN53" s="222">
        <v>2</v>
      </c>
      <c r="BO53" s="222">
        <v>2</v>
      </c>
      <c r="BP53" s="222">
        <v>2</v>
      </c>
      <c r="BQ53" s="222">
        <v>2</v>
      </c>
      <c r="BR53" s="222">
        <v>2</v>
      </c>
      <c r="BS53" s="222">
        <v>2</v>
      </c>
      <c r="BT53" s="222">
        <v>2</v>
      </c>
      <c r="BU53" s="222">
        <v>2</v>
      </c>
      <c r="BV53" s="222">
        <v>2</v>
      </c>
      <c r="BW53" s="222">
        <v>2</v>
      </c>
      <c r="BX53" s="222">
        <v>2</v>
      </c>
      <c r="BY53" s="222">
        <v>2</v>
      </c>
      <c r="BZ53" s="222">
        <v>2</v>
      </c>
      <c r="CA53" s="222">
        <v>2</v>
      </c>
      <c r="CB53" s="222">
        <v>2</v>
      </c>
      <c r="CC53" s="222">
        <v>2</v>
      </c>
      <c r="CD53" s="222">
        <v>2</v>
      </c>
      <c r="CE53" s="222"/>
      <c r="CF53" s="222"/>
      <c r="CG53" s="222"/>
      <c r="CH53" s="222"/>
      <c r="CI53" s="222"/>
      <c r="CJ53" s="222"/>
      <c r="CK53" s="222"/>
      <c r="CL53" s="223">
        <f t="shared" si="30"/>
        <v>23</v>
      </c>
      <c r="CM53" s="224">
        <f t="shared" si="31"/>
        <v>1</v>
      </c>
      <c r="CN53" s="223">
        <f t="shared" si="32"/>
        <v>0</v>
      </c>
      <c r="CO53" s="224">
        <f t="shared" si="33"/>
        <v>0</v>
      </c>
      <c r="CP53" s="223">
        <f t="shared" si="34"/>
        <v>0</v>
      </c>
      <c r="CQ53" s="224">
        <f t="shared" si="35"/>
        <v>0</v>
      </c>
      <c r="CR53" s="223">
        <f t="shared" si="36"/>
        <v>0</v>
      </c>
      <c r="CS53" s="224">
        <f t="shared" si="9"/>
        <v>0</v>
      </c>
      <c r="CT53" s="220">
        <f t="shared" si="10"/>
        <v>2</v>
      </c>
      <c r="CU53" s="220" t="str">
        <f t="shared" si="37"/>
        <v>Đạt mục tiêu</v>
      </c>
      <c r="CV53" s="222"/>
    </row>
    <row r="54" spans="1:100" s="22" customFormat="1" ht="39" hidden="1" customHeight="1">
      <c r="A54" s="71">
        <v>48</v>
      </c>
      <c r="B54" s="250">
        <v>85</v>
      </c>
      <c r="C54" s="26" t="s">
        <v>43</v>
      </c>
      <c r="D54" s="249" t="s">
        <v>12</v>
      </c>
      <c r="E54" s="26" t="s">
        <v>44</v>
      </c>
      <c r="F54" s="249" t="s">
        <v>12</v>
      </c>
      <c r="G54" s="26" t="s">
        <v>44</v>
      </c>
      <c r="H54" s="213" t="s">
        <v>786</v>
      </c>
      <c r="I54" s="55" t="s">
        <v>599</v>
      </c>
      <c r="J54" s="14" t="s">
        <v>363</v>
      </c>
      <c r="K54" s="15" t="s">
        <v>327</v>
      </c>
      <c r="L54" s="51" t="s">
        <v>296</v>
      </c>
      <c r="M54" s="69" t="s">
        <v>184</v>
      </c>
      <c r="N54" s="250"/>
      <c r="O54" s="250"/>
      <c r="P54" s="250"/>
      <c r="Q54" s="250"/>
      <c r="R54" s="250"/>
      <c r="S54" s="70"/>
      <c r="T54" s="250" t="s">
        <v>184</v>
      </c>
      <c r="U54" s="250"/>
      <c r="V54" s="250"/>
      <c r="W54" s="250"/>
      <c r="X54" s="237">
        <f t="shared" si="29"/>
        <v>1</v>
      </c>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t="s">
        <v>519</v>
      </c>
      <c r="AW54" s="80"/>
      <c r="AX54" s="80"/>
      <c r="AY54" s="80"/>
      <c r="AZ54" s="80"/>
      <c r="BA54" s="80"/>
      <c r="BB54" s="80"/>
      <c r="BC54" s="80"/>
      <c r="BD54" s="80"/>
      <c r="BE54" s="80"/>
      <c r="BF54" s="80"/>
      <c r="BG54" s="80"/>
      <c r="BH54" s="6">
        <v>2</v>
      </c>
      <c r="BI54" s="6">
        <v>2</v>
      </c>
      <c r="BJ54" s="6">
        <v>2</v>
      </c>
      <c r="BK54" s="6">
        <v>2</v>
      </c>
      <c r="BL54" s="6">
        <v>2</v>
      </c>
      <c r="BM54" s="6">
        <v>2</v>
      </c>
      <c r="BN54" s="6">
        <v>2</v>
      </c>
      <c r="BO54" s="6">
        <v>2</v>
      </c>
      <c r="BP54" s="6">
        <v>2</v>
      </c>
      <c r="BQ54" s="6">
        <v>2</v>
      </c>
      <c r="BR54" s="6">
        <v>2</v>
      </c>
      <c r="BS54" s="6">
        <v>2</v>
      </c>
      <c r="BT54" s="6">
        <v>2</v>
      </c>
      <c r="BU54" s="6">
        <v>2</v>
      </c>
      <c r="BV54" s="6">
        <v>2</v>
      </c>
      <c r="BW54" s="6">
        <v>2</v>
      </c>
      <c r="BX54" s="6">
        <v>2</v>
      </c>
      <c r="BY54" s="6">
        <v>2</v>
      </c>
      <c r="BZ54" s="6">
        <v>2</v>
      </c>
      <c r="CA54" s="6">
        <v>2</v>
      </c>
      <c r="CB54" s="6">
        <v>2</v>
      </c>
      <c r="CC54" s="6">
        <v>2</v>
      </c>
      <c r="CD54" s="6">
        <v>2</v>
      </c>
      <c r="CE54" s="6"/>
      <c r="CF54" s="6"/>
      <c r="CG54" s="6"/>
      <c r="CH54" s="6"/>
      <c r="CI54" s="6"/>
      <c r="CJ54" s="6"/>
      <c r="CK54" s="6"/>
      <c r="CL54" s="236">
        <f t="shared" si="30"/>
        <v>23</v>
      </c>
      <c r="CM54" s="235">
        <f t="shared" si="31"/>
        <v>1</v>
      </c>
      <c r="CN54" s="236">
        <f t="shared" si="32"/>
        <v>0</v>
      </c>
      <c r="CO54" s="235">
        <f t="shared" si="33"/>
        <v>0</v>
      </c>
      <c r="CP54" s="236">
        <f t="shared" si="34"/>
        <v>0</v>
      </c>
      <c r="CQ54" s="235">
        <f t="shared" si="35"/>
        <v>0</v>
      </c>
      <c r="CR54" s="236">
        <f t="shared" si="36"/>
        <v>0</v>
      </c>
      <c r="CS54" s="235">
        <f t="shared" si="9"/>
        <v>0</v>
      </c>
      <c r="CT54" s="237">
        <f t="shared" si="10"/>
        <v>2</v>
      </c>
      <c r="CU54" s="237" t="str">
        <f t="shared" si="37"/>
        <v>Đạt mục tiêu</v>
      </c>
      <c r="CV54" s="6"/>
    </row>
    <row r="55" spans="1:100" s="22" customFormat="1" ht="17.25" hidden="1" customHeight="1">
      <c r="A55" s="71">
        <v>49</v>
      </c>
      <c r="B55" s="41">
        <v>90</v>
      </c>
      <c r="C55" s="582" t="s">
        <v>289</v>
      </c>
      <c r="D55" s="583"/>
      <c r="E55" s="583"/>
      <c r="F55" s="584"/>
      <c r="G55" s="45" t="s">
        <v>331</v>
      </c>
      <c r="H55" s="152" t="s">
        <v>331</v>
      </c>
      <c r="I55" s="45" t="s">
        <v>331</v>
      </c>
      <c r="J55" s="45" t="s">
        <v>331</v>
      </c>
      <c r="K55" s="15" t="s">
        <v>327</v>
      </c>
      <c r="L55" s="45" t="s">
        <v>331</v>
      </c>
      <c r="M55" s="45" t="s">
        <v>331</v>
      </c>
      <c r="N55" s="45" t="s">
        <v>331</v>
      </c>
      <c r="O55" s="45" t="s">
        <v>331</v>
      </c>
      <c r="P55" s="45" t="s">
        <v>331</v>
      </c>
      <c r="Q55" s="45" t="s">
        <v>331</v>
      </c>
      <c r="R55" s="45" t="s">
        <v>331</v>
      </c>
      <c r="S55" s="45" t="s">
        <v>331</v>
      </c>
      <c r="T55" s="45" t="s">
        <v>331</v>
      </c>
      <c r="U55" s="45" t="s">
        <v>331</v>
      </c>
      <c r="V55" s="45" t="s">
        <v>331</v>
      </c>
      <c r="W55" s="45" t="s">
        <v>331</v>
      </c>
      <c r="X55" s="81" t="s">
        <v>331</v>
      </c>
      <c r="Y55" s="45" t="s">
        <v>331</v>
      </c>
      <c r="Z55" s="45" t="s">
        <v>331</v>
      </c>
      <c r="AA55" s="45" t="s">
        <v>331</v>
      </c>
      <c r="AB55" s="45" t="s">
        <v>331</v>
      </c>
      <c r="AC55" s="45" t="s">
        <v>331</v>
      </c>
      <c r="AD55" s="45" t="s">
        <v>331</v>
      </c>
      <c r="AE55" s="45" t="s">
        <v>331</v>
      </c>
      <c r="AF55" s="45" t="s">
        <v>331</v>
      </c>
      <c r="AG55" s="45" t="s">
        <v>331</v>
      </c>
      <c r="AH55" s="45" t="s">
        <v>331</v>
      </c>
      <c r="AI55" s="45" t="s">
        <v>331</v>
      </c>
      <c r="AJ55" s="45" t="s">
        <v>331</v>
      </c>
      <c r="AK55" s="45" t="s">
        <v>331</v>
      </c>
      <c r="AL55" s="45" t="s">
        <v>331</v>
      </c>
      <c r="AM55" s="45" t="s">
        <v>331</v>
      </c>
      <c r="AN55" s="45" t="s">
        <v>331</v>
      </c>
      <c r="AO55" s="45" t="s">
        <v>331</v>
      </c>
      <c r="AP55" s="45" t="s">
        <v>331</v>
      </c>
      <c r="AQ55" s="45" t="s">
        <v>331</v>
      </c>
      <c r="AR55" s="45" t="s">
        <v>331</v>
      </c>
      <c r="AS55" s="45" t="s">
        <v>331</v>
      </c>
      <c r="AT55" s="45" t="s">
        <v>331</v>
      </c>
      <c r="AU55" s="45" t="s">
        <v>331</v>
      </c>
      <c r="AV55" s="45" t="s">
        <v>331</v>
      </c>
      <c r="AW55" s="45" t="s">
        <v>331</v>
      </c>
      <c r="AX55" s="45" t="s">
        <v>331</v>
      </c>
      <c r="AY55" s="45" t="s">
        <v>331</v>
      </c>
      <c r="AZ55" s="45" t="s">
        <v>331</v>
      </c>
      <c r="BA55" s="45" t="s">
        <v>331</v>
      </c>
      <c r="BB55" s="45" t="s">
        <v>331</v>
      </c>
      <c r="BC55" s="45" t="s">
        <v>331</v>
      </c>
      <c r="BD55" s="45" t="s">
        <v>331</v>
      </c>
      <c r="BE55" s="45" t="s">
        <v>331</v>
      </c>
      <c r="BF55" s="45" t="s">
        <v>331</v>
      </c>
      <c r="BG55" s="45" t="s">
        <v>331</v>
      </c>
      <c r="BH55" s="45" t="s">
        <v>331</v>
      </c>
      <c r="BI55" s="45" t="s">
        <v>331</v>
      </c>
      <c r="BJ55" s="45" t="s">
        <v>331</v>
      </c>
      <c r="BK55" s="45" t="s">
        <v>331</v>
      </c>
      <c r="BL55" s="45" t="s">
        <v>331</v>
      </c>
      <c r="BM55" s="45" t="s">
        <v>331</v>
      </c>
      <c r="BN55" s="45" t="s">
        <v>331</v>
      </c>
      <c r="BO55" s="45" t="s">
        <v>331</v>
      </c>
      <c r="BP55" s="45" t="s">
        <v>331</v>
      </c>
      <c r="BQ55" s="45" t="s">
        <v>331</v>
      </c>
      <c r="BR55" s="45" t="s">
        <v>331</v>
      </c>
      <c r="BS55" s="45" t="s">
        <v>331</v>
      </c>
      <c r="BT55" s="45" t="s">
        <v>331</v>
      </c>
      <c r="BU55" s="45" t="s">
        <v>331</v>
      </c>
      <c r="BV55" s="45" t="s">
        <v>331</v>
      </c>
      <c r="BW55" s="45" t="s">
        <v>331</v>
      </c>
      <c r="BX55" s="45" t="s">
        <v>331</v>
      </c>
      <c r="BY55" s="45" t="s">
        <v>331</v>
      </c>
      <c r="BZ55" s="45" t="s">
        <v>331</v>
      </c>
      <c r="CA55" s="45" t="s">
        <v>331</v>
      </c>
      <c r="CB55" s="45" t="s">
        <v>331</v>
      </c>
      <c r="CC55" s="45" t="s">
        <v>331</v>
      </c>
      <c r="CD55" s="45" t="s">
        <v>331</v>
      </c>
      <c r="CE55" s="45" t="s">
        <v>331</v>
      </c>
      <c r="CF55" s="45" t="s">
        <v>331</v>
      </c>
      <c r="CG55" s="45" t="s">
        <v>331</v>
      </c>
      <c r="CH55" s="45" t="s">
        <v>331</v>
      </c>
      <c r="CI55" s="45" t="s">
        <v>331</v>
      </c>
      <c r="CJ55" s="45" t="s">
        <v>331</v>
      </c>
      <c r="CK55" s="45" t="s">
        <v>331</v>
      </c>
      <c r="CL55" s="45" t="s">
        <v>331</v>
      </c>
      <c r="CM55" s="45" t="s">
        <v>331</v>
      </c>
      <c r="CN55" s="45" t="s">
        <v>331</v>
      </c>
      <c r="CO55" s="45" t="s">
        <v>331</v>
      </c>
      <c r="CP55" s="45" t="s">
        <v>331</v>
      </c>
      <c r="CQ55" s="45" t="s">
        <v>331</v>
      </c>
      <c r="CR55" s="45" t="s">
        <v>331</v>
      </c>
      <c r="CS55" s="45" t="s">
        <v>331</v>
      </c>
      <c r="CT55" s="45" t="s">
        <v>331</v>
      </c>
      <c r="CU55" s="45" t="s">
        <v>331</v>
      </c>
      <c r="CV55" s="45" t="s">
        <v>331</v>
      </c>
    </row>
    <row r="56" spans="1:100" s="22" customFormat="1" ht="41.25" hidden="1" customHeight="1">
      <c r="A56" s="71">
        <v>50</v>
      </c>
      <c r="B56" s="250">
        <v>91</v>
      </c>
      <c r="C56" s="26" t="s">
        <v>645</v>
      </c>
      <c r="D56" s="249" t="s">
        <v>11</v>
      </c>
      <c r="E56" s="26" t="s">
        <v>45</v>
      </c>
      <c r="F56" s="249" t="s">
        <v>12</v>
      </c>
      <c r="G56" s="26" t="s">
        <v>45</v>
      </c>
      <c r="H56" s="160" t="s">
        <v>785</v>
      </c>
      <c r="I56" s="55" t="s">
        <v>599</v>
      </c>
      <c r="J56" s="14" t="s">
        <v>363</v>
      </c>
      <c r="K56" s="15" t="s">
        <v>327</v>
      </c>
      <c r="L56" s="51" t="s">
        <v>296</v>
      </c>
      <c r="M56" s="69" t="s">
        <v>184</v>
      </c>
      <c r="N56" s="250"/>
      <c r="O56" s="250"/>
      <c r="P56" s="250" t="s">
        <v>184</v>
      </c>
      <c r="Q56" s="250"/>
      <c r="R56" s="250"/>
      <c r="S56" s="70"/>
      <c r="T56" s="250"/>
      <c r="U56" s="250"/>
      <c r="V56" s="250"/>
      <c r="W56" s="250"/>
      <c r="X56" s="237">
        <f>COUNTIF($N56:$W56,"x")</f>
        <v>1</v>
      </c>
      <c r="Y56" s="80"/>
      <c r="Z56" s="80"/>
      <c r="AA56" s="80"/>
      <c r="AB56" s="80"/>
      <c r="AC56" s="80"/>
      <c r="AD56" s="80"/>
      <c r="AE56" s="80"/>
      <c r="AF56" s="80"/>
      <c r="AG56" s="80"/>
      <c r="AH56" s="80"/>
      <c r="AI56" s="80" t="s">
        <v>519</v>
      </c>
      <c r="AJ56" s="80"/>
      <c r="AK56" s="80"/>
      <c r="AL56" s="80"/>
      <c r="AM56" s="80"/>
      <c r="AN56" s="80"/>
      <c r="AO56" s="80"/>
      <c r="AP56" s="80"/>
      <c r="AQ56" s="80"/>
      <c r="AR56" s="80"/>
      <c r="AS56" s="80"/>
      <c r="AT56" s="80"/>
      <c r="AU56" s="80"/>
      <c r="AV56" s="80"/>
      <c r="AW56" s="80"/>
      <c r="AX56" s="80"/>
      <c r="AY56" s="80"/>
      <c r="AZ56" s="80"/>
      <c r="BA56" s="80"/>
      <c r="BB56" s="80"/>
      <c r="BC56" s="80"/>
      <c r="BD56" s="80"/>
      <c r="BE56" s="80"/>
      <c r="BF56" s="80"/>
      <c r="BG56" s="80"/>
      <c r="BH56" s="6">
        <v>2</v>
      </c>
      <c r="BI56" s="6">
        <v>2</v>
      </c>
      <c r="BJ56" s="6">
        <v>2</v>
      </c>
      <c r="BK56" s="6">
        <v>2</v>
      </c>
      <c r="BL56" s="6">
        <v>2</v>
      </c>
      <c r="BM56" s="6">
        <v>2</v>
      </c>
      <c r="BN56" s="6">
        <v>2</v>
      </c>
      <c r="BO56" s="6">
        <v>2</v>
      </c>
      <c r="BP56" s="6">
        <v>2</v>
      </c>
      <c r="BQ56" s="6">
        <v>2</v>
      </c>
      <c r="BR56" s="6">
        <v>2</v>
      </c>
      <c r="BS56" s="6">
        <v>2</v>
      </c>
      <c r="BT56" s="6">
        <v>2</v>
      </c>
      <c r="BU56" s="6">
        <v>2</v>
      </c>
      <c r="BV56" s="6">
        <v>2</v>
      </c>
      <c r="BW56" s="6">
        <v>2</v>
      </c>
      <c r="BX56" s="6">
        <v>2</v>
      </c>
      <c r="BY56" s="6">
        <v>2</v>
      </c>
      <c r="BZ56" s="6">
        <v>2</v>
      </c>
      <c r="CA56" s="6">
        <v>2</v>
      </c>
      <c r="CB56" s="6">
        <v>2</v>
      </c>
      <c r="CC56" s="6">
        <v>2</v>
      </c>
      <c r="CD56" s="6">
        <v>2</v>
      </c>
      <c r="CE56" s="6"/>
      <c r="CF56" s="6"/>
      <c r="CG56" s="6"/>
      <c r="CH56" s="6"/>
      <c r="CI56" s="6"/>
      <c r="CJ56" s="6"/>
      <c r="CK56" s="6"/>
      <c r="CL56" s="236">
        <f>COUNTIF(BH56:CK56,"2")</f>
        <v>23</v>
      </c>
      <c r="CM56" s="235">
        <f>CL56/(CL56+CN56+CP56+CR56)</f>
        <v>1</v>
      </c>
      <c r="CN56" s="236">
        <f>COUNTIF(BH56:CK56,"1")</f>
        <v>0</v>
      </c>
      <c r="CO56" s="235">
        <f>CN56/(CL56+CN56+CP56+CR56)</f>
        <v>0</v>
      </c>
      <c r="CP56" s="236">
        <f>COUNTIF(BH56:CK56,"0")</f>
        <v>0</v>
      </c>
      <c r="CQ56" s="235">
        <f>CP56/(CL56+CN56+CP56+CR56)</f>
        <v>0</v>
      </c>
      <c r="CR56" s="236">
        <f>COUNTIF(BH56:CK56,"KĐG")</f>
        <v>0</v>
      </c>
      <c r="CS56" s="235">
        <f t="shared" si="9"/>
        <v>0</v>
      </c>
      <c r="CT56" s="237">
        <f t="shared" si="10"/>
        <v>2</v>
      </c>
      <c r="CU56" s="237" t="str">
        <f>IF(CS56&gt;=50%,"KĐG",IF(CT56&gt;=1.6,"Đạt mục tiêu",IF(CT56&gt;=1,"Cần cố gắng","Chưa đạt")))</f>
        <v>Đạt mục tiêu</v>
      </c>
      <c r="CV56" s="27"/>
    </row>
    <row r="57" spans="1:100" s="22" customFormat="1" ht="56.25" hidden="1" customHeight="1">
      <c r="A57" s="71">
        <v>51</v>
      </c>
      <c r="B57" s="250">
        <v>92</v>
      </c>
      <c r="C57" s="26" t="s">
        <v>33</v>
      </c>
      <c r="D57" s="249" t="s">
        <v>12</v>
      </c>
      <c r="E57" s="26" t="s">
        <v>34</v>
      </c>
      <c r="F57" s="249" t="s">
        <v>12</v>
      </c>
      <c r="G57" s="26" t="s">
        <v>34</v>
      </c>
      <c r="H57" s="160" t="s">
        <v>784</v>
      </c>
      <c r="I57" s="55" t="s">
        <v>599</v>
      </c>
      <c r="J57" s="14" t="s">
        <v>363</v>
      </c>
      <c r="K57" s="15" t="s">
        <v>327</v>
      </c>
      <c r="L57" s="51" t="s">
        <v>296</v>
      </c>
      <c r="M57" s="69" t="s">
        <v>184</v>
      </c>
      <c r="N57" s="250"/>
      <c r="O57" s="250" t="s">
        <v>184</v>
      </c>
      <c r="P57" s="250"/>
      <c r="Q57" s="250"/>
      <c r="R57" s="250"/>
      <c r="S57" s="70"/>
      <c r="T57" s="250"/>
      <c r="U57" s="250"/>
      <c r="V57" s="250"/>
      <c r="W57" s="250"/>
      <c r="X57" s="237">
        <f>COUNTIF($N57:$W57,"x")</f>
        <v>1</v>
      </c>
      <c r="Y57" s="80"/>
      <c r="Z57" s="80"/>
      <c r="AA57" s="80"/>
      <c r="AB57" s="80"/>
      <c r="AC57" s="80"/>
      <c r="AD57" s="80" t="s">
        <v>519</v>
      </c>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6">
        <v>2</v>
      </c>
      <c r="BI57" s="6">
        <v>2</v>
      </c>
      <c r="BJ57" s="6">
        <v>2</v>
      </c>
      <c r="BK57" s="6">
        <v>2</v>
      </c>
      <c r="BL57" s="6">
        <v>2</v>
      </c>
      <c r="BM57" s="6">
        <v>2</v>
      </c>
      <c r="BN57" s="6">
        <v>2</v>
      </c>
      <c r="BO57" s="6">
        <v>2</v>
      </c>
      <c r="BP57" s="6">
        <v>2</v>
      </c>
      <c r="BQ57" s="6">
        <v>2</v>
      </c>
      <c r="BR57" s="6">
        <v>2</v>
      </c>
      <c r="BS57" s="6">
        <v>2</v>
      </c>
      <c r="BT57" s="6">
        <v>2</v>
      </c>
      <c r="BU57" s="6">
        <v>2</v>
      </c>
      <c r="BV57" s="6">
        <v>2</v>
      </c>
      <c r="BW57" s="6">
        <v>2</v>
      </c>
      <c r="BX57" s="6">
        <v>2</v>
      </c>
      <c r="BY57" s="6">
        <v>2</v>
      </c>
      <c r="BZ57" s="6">
        <v>2</v>
      </c>
      <c r="CA57" s="6">
        <v>2</v>
      </c>
      <c r="CB57" s="6">
        <v>2</v>
      </c>
      <c r="CC57" s="6">
        <v>2</v>
      </c>
      <c r="CD57" s="6">
        <v>2</v>
      </c>
      <c r="CE57" s="6"/>
      <c r="CF57" s="6"/>
      <c r="CG57" s="6"/>
      <c r="CH57" s="6"/>
      <c r="CI57" s="6"/>
      <c r="CJ57" s="6"/>
      <c r="CK57" s="6"/>
      <c r="CL57" s="236">
        <f>COUNTIF(BH57:CK57,"2")</f>
        <v>23</v>
      </c>
      <c r="CM57" s="235">
        <f>CL57/(CL57+CN57+CP57+CR57)</f>
        <v>1</v>
      </c>
      <c r="CN57" s="236">
        <f>COUNTIF(BH57:CK57,"1")</f>
        <v>0</v>
      </c>
      <c r="CO57" s="235">
        <f>CN57/(CL57+CN57+CP57+CR57)</f>
        <v>0</v>
      </c>
      <c r="CP57" s="236">
        <f>COUNTIF(BH57:CK57,"0")</f>
        <v>0</v>
      </c>
      <c r="CQ57" s="235">
        <f>CP57/(CL57+CN57+CP57+CR57)</f>
        <v>0</v>
      </c>
      <c r="CR57" s="236">
        <f>COUNTIF(BH57:CK57,"KĐG")</f>
        <v>0</v>
      </c>
      <c r="CS57" s="235">
        <f t="shared" si="9"/>
        <v>0</v>
      </c>
      <c r="CT57" s="237">
        <f t="shared" si="10"/>
        <v>2</v>
      </c>
      <c r="CU57" s="237" t="str">
        <f>IF(CS57&gt;=50%,"KĐG",IF(CT57&gt;=1.6,"Đạt mục tiêu",IF(CT57&gt;=1,"Cần cố gắng","Chưa đạt")))</f>
        <v>Đạt mục tiêu</v>
      </c>
      <c r="CV57" s="6"/>
    </row>
    <row r="58" spans="1:100" s="22" customFormat="1" ht="21.75" hidden="1" customHeight="1">
      <c r="A58" s="71">
        <v>52</v>
      </c>
      <c r="B58" s="250"/>
      <c r="C58" s="575" t="s">
        <v>35</v>
      </c>
      <c r="D58" s="587" t="s">
        <v>12</v>
      </c>
      <c r="E58" s="575" t="s">
        <v>36</v>
      </c>
      <c r="F58" s="587" t="s">
        <v>12</v>
      </c>
      <c r="G58" s="575" t="s">
        <v>36</v>
      </c>
      <c r="H58" s="160" t="s">
        <v>783</v>
      </c>
      <c r="I58" s="55" t="s">
        <v>599</v>
      </c>
      <c r="J58" s="14" t="s">
        <v>363</v>
      </c>
      <c r="K58" s="15" t="s">
        <v>327</v>
      </c>
      <c r="L58" s="51" t="s">
        <v>296</v>
      </c>
      <c r="M58" s="69" t="s">
        <v>184</v>
      </c>
      <c r="N58" s="250"/>
      <c r="O58" s="250"/>
      <c r="P58" s="250"/>
      <c r="Q58" s="250" t="s">
        <v>184</v>
      </c>
      <c r="R58" s="250"/>
      <c r="S58" s="70"/>
      <c r="T58" s="250"/>
      <c r="U58" s="250"/>
      <c r="V58" s="250"/>
      <c r="W58" s="250"/>
      <c r="X58" s="237">
        <f>COUNTIF($N58:$W58,"x")</f>
        <v>1</v>
      </c>
      <c r="Y58" s="80"/>
      <c r="Z58" s="80"/>
      <c r="AA58" s="80"/>
      <c r="AB58" s="80"/>
      <c r="AC58" s="80"/>
      <c r="AD58" s="80"/>
      <c r="AE58" s="80"/>
      <c r="AF58" s="80"/>
      <c r="AG58" s="80"/>
      <c r="AH58" s="80"/>
      <c r="AI58" s="80"/>
      <c r="AJ58" s="80"/>
      <c r="AK58" s="80"/>
      <c r="AL58" s="80" t="s">
        <v>519</v>
      </c>
      <c r="AM58" s="80"/>
      <c r="AN58" s="80"/>
      <c r="AO58" s="80"/>
      <c r="AP58" s="80"/>
      <c r="AQ58" s="80"/>
      <c r="AR58" s="80"/>
      <c r="AS58" s="80"/>
      <c r="AT58" s="80"/>
      <c r="AU58" s="80"/>
      <c r="AV58" s="80"/>
      <c r="AW58" s="80"/>
      <c r="AX58" s="80"/>
      <c r="AY58" s="80"/>
      <c r="AZ58" s="80"/>
      <c r="BA58" s="80"/>
      <c r="BB58" s="80"/>
      <c r="BC58" s="80"/>
      <c r="BD58" s="80"/>
      <c r="BE58" s="80"/>
      <c r="BF58" s="80"/>
      <c r="BG58" s="80"/>
      <c r="BH58" s="6">
        <v>2</v>
      </c>
      <c r="BI58" s="6">
        <v>2</v>
      </c>
      <c r="BJ58" s="6">
        <v>2</v>
      </c>
      <c r="BK58" s="6">
        <v>2</v>
      </c>
      <c r="BL58" s="6">
        <v>2</v>
      </c>
      <c r="BM58" s="6">
        <v>2</v>
      </c>
      <c r="BN58" s="6">
        <v>2</v>
      </c>
      <c r="BO58" s="6">
        <v>2</v>
      </c>
      <c r="BP58" s="6">
        <v>2</v>
      </c>
      <c r="BQ58" s="6">
        <v>2</v>
      </c>
      <c r="BR58" s="6">
        <v>2</v>
      </c>
      <c r="BS58" s="6">
        <v>2</v>
      </c>
      <c r="BT58" s="6">
        <v>2</v>
      </c>
      <c r="BU58" s="6">
        <v>2</v>
      </c>
      <c r="BV58" s="6">
        <v>2</v>
      </c>
      <c r="BW58" s="6">
        <v>2</v>
      </c>
      <c r="BX58" s="6">
        <v>2</v>
      </c>
      <c r="BY58" s="6">
        <v>2</v>
      </c>
      <c r="BZ58" s="6">
        <v>2</v>
      </c>
      <c r="CA58" s="6">
        <v>2</v>
      </c>
      <c r="CB58" s="6">
        <v>2</v>
      </c>
      <c r="CC58" s="6">
        <v>2</v>
      </c>
      <c r="CD58" s="6">
        <v>2</v>
      </c>
      <c r="CE58" s="6"/>
      <c r="CF58" s="6"/>
      <c r="CG58" s="6"/>
      <c r="CH58" s="6"/>
      <c r="CI58" s="6"/>
      <c r="CJ58" s="6"/>
      <c r="CK58" s="6"/>
      <c r="CL58" s="236">
        <f>COUNTIF(BH58:CK58,"2")</f>
        <v>23</v>
      </c>
      <c r="CM58" s="235">
        <f>CL58/(CL58+CN58+CP58+CR58)</f>
        <v>1</v>
      </c>
      <c r="CN58" s="236">
        <f>COUNTIF(BH58:CK58,"1")</f>
        <v>0</v>
      </c>
      <c r="CO58" s="235">
        <f>CN58/(CL58+CN58+CP58+CR58)</f>
        <v>0</v>
      </c>
      <c r="CP58" s="236">
        <f>COUNTIF(BH58:CK58,"0")</f>
        <v>0</v>
      </c>
      <c r="CQ58" s="235">
        <f>CP58/(CL58+CN58+CP58+CR58)</f>
        <v>0</v>
      </c>
      <c r="CR58" s="236">
        <f>COUNTIF(BH58:CK58,"KĐG")</f>
        <v>0</v>
      </c>
      <c r="CS58" s="235">
        <f t="shared" si="9"/>
        <v>0</v>
      </c>
      <c r="CT58" s="237">
        <f t="shared" si="10"/>
        <v>2</v>
      </c>
      <c r="CU58" s="237" t="str">
        <f>IF(CS58&gt;=50%,"KĐG",IF(CT58&gt;=1.6,"Đạt mục tiêu",IF(CT58&gt;=1,"Cần cố gắng","Chưa đạt")))</f>
        <v>Đạt mục tiêu</v>
      </c>
      <c r="CV58" s="6"/>
    </row>
    <row r="59" spans="1:100" s="22" customFormat="1" ht="21.75" hidden="1" customHeight="1">
      <c r="A59" s="71">
        <v>53</v>
      </c>
      <c r="B59" s="250"/>
      <c r="C59" s="590"/>
      <c r="D59" s="591"/>
      <c r="E59" s="590"/>
      <c r="F59" s="591"/>
      <c r="G59" s="590"/>
      <c r="H59" s="213" t="s">
        <v>783</v>
      </c>
      <c r="I59" s="55" t="s">
        <v>599</v>
      </c>
      <c r="J59" s="14" t="s">
        <v>363</v>
      </c>
      <c r="K59" s="15" t="s">
        <v>327</v>
      </c>
      <c r="L59" s="51" t="s">
        <v>296</v>
      </c>
      <c r="M59" s="69" t="s">
        <v>184</v>
      </c>
      <c r="N59" s="250"/>
      <c r="O59" s="250"/>
      <c r="P59" s="250"/>
      <c r="Q59" s="250"/>
      <c r="R59" s="250"/>
      <c r="S59" s="70"/>
      <c r="T59" s="250" t="s">
        <v>184</v>
      </c>
      <c r="U59" s="250"/>
      <c r="V59" s="250"/>
      <c r="W59" s="250"/>
      <c r="X59" s="237">
        <f>COUNTIF($N59:$W59,"x")</f>
        <v>1</v>
      </c>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t="s">
        <v>519</v>
      </c>
      <c r="AX59" s="80"/>
      <c r="AY59" s="80"/>
      <c r="AZ59" s="80"/>
      <c r="BA59" s="80"/>
      <c r="BB59" s="80"/>
      <c r="BC59" s="80"/>
      <c r="BD59" s="80"/>
      <c r="BE59" s="80"/>
      <c r="BF59" s="80"/>
      <c r="BG59" s="80"/>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236"/>
      <c r="CM59" s="235"/>
      <c r="CN59" s="236"/>
      <c r="CO59" s="235"/>
      <c r="CP59" s="236"/>
      <c r="CQ59" s="235"/>
      <c r="CR59" s="236"/>
      <c r="CS59" s="235"/>
      <c r="CT59" s="237"/>
      <c r="CU59" s="237"/>
      <c r="CV59" s="6"/>
    </row>
    <row r="60" spans="1:100" s="22" customFormat="1" ht="21" hidden="1" customHeight="1">
      <c r="A60" s="71">
        <v>54</v>
      </c>
      <c r="B60" s="250">
        <v>94</v>
      </c>
      <c r="C60" s="576"/>
      <c r="D60" s="588"/>
      <c r="E60" s="576"/>
      <c r="F60" s="588"/>
      <c r="G60" s="576"/>
      <c r="H60" s="160" t="s">
        <v>782</v>
      </c>
      <c r="I60" s="55" t="s">
        <v>599</v>
      </c>
      <c r="J60" s="14" t="s">
        <v>363</v>
      </c>
      <c r="K60" s="15" t="s">
        <v>327</v>
      </c>
      <c r="L60" s="51" t="s">
        <v>296</v>
      </c>
      <c r="M60" s="69" t="s">
        <v>184</v>
      </c>
      <c r="N60" s="250"/>
      <c r="O60" s="250"/>
      <c r="P60" s="250"/>
      <c r="Q60" s="250"/>
      <c r="R60" s="250"/>
      <c r="S60" s="70"/>
      <c r="T60" s="250"/>
      <c r="U60" s="250"/>
      <c r="V60" s="250" t="s">
        <v>184</v>
      </c>
      <c r="W60" s="250"/>
      <c r="X60" s="237">
        <f>COUNTIF($N60:$W60,"x")</f>
        <v>1</v>
      </c>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80"/>
      <c r="BA60" s="80"/>
      <c r="BB60" s="199" t="s">
        <v>519</v>
      </c>
      <c r="BC60" s="80"/>
      <c r="BD60" s="199"/>
      <c r="BE60" s="80"/>
      <c r="BF60" s="80"/>
      <c r="BG60" s="80"/>
      <c r="BH60" s="6">
        <v>2</v>
      </c>
      <c r="BI60" s="6">
        <v>2</v>
      </c>
      <c r="BJ60" s="6">
        <v>2</v>
      </c>
      <c r="BK60" s="6">
        <v>2</v>
      </c>
      <c r="BL60" s="6">
        <v>2</v>
      </c>
      <c r="BM60" s="6">
        <v>2</v>
      </c>
      <c r="BN60" s="6">
        <v>2</v>
      </c>
      <c r="BO60" s="6">
        <v>2</v>
      </c>
      <c r="BP60" s="6">
        <v>2</v>
      </c>
      <c r="BQ60" s="6">
        <v>2</v>
      </c>
      <c r="BR60" s="6">
        <v>2</v>
      </c>
      <c r="BS60" s="6">
        <v>2</v>
      </c>
      <c r="BT60" s="6">
        <v>2</v>
      </c>
      <c r="BU60" s="6">
        <v>2</v>
      </c>
      <c r="BV60" s="6">
        <v>2</v>
      </c>
      <c r="BW60" s="6">
        <v>2</v>
      </c>
      <c r="BX60" s="6">
        <v>2</v>
      </c>
      <c r="BY60" s="6">
        <v>2</v>
      </c>
      <c r="BZ60" s="6">
        <v>2</v>
      </c>
      <c r="CA60" s="6">
        <v>2</v>
      </c>
      <c r="CB60" s="6">
        <v>2</v>
      </c>
      <c r="CC60" s="6">
        <v>2</v>
      </c>
      <c r="CD60" s="6">
        <v>2</v>
      </c>
      <c r="CE60" s="6"/>
      <c r="CF60" s="6"/>
      <c r="CG60" s="6"/>
      <c r="CH60" s="6"/>
      <c r="CI60" s="6"/>
      <c r="CJ60" s="6"/>
      <c r="CK60" s="6"/>
      <c r="CL60" s="236">
        <f>COUNTIF(BH60:CK60,"2")</f>
        <v>23</v>
      </c>
      <c r="CM60" s="235">
        <f>CL60/(CL60+CN60+CP60+CR60)</f>
        <v>1</v>
      </c>
      <c r="CN60" s="236">
        <f>COUNTIF(BH60:CK60,"1")</f>
        <v>0</v>
      </c>
      <c r="CO60" s="235">
        <f>CN60/(CL60+CN60+CP60+CR60)</f>
        <v>0</v>
      </c>
      <c r="CP60" s="236">
        <f>COUNTIF(BH60:CK60,"0")</f>
        <v>0</v>
      </c>
      <c r="CQ60" s="235">
        <f>CP60/(CL60+CN60+CP60+CR60)</f>
        <v>0</v>
      </c>
      <c r="CR60" s="236">
        <f>COUNTIF(BH60:CK60,"KĐG")</f>
        <v>0</v>
      </c>
      <c r="CS60" s="235">
        <f t="shared" si="9"/>
        <v>0</v>
      </c>
      <c r="CT60" s="237">
        <f t="shared" si="10"/>
        <v>2</v>
      </c>
      <c r="CU60" s="237" t="str">
        <f>IF(CS60&gt;=50%,"KĐG",IF(CT60&gt;=1.6,"Đạt mục tiêu",IF(CT60&gt;=1,"Cần cố gắng","Chưa đạt")))</f>
        <v>Đạt mục tiêu</v>
      </c>
      <c r="CV60" s="6"/>
    </row>
    <row r="61" spans="1:100" s="40" customFormat="1" ht="25.5" hidden="1" customHeight="1">
      <c r="A61" s="71">
        <v>55</v>
      </c>
      <c r="B61" s="41">
        <v>107</v>
      </c>
      <c r="C61" s="603" t="s">
        <v>636</v>
      </c>
      <c r="D61" s="604"/>
      <c r="E61" s="604"/>
      <c r="F61" s="605"/>
      <c r="G61" s="45" t="s">
        <v>331</v>
      </c>
      <c r="H61" s="152" t="s">
        <v>331</v>
      </c>
      <c r="I61" s="45" t="s">
        <v>331</v>
      </c>
      <c r="J61" s="45" t="s">
        <v>331</v>
      </c>
      <c r="K61" s="15" t="s">
        <v>327</v>
      </c>
      <c r="L61" s="45" t="s">
        <v>331</v>
      </c>
      <c r="M61" s="45" t="s">
        <v>331</v>
      </c>
      <c r="N61" s="45" t="s">
        <v>331</v>
      </c>
      <c r="O61" s="45" t="s">
        <v>331</v>
      </c>
      <c r="P61" s="45" t="s">
        <v>331</v>
      </c>
      <c r="Q61" s="45" t="s">
        <v>331</v>
      </c>
      <c r="R61" s="45" t="s">
        <v>331</v>
      </c>
      <c r="S61" s="45" t="s">
        <v>331</v>
      </c>
      <c r="T61" s="45" t="s">
        <v>331</v>
      </c>
      <c r="U61" s="45" t="s">
        <v>331</v>
      </c>
      <c r="V61" s="45" t="s">
        <v>331</v>
      </c>
      <c r="W61" s="45" t="s">
        <v>331</v>
      </c>
      <c r="X61" s="45" t="s">
        <v>331</v>
      </c>
      <c r="Y61" s="45" t="s">
        <v>331</v>
      </c>
      <c r="Z61" s="45" t="s">
        <v>331</v>
      </c>
      <c r="AA61" s="45" t="s">
        <v>331</v>
      </c>
      <c r="AB61" s="45" t="s">
        <v>331</v>
      </c>
      <c r="AC61" s="45" t="s">
        <v>331</v>
      </c>
      <c r="AD61" s="45" t="s">
        <v>331</v>
      </c>
      <c r="AE61" s="45" t="s">
        <v>331</v>
      </c>
      <c r="AF61" s="45" t="s">
        <v>331</v>
      </c>
      <c r="AG61" s="45" t="s">
        <v>331</v>
      </c>
      <c r="AH61" s="45" t="s">
        <v>331</v>
      </c>
      <c r="AI61" s="45" t="s">
        <v>331</v>
      </c>
      <c r="AJ61" s="45" t="s">
        <v>331</v>
      </c>
      <c r="AK61" s="45" t="s">
        <v>331</v>
      </c>
      <c r="AL61" s="45" t="s">
        <v>331</v>
      </c>
      <c r="AM61" s="45" t="s">
        <v>331</v>
      </c>
      <c r="AN61" s="45" t="s">
        <v>331</v>
      </c>
      <c r="AO61" s="45" t="s">
        <v>331</v>
      </c>
      <c r="AP61" s="45" t="s">
        <v>331</v>
      </c>
      <c r="AQ61" s="45" t="s">
        <v>331</v>
      </c>
      <c r="AR61" s="45" t="s">
        <v>331</v>
      </c>
      <c r="AS61" s="45" t="s">
        <v>331</v>
      </c>
      <c r="AT61" s="45" t="s">
        <v>331</v>
      </c>
      <c r="AU61" s="45" t="s">
        <v>331</v>
      </c>
      <c r="AV61" s="45" t="s">
        <v>331</v>
      </c>
      <c r="AW61" s="45" t="s">
        <v>331</v>
      </c>
      <c r="AX61" s="45" t="s">
        <v>331</v>
      </c>
      <c r="AY61" s="45" t="s">
        <v>331</v>
      </c>
      <c r="AZ61" s="45" t="s">
        <v>331</v>
      </c>
      <c r="BA61" s="45" t="s">
        <v>331</v>
      </c>
      <c r="BB61" s="45" t="s">
        <v>331</v>
      </c>
      <c r="BC61" s="45" t="s">
        <v>331</v>
      </c>
      <c r="BD61" s="45" t="s">
        <v>331</v>
      </c>
      <c r="BE61" s="45" t="s">
        <v>331</v>
      </c>
      <c r="BF61" s="45" t="s">
        <v>331</v>
      </c>
      <c r="BG61" s="45" t="s">
        <v>331</v>
      </c>
      <c r="BH61" s="45" t="s">
        <v>331</v>
      </c>
      <c r="BI61" s="45" t="s">
        <v>331</v>
      </c>
      <c r="BJ61" s="45" t="s">
        <v>331</v>
      </c>
      <c r="BK61" s="45" t="s">
        <v>331</v>
      </c>
      <c r="BL61" s="45" t="s">
        <v>331</v>
      </c>
      <c r="BM61" s="45" t="s">
        <v>331</v>
      </c>
      <c r="BN61" s="45" t="s">
        <v>331</v>
      </c>
      <c r="BO61" s="45" t="s">
        <v>331</v>
      </c>
      <c r="BP61" s="45" t="s">
        <v>331</v>
      </c>
      <c r="BQ61" s="45" t="s">
        <v>331</v>
      </c>
      <c r="BR61" s="45" t="s">
        <v>331</v>
      </c>
      <c r="BS61" s="45" t="s">
        <v>331</v>
      </c>
      <c r="BT61" s="45" t="s">
        <v>331</v>
      </c>
      <c r="BU61" s="45" t="s">
        <v>331</v>
      </c>
      <c r="BV61" s="45" t="s">
        <v>331</v>
      </c>
      <c r="BW61" s="45" t="s">
        <v>331</v>
      </c>
      <c r="BX61" s="45" t="s">
        <v>331</v>
      </c>
      <c r="BY61" s="45" t="s">
        <v>331</v>
      </c>
      <c r="BZ61" s="45" t="s">
        <v>331</v>
      </c>
      <c r="CA61" s="45" t="s">
        <v>331</v>
      </c>
      <c r="CB61" s="45" t="s">
        <v>331</v>
      </c>
      <c r="CC61" s="45" t="s">
        <v>331</v>
      </c>
      <c r="CD61" s="45" t="s">
        <v>331</v>
      </c>
      <c r="CE61" s="45" t="s">
        <v>331</v>
      </c>
      <c r="CF61" s="45" t="s">
        <v>331</v>
      </c>
      <c r="CG61" s="45" t="s">
        <v>331</v>
      </c>
      <c r="CH61" s="45" t="s">
        <v>331</v>
      </c>
      <c r="CI61" s="45" t="s">
        <v>331</v>
      </c>
      <c r="CJ61" s="45" t="s">
        <v>331</v>
      </c>
      <c r="CK61" s="45" t="s">
        <v>331</v>
      </c>
      <c r="CL61" s="45" t="s">
        <v>331</v>
      </c>
      <c r="CM61" s="45" t="s">
        <v>331</v>
      </c>
      <c r="CN61" s="45" t="s">
        <v>331</v>
      </c>
      <c r="CO61" s="45" t="s">
        <v>331</v>
      </c>
      <c r="CP61" s="45" t="s">
        <v>331</v>
      </c>
      <c r="CQ61" s="45" t="s">
        <v>331</v>
      </c>
      <c r="CR61" s="45" t="s">
        <v>331</v>
      </c>
      <c r="CS61" s="45" t="s">
        <v>331</v>
      </c>
      <c r="CT61" s="45" t="s">
        <v>331</v>
      </c>
      <c r="CU61" s="45" t="s">
        <v>331</v>
      </c>
      <c r="CV61" s="45" t="s">
        <v>331</v>
      </c>
    </row>
    <row r="62" spans="1:100" s="22" customFormat="1" ht="39" customHeight="1">
      <c r="A62" s="71">
        <v>56</v>
      </c>
      <c r="B62" s="250">
        <v>108</v>
      </c>
      <c r="C62" s="26" t="s">
        <v>6</v>
      </c>
      <c r="D62" s="249" t="s">
        <v>10</v>
      </c>
      <c r="E62" s="26" t="s">
        <v>133</v>
      </c>
      <c r="F62" s="249" t="s">
        <v>12</v>
      </c>
      <c r="G62" s="26" t="s">
        <v>133</v>
      </c>
      <c r="H62" s="161" t="s">
        <v>464</v>
      </c>
      <c r="I62" s="55" t="s">
        <v>600</v>
      </c>
      <c r="J62" s="14" t="s">
        <v>363</v>
      </c>
      <c r="K62" s="254" t="s">
        <v>327</v>
      </c>
      <c r="L62" s="51" t="s">
        <v>296</v>
      </c>
      <c r="M62" s="69" t="s">
        <v>184</v>
      </c>
      <c r="N62" s="250" t="s">
        <v>184</v>
      </c>
      <c r="O62" s="250"/>
      <c r="P62" s="250"/>
      <c r="Q62" s="250"/>
      <c r="R62" s="250"/>
      <c r="S62" s="70"/>
      <c r="T62" s="250"/>
      <c r="U62" s="250"/>
      <c r="V62" s="250"/>
      <c r="W62" s="250"/>
      <c r="X62" s="237">
        <f t="shared" ref="X62:X70" si="38">COUNTIF($N62:$W62,"x")</f>
        <v>1</v>
      </c>
      <c r="Y62" s="80" t="s">
        <v>520</v>
      </c>
      <c r="Z62" s="80"/>
      <c r="AA62" s="80"/>
      <c r="AB62" s="80"/>
      <c r="AC62" s="80"/>
      <c r="AD62" s="80"/>
      <c r="AE62" s="80"/>
      <c r="AF62" s="80" t="s">
        <v>521</v>
      </c>
      <c r="AG62" s="80"/>
      <c r="AH62" s="80"/>
      <c r="AI62" s="80"/>
      <c r="AJ62" s="80"/>
      <c r="AK62" s="80"/>
      <c r="AL62" s="80"/>
      <c r="AM62" s="80"/>
      <c r="AN62" s="80"/>
      <c r="AO62" s="80"/>
      <c r="AP62" s="80"/>
      <c r="AQ62" s="80"/>
      <c r="AR62" s="80"/>
      <c r="AS62" s="80"/>
      <c r="AT62" s="80"/>
      <c r="AU62" s="80"/>
      <c r="AV62" s="80"/>
      <c r="AW62" s="80"/>
      <c r="AX62" s="80"/>
      <c r="AY62" s="80"/>
      <c r="AZ62" s="80"/>
      <c r="BA62" s="80"/>
      <c r="BB62" s="80" t="s">
        <v>520</v>
      </c>
      <c r="BC62" s="80"/>
      <c r="BD62" s="80"/>
      <c r="BE62" s="80"/>
      <c r="BF62" s="80"/>
      <c r="BG62" s="80"/>
      <c r="BH62" s="6">
        <v>2</v>
      </c>
      <c r="BI62" s="6">
        <v>2</v>
      </c>
      <c r="BJ62" s="6">
        <v>2</v>
      </c>
      <c r="BK62" s="6">
        <v>2</v>
      </c>
      <c r="BL62" s="6">
        <v>2</v>
      </c>
      <c r="BM62" s="6">
        <v>2</v>
      </c>
      <c r="BN62" s="6">
        <v>2</v>
      </c>
      <c r="BO62" s="6">
        <v>2</v>
      </c>
      <c r="BP62" s="6">
        <v>2</v>
      </c>
      <c r="BQ62" s="6">
        <v>2</v>
      </c>
      <c r="BR62" s="6">
        <v>2</v>
      </c>
      <c r="BS62" s="6">
        <v>2</v>
      </c>
      <c r="BT62" s="6">
        <v>2</v>
      </c>
      <c r="BU62" s="6">
        <v>2</v>
      </c>
      <c r="BV62" s="6">
        <v>2</v>
      </c>
      <c r="BW62" s="6">
        <v>2</v>
      </c>
      <c r="BX62" s="6">
        <v>1</v>
      </c>
      <c r="BY62" s="6">
        <v>2</v>
      </c>
      <c r="BZ62" s="6">
        <v>2</v>
      </c>
      <c r="CA62" s="6">
        <v>2</v>
      </c>
      <c r="CB62" s="6">
        <v>2</v>
      </c>
      <c r="CC62" s="6">
        <v>2</v>
      </c>
      <c r="CD62" s="6">
        <v>2</v>
      </c>
      <c r="CE62" s="6"/>
      <c r="CF62" s="6"/>
      <c r="CG62" s="6"/>
      <c r="CH62" s="6"/>
      <c r="CI62" s="6"/>
      <c r="CJ62" s="6"/>
      <c r="CK62" s="6"/>
      <c r="CL62" s="236">
        <f t="shared" ref="CL62:CL70" si="39">COUNTIF(BH62:CK62,"2")</f>
        <v>22</v>
      </c>
      <c r="CM62" s="235">
        <f t="shared" ref="CM62:CM70" si="40">CL62/(CL62+CN62+CP62+CR62)</f>
        <v>0.95652173913043481</v>
      </c>
      <c r="CN62" s="236">
        <f t="shared" ref="CN62:CN70" si="41">COUNTIF(BH62:CK62,"1")</f>
        <v>1</v>
      </c>
      <c r="CO62" s="235">
        <f t="shared" ref="CO62:CO70" si="42">CN62/(CL62+CN62+CP62+CR62)</f>
        <v>4.3478260869565216E-2</v>
      </c>
      <c r="CP62" s="236">
        <f t="shared" ref="CP62:CP70" si="43">COUNTIF(BH62:CK62,"0")</f>
        <v>0</v>
      </c>
      <c r="CQ62" s="235">
        <f t="shared" ref="CQ62:CQ70" si="44">CP62/(CL62+CN62+CP62+CR62)</f>
        <v>0</v>
      </c>
      <c r="CR62" s="236">
        <f t="shared" ref="CR62:CR70" si="45">COUNTIF(BH62:CK62,"KĐG")</f>
        <v>0</v>
      </c>
      <c r="CS62" s="235">
        <f t="shared" si="9"/>
        <v>0</v>
      </c>
      <c r="CT62" s="237">
        <f t="shared" si="10"/>
        <v>1.9565217391304348</v>
      </c>
      <c r="CU62" s="237" t="str">
        <f t="shared" ref="CU62:CU70" si="46">IF(CS62&gt;=50%,"KĐG",IF(CT62&gt;=1.6,"Đạt mục tiêu",IF(CT62&gt;=1,"Cần cố gắng","Chưa đạt")))</f>
        <v>Đạt mục tiêu</v>
      </c>
      <c r="CV62" s="6"/>
    </row>
    <row r="63" spans="1:100" s="22" customFormat="1" ht="39.75" customHeight="1">
      <c r="A63" s="71">
        <v>57</v>
      </c>
      <c r="B63" s="250">
        <v>111</v>
      </c>
      <c r="C63" s="26" t="s">
        <v>7</v>
      </c>
      <c r="D63" s="249" t="s">
        <v>10</v>
      </c>
      <c r="E63" s="26" t="s">
        <v>646</v>
      </c>
      <c r="F63" s="249" t="s">
        <v>12</v>
      </c>
      <c r="G63" s="26" t="s">
        <v>134</v>
      </c>
      <c r="H63" s="162" t="s">
        <v>463</v>
      </c>
      <c r="I63" s="55" t="s">
        <v>600</v>
      </c>
      <c r="J63" s="14" t="s">
        <v>356</v>
      </c>
      <c r="K63" s="254" t="s">
        <v>327</v>
      </c>
      <c r="L63" s="51" t="s">
        <v>296</v>
      </c>
      <c r="M63" s="69" t="s">
        <v>184</v>
      </c>
      <c r="N63" s="250" t="s">
        <v>184</v>
      </c>
      <c r="O63" s="250"/>
      <c r="P63" s="250"/>
      <c r="Q63" s="250"/>
      <c r="R63" s="250"/>
      <c r="S63" s="70"/>
      <c r="T63" s="250"/>
      <c r="U63" s="250"/>
      <c r="V63" s="250"/>
      <c r="W63" s="250"/>
      <c r="X63" s="237">
        <f t="shared" si="38"/>
        <v>1</v>
      </c>
      <c r="Y63" s="80"/>
      <c r="Z63" s="80"/>
      <c r="AA63" s="80"/>
      <c r="AB63" s="80"/>
      <c r="AC63" s="80"/>
      <c r="AD63" s="80"/>
      <c r="AE63" s="80"/>
      <c r="AF63" s="80"/>
      <c r="AG63" s="80"/>
      <c r="AH63" s="80"/>
      <c r="AI63" s="80"/>
      <c r="AJ63" s="80"/>
      <c r="AK63" s="80"/>
      <c r="AL63" s="80"/>
      <c r="AM63" s="80"/>
      <c r="AN63" s="80"/>
      <c r="AO63" s="80" t="s">
        <v>521</v>
      </c>
      <c r="AP63" s="80" t="s">
        <v>521</v>
      </c>
      <c r="AQ63" s="80"/>
      <c r="AR63" s="80"/>
      <c r="AS63" s="80"/>
      <c r="AT63" s="80"/>
      <c r="AU63" s="80"/>
      <c r="AV63" s="80"/>
      <c r="AW63" s="80"/>
      <c r="AX63" s="80" t="s">
        <v>521</v>
      </c>
      <c r="AY63" s="80"/>
      <c r="AZ63" s="80"/>
      <c r="BA63" s="80"/>
      <c r="BB63" s="80"/>
      <c r="BC63" s="80"/>
      <c r="BD63" s="80"/>
      <c r="BE63" s="80"/>
      <c r="BF63" s="80"/>
      <c r="BG63" s="80"/>
      <c r="BH63" s="6">
        <v>2</v>
      </c>
      <c r="BI63" s="6">
        <v>2</v>
      </c>
      <c r="BJ63" s="6">
        <v>2</v>
      </c>
      <c r="BK63" s="6">
        <v>2</v>
      </c>
      <c r="BL63" s="6">
        <v>2</v>
      </c>
      <c r="BM63" s="6">
        <v>2</v>
      </c>
      <c r="BN63" s="6">
        <v>2</v>
      </c>
      <c r="BO63" s="6">
        <v>1</v>
      </c>
      <c r="BP63" s="6">
        <v>2</v>
      </c>
      <c r="BQ63" s="6">
        <v>2</v>
      </c>
      <c r="BR63" s="6">
        <v>2</v>
      </c>
      <c r="BS63" s="6">
        <v>2</v>
      </c>
      <c r="BT63" s="6">
        <v>1</v>
      </c>
      <c r="BU63" s="6">
        <v>1</v>
      </c>
      <c r="BV63" s="6">
        <v>1</v>
      </c>
      <c r="BW63" s="6">
        <v>2</v>
      </c>
      <c r="BX63" s="6">
        <v>2</v>
      </c>
      <c r="BY63" s="6">
        <v>2</v>
      </c>
      <c r="BZ63" s="6">
        <v>2</v>
      </c>
      <c r="CA63" s="6">
        <v>2</v>
      </c>
      <c r="CB63" s="6">
        <v>2</v>
      </c>
      <c r="CC63" s="6">
        <v>2</v>
      </c>
      <c r="CD63" s="6">
        <v>2</v>
      </c>
      <c r="CE63" s="6"/>
      <c r="CF63" s="6"/>
      <c r="CG63" s="6"/>
      <c r="CH63" s="6"/>
      <c r="CI63" s="6"/>
      <c r="CJ63" s="6"/>
      <c r="CK63" s="6"/>
      <c r="CL63" s="236">
        <f t="shared" si="39"/>
        <v>19</v>
      </c>
      <c r="CM63" s="235">
        <f t="shared" si="40"/>
        <v>0.82608695652173914</v>
      </c>
      <c r="CN63" s="236">
        <f t="shared" si="41"/>
        <v>4</v>
      </c>
      <c r="CO63" s="235">
        <f t="shared" si="42"/>
        <v>0.17391304347826086</v>
      </c>
      <c r="CP63" s="236">
        <f t="shared" si="43"/>
        <v>0</v>
      </c>
      <c r="CQ63" s="235">
        <f t="shared" si="44"/>
        <v>0</v>
      </c>
      <c r="CR63" s="236">
        <f t="shared" si="45"/>
        <v>0</v>
      </c>
      <c r="CS63" s="235">
        <f t="shared" si="9"/>
        <v>0</v>
      </c>
      <c r="CT63" s="237">
        <f t="shared" si="10"/>
        <v>1.826086956521739</v>
      </c>
      <c r="CU63" s="237" t="str">
        <f t="shared" si="46"/>
        <v>Đạt mục tiêu</v>
      </c>
      <c r="CV63" s="6"/>
    </row>
    <row r="64" spans="1:100" s="22" customFormat="1" ht="30.75" hidden="1" customHeight="1">
      <c r="A64" s="71">
        <v>58</v>
      </c>
      <c r="B64" s="250">
        <v>114</v>
      </c>
      <c r="C64" s="26" t="s">
        <v>8</v>
      </c>
      <c r="D64" s="249" t="s">
        <v>10</v>
      </c>
      <c r="E64" s="26" t="s">
        <v>135</v>
      </c>
      <c r="F64" s="249" t="s">
        <v>10</v>
      </c>
      <c r="G64" s="26" t="s">
        <v>135</v>
      </c>
      <c r="H64" s="162" t="s">
        <v>462</v>
      </c>
      <c r="I64" s="55" t="s">
        <v>600</v>
      </c>
      <c r="J64" s="14" t="s">
        <v>363</v>
      </c>
      <c r="K64" s="15" t="s">
        <v>327</v>
      </c>
      <c r="L64" s="51" t="s">
        <v>296</v>
      </c>
      <c r="M64" s="69" t="s">
        <v>184</v>
      </c>
      <c r="N64" s="250"/>
      <c r="O64" s="250"/>
      <c r="P64" s="250" t="s">
        <v>184</v>
      </c>
      <c r="Q64" s="250"/>
      <c r="R64" s="250"/>
      <c r="S64" s="70"/>
      <c r="T64" s="250"/>
      <c r="U64" s="250"/>
      <c r="V64" s="250"/>
      <c r="W64" s="250"/>
      <c r="X64" s="237">
        <f t="shared" si="38"/>
        <v>1</v>
      </c>
      <c r="Y64" s="80"/>
      <c r="Z64" s="80"/>
      <c r="AA64" s="80"/>
      <c r="AB64" s="80"/>
      <c r="AC64" s="80"/>
      <c r="AD64" s="80"/>
      <c r="AE64" s="80"/>
      <c r="AF64" s="80"/>
      <c r="AG64" s="80" t="s">
        <v>522</v>
      </c>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6">
        <v>2</v>
      </c>
      <c r="BI64" s="6">
        <v>2</v>
      </c>
      <c r="BJ64" s="6">
        <v>2</v>
      </c>
      <c r="BK64" s="6">
        <v>2</v>
      </c>
      <c r="BL64" s="6">
        <v>2</v>
      </c>
      <c r="BM64" s="6">
        <v>2</v>
      </c>
      <c r="BN64" s="6">
        <v>2</v>
      </c>
      <c r="BO64" s="6">
        <v>2</v>
      </c>
      <c r="BP64" s="6">
        <v>2</v>
      </c>
      <c r="BQ64" s="6">
        <v>2</v>
      </c>
      <c r="BR64" s="6">
        <v>2</v>
      </c>
      <c r="BS64" s="6">
        <v>2</v>
      </c>
      <c r="BT64" s="6">
        <v>2</v>
      </c>
      <c r="BU64" s="6">
        <v>2</v>
      </c>
      <c r="BV64" s="6">
        <v>2</v>
      </c>
      <c r="BW64" s="6">
        <v>2</v>
      </c>
      <c r="BX64" s="6">
        <v>2</v>
      </c>
      <c r="BY64" s="6">
        <v>2</v>
      </c>
      <c r="BZ64" s="6">
        <v>2</v>
      </c>
      <c r="CA64" s="6">
        <v>2</v>
      </c>
      <c r="CB64" s="6">
        <v>2</v>
      </c>
      <c r="CC64" s="6">
        <v>2</v>
      </c>
      <c r="CD64" s="6">
        <v>2</v>
      </c>
      <c r="CE64" s="6"/>
      <c r="CF64" s="6"/>
      <c r="CG64" s="6"/>
      <c r="CH64" s="6"/>
      <c r="CI64" s="6"/>
      <c r="CJ64" s="6"/>
      <c r="CK64" s="6"/>
      <c r="CL64" s="236">
        <f t="shared" si="39"/>
        <v>23</v>
      </c>
      <c r="CM64" s="235">
        <f t="shared" si="40"/>
        <v>1</v>
      </c>
      <c r="CN64" s="236">
        <f t="shared" si="41"/>
        <v>0</v>
      </c>
      <c r="CO64" s="235">
        <f t="shared" si="42"/>
        <v>0</v>
      </c>
      <c r="CP64" s="236">
        <f t="shared" si="43"/>
        <v>0</v>
      </c>
      <c r="CQ64" s="235">
        <f t="shared" si="44"/>
        <v>0</v>
      </c>
      <c r="CR64" s="236">
        <f t="shared" si="45"/>
        <v>0</v>
      </c>
      <c r="CS64" s="235">
        <f t="shared" si="9"/>
        <v>0</v>
      </c>
      <c r="CT64" s="237">
        <f t="shared" si="10"/>
        <v>2</v>
      </c>
      <c r="CU64" s="237" t="str">
        <f t="shared" si="46"/>
        <v>Đạt mục tiêu</v>
      </c>
      <c r="CV64" s="6"/>
    </row>
    <row r="65" spans="1:100" s="22" customFormat="1" ht="54" hidden="1" customHeight="1">
      <c r="A65" s="71">
        <v>59</v>
      </c>
      <c r="B65" s="250">
        <v>118</v>
      </c>
      <c r="C65" s="26" t="s">
        <v>136</v>
      </c>
      <c r="D65" s="249" t="s">
        <v>10</v>
      </c>
      <c r="E65" s="26" t="s">
        <v>137</v>
      </c>
      <c r="F65" s="249" t="s">
        <v>10</v>
      </c>
      <c r="G65" s="26" t="s">
        <v>137</v>
      </c>
      <c r="H65" s="162" t="s">
        <v>461</v>
      </c>
      <c r="I65" s="55" t="s">
        <v>600</v>
      </c>
      <c r="J65" s="14" t="s">
        <v>363</v>
      </c>
      <c r="K65" s="15" t="s">
        <v>327</v>
      </c>
      <c r="L65" s="51" t="s">
        <v>296</v>
      </c>
      <c r="M65" s="69" t="s">
        <v>184</v>
      </c>
      <c r="N65" s="250"/>
      <c r="O65" s="250"/>
      <c r="P65" s="250"/>
      <c r="Q65" s="250"/>
      <c r="R65" s="250"/>
      <c r="S65" s="70"/>
      <c r="T65" s="250" t="s">
        <v>184</v>
      </c>
      <c r="U65" s="250"/>
      <c r="V65" s="250"/>
      <c r="W65" s="250"/>
      <c r="X65" s="237">
        <f t="shared" si="38"/>
        <v>1</v>
      </c>
      <c r="Y65" s="80"/>
      <c r="Z65" s="80"/>
      <c r="AA65" s="80"/>
      <c r="AB65" s="80"/>
      <c r="AC65" s="80"/>
      <c r="AD65" s="80"/>
      <c r="AE65" s="80"/>
      <c r="AF65" s="80"/>
      <c r="AG65" s="80"/>
      <c r="AH65" s="80"/>
      <c r="AI65" s="80"/>
      <c r="AJ65" s="80"/>
      <c r="AK65" s="80"/>
      <c r="AL65" s="80"/>
      <c r="AM65" s="80"/>
      <c r="AN65" s="80"/>
      <c r="AO65" s="80"/>
      <c r="AP65" s="80"/>
      <c r="AQ65" s="80"/>
      <c r="AR65" s="80"/>
      <c r="AS65" s="80"/>
      <c r="AT65" s="80"/>
      <c r="AU65" s="80" t="s">
        <v>523</v>
      </c>
      <c r="AV65" s="80"/>
      <c r="AW65" s="80"/>
      <c r="AX65" s="80"/>
      <c r="AY65" s="80"/>
      <c r="AZ65" s="80"/>
      <c r="BA65" s="80"/>
      <c r="BB65" s="80"/>
      <c r="BC65" s="80"/>
      <c r="BD65" s="80"/>
      <c r="BE65" s="80"/>
      <c r="BF65" s="80"/>
      <c r="BG65" s="80"/>
      <c r="BH65" s="6">
        <v>2</v>
      </c>
      <c r="BI65" s="6">
        <v>2</v>
      </c>
      <c r="BJ65" s="6">
        <v>2</v>
      </c>
      <c r="BK65" s="6">
        <v>2</v>
      </c>
      <c r="BL65" s="6">
        <v>2</v>
      </c>
      <c r="BM65" s="6">
        <v>2</v>
      </c>
      <c r="BN65" s="6">
        <v>2</v>
      </c>
      <c r="BO65" s="6">
        <v>2</v>
      </c>
      <c r="BP65" s="6">
        <v>2</v>
      </c>
      <c r="BQ65" s="6">
        <v>2</v>
      </c>
      <c r="BR65" s="6">
        <v>2</v>
      </c>
      <c r="BS65" s="6">
        <v>2</v>
      </c>
      <c r="BT65" s="6">
        <v>2</v>
      </c>
      <c r="BU65" s="6">
        <v>2</v>
      </c>
      <c r="BV65" s="6">
        <v>2</v>
      </c>
      <c r="BW65" s="6">
        <v>2</v>
      </c>
      <c r="BX65" s="6">
        <v>2</v>
      </c>
      <c r="BY65" s="6">
        <v>2</v>
      </c>
      <c r="BZ65" s="6">
        <v>2</v>
      </c>
      <c r="CA65" s="6">
        <v>2</v>
      </c>
      <c r="CB65" s="6">
        <v>2</v>
      </c>
      <c r="CC65" s="6">
        <v>2</v>
      </c>
      <c r="CD65" s="6">
        <v>2</v>
      </c>
      <c r="CE65" s="6"/>
      <c r="CF65" s="6"/>
      <c r="CG65" s="6"/>
      <c r="CH65" s="6"/>
      <c r="CI65" s="6"/>
      <c r="CJ65" s="6"/>
      <c r="CK65" s="6"/>
      <c r="CL65" s="236">
        <f t="shared" si="39"/>
        <v>23</v>
      </c>
      <c r="CM65" s="235">
        <f t="shared" si="40"/>
        <v>1</v>
      </c>
      <c r="CN65" s="236">
        <f t="shared" si="41"/>
        <v>0</v>
      </c>
      <c r="CO65" s="235">
        <f t="shared" si="42"/>
        <v>0</v>
      </c>
      <c r="CP65" s="236">
        <f t="shared" si="43"/>
        <v>0</v>
      </c>
      <c r="CQ65" s="235">
        <f t="shared" si="44"/>
        <v>0</v>
      </c>
      <c r="CR65" s="236">
        <f t="shared" si="45"/>
        <v>0</v>
      </c>
      <c r="CS65" s="235">
        <f t="shared" si="9"/>
        <v>0</v>
      </c>
      <c r="CT65" s="237">
        <f t="shared" si="10"/>
        <v>2</v>
      </c>
      <c r="CU65" s="237" t="str">
        <f t="shared" si="46"/>
        <v>Đạt mục tiêu</v>
      </c>
      <c r="CV65" s="6"/>
    </row>
    <row r="66" spans="1:100" s="22" customFormat="1" ht="30" hidden="1" customHeight="1">
      <c r="A66" s="71">
        <v>60</v>
      </c>
      <c r="B66" s="250">
        <v>121</v>
      </c>
      <c r="C66" s="26" t="s">
        <v>9</v>
      </c>
      <c r="D66" s="249" t="s">
        <v>10</v>
      </c>
      <c r="E66" s="26" t="s">
        <v>138</v>
      </c>
      <c r="F66" s="249" t="s">
        <v>12</v>
      </c>
      <c r="G66" s="26" t="s">
        <v>138</v>
      </c>
      <c r="H66" s="162" t="s">
        <v>459</v>
      </c>
      <c r="I66" s="55" t="s">
        <v>600</v>
      </c>
      <c r="J66" s="14" t="s">
        <v>363</v>
      </c>
      <c r="K66" s="15" t="s">
        <v>327</v>
      </c>
      <c r="L66" s="51" t="s">
        <v>296</v>
      </c>
      <c r="M66" s="69" t="s">
        <v>184</v>
      </c>
      <c r="N66" s="250"/>
      <c r="O66" s="250"/>
      <c r="P66" s="250"/>
      <c r="Q66" s="250"/>
      <c r="R66" s="250"/>
      <c r="S66" s="70"/>
      <c r="T66" s="250"/>
      <c r="U66" s="250" t="s">
        <v>184</v>
      </c>
      <c r="V66" s="250"/>
      <c r="W66" s="250"/>
      <c r="X66" s="237">
        <f t="shared" si="38"/>
        <v>1</v>
      </c>
      <c r="Y66" s="80"/>
      <c r="Z66" s="80"/>
      <c r="AA66" s="80" t="s">
        <v>520</v>
      </c>
      <c r="AB66" s="80"/>
      <c r="AC66" s="80"/>
      <c r="AD66" s="80"/>
      <c r="AE66" s="80"/>
      <c r="AF66" s="80"/>
      <c r="AG66" s="80"/>
      <c r="AH66" s="80"/>
      <c r="AI66" s="80"/>
      <c r="AJ66" s="80"/>
      <c r="AK66" s="80"/>
      <c r="AL66" s="80"/>
      <c r="AM66" s="80"/>
      <c r="AN66" s="80"/>
      <c r="AO66" s="80"/>
      <c r="AP66" s="80"/>
      <c r="AQ66" s="80"/>
      <c r="AR66" s="80" t="s">
        <v>521</v>
      </c>
      <c r="AS66" s="80"/>
      <c r="AT66" s="80"/>
      <c r="AU66" s="80"/>
      <c r="AV66" s="80"/>
      <c r="AW66" s="80"/>
      <c r="AX66" s="80"/>
      <c r="AY66" s="80"/>
      <c r="AZ66" s="80"/>
      <c r="BA66" s="80"/>
      <c r="BB66" s="80"/>
      <c r="BC66" s="80"/>
      <c r="BD66" s="80"/>
      <c r="BE66" s="80"/>
      <c r="BF66" s="80"/>
      <c r="BG66" s="80"/>
      <c r="BH66" s="6">
        <v>2</v>
      </c>
      <c r="BI66" s="6">
        <v>2</v>
      </c>
      <c r="BJ66" s="6">
        <v>2</v>
      </c>
      <c r="BK66" s="6">
        <v>2</v>
      </c>
      <c r="BL66" s="6">
        <v>2</v>
      </c>
      <c r="BM66" s="6">
        <v>2</v>
      </c>
      <c r="BN66" s="6">
        <v>2</v>
      </c>
      <c r="BO66" s="6">
        <v>2</v>
      </c>
      <c r="BP66" s="6">
        <v>2</v>
      </c>
      <c r="BQ66" s="6">
        <v>2</v>
      </c>
      <c r="BR66" s="6">
        <v>2</v>
      </c>
      <c r="BS66" s="6">
        <v>2</v>
      </c>
      <c r="BT66" s="6">
        <v>2</v>
      </c>
      <c r="BU66" s="6">
        <v>2</v>
      </c>
      <c r="BV66" s="6">
        <v>2</v>
      </c>
      <c r="BW66" s="6">
        <v>2</v>
      </c>
      <c r="BX66" s="6">
        <v>2</v>
      </c>
      <c r="BY66" s="6">
        <v>2</v>
      </c>
      <c r="BZ66" s="6">
        <v>2</v>
      </c>
      <c r="CA66" s="6">
        <v>2</v>
      </c>
      <c r="CB66" s="6">
        <v>2</v>
      </c>
      <c r="CC66" s="6">
        <v>2</v>
      </c>
      <c r="CD66" s="6">
        <v>2</v>
      </c>
      <c r="CE66" s="6"/>
      <c r="CF66" s="6"/>
      <c r="CG66" s="6"/>
      <c r="CH66" s="6"/>
      <c r="CI66" s="6"/>
      <c r="CJ66" s="6"/>
      <c r="CK66" s="6"/>
      <c r="CL66" s="236">
        <f t="shared" si="39"/>
        <v>23</v>
      </c>
      <c r="CM66" s="235">
        <f t="shared" si="40"/>
        <v>1</v>
      </c>
      <c r="CN66" s="236">
        <f t="shared" si="41"/>
        <v>0</v>
      </c>
      <c r="CO66" s="235">
        <f t="shared" si="42"/>
        <v>0</v>
      </c>
      <c r="CP66" s="236">
        <f t="shared" si="43"/>
        <v>0</v>
      </c>
      <c r="CQ66" s="235">
        <f t="shared" si="44"/>
        <v>0</v>
      </c>
      <c r="CR66" s="236">
        <f t="shared" si="45"/>
        <v>0</v>
      </c>
      <c r="CS66" s="235">
        <f t="shared" si="9"/>
        <v>0</v>
      </c>
      <c r="CT66" s="237">
        <f t="shared" si="10"/>
        <v>2</v>
      </c>
      <c r="CU66" s="237" t="str">
        <f t="shared" si="46"/>
        <v>Đạt mục tiêu</v>
      </c>
      <c r="CV66" s="6"/>
    </row>
    <row r="67" spans="1:100" s="22" customFormat="1" ht="23.25" hidden="1" customHeight="1">
      <c r="A67" s="71">
        <v>61</v>
      </c>
      <c r="B67" s="250">
        <v>124</v>
      </c>
      <c r="C67" s="26" t="s">
        <v>139</v>
      </c>
      <c r="D67" s="249" t="s">
        <v>10</v>
      </c>
      <c r="E67" s="26" t="s">
        <v>140</v>
      </c>
      <c r="F67" s="249" t="s">
        <v>12</v>
      </c>
      <c r="G67" s="26" t="s">
        <v>140</v>
      </c>
      <c r="H67" s="161" t="s">
        <v>457</v>
      </c>
      <c r="I67" s="55" t="s">
        <v>600</v>
      </c>
      <c r="J67" s="14" t="s">
        <v>363</v>
      </c>
      <c r="K67" s="15" t="s">
        <v>327</v>
      </c>
      <c r="L67" s="51" t="s">
        <v>296</v>
      </c>
      <c r="M67" s="69" t="s">
        <v>184</v>
      </c>
      <c r="N67" s="250"/>
      <c r="O67" s="250" t="s">
        <v>184</v>
      </c>
      <c r="P67" s="250"/>
      <c r="Q67" s="250"/>
      <c r="R67" s="250"/>
      <c r="S67" s="70"/>
      <c r="T67" s="250"/>
      <c r="U67" s="250"/>
      <c r="V67" s="250"/>
      <c r="W67" s="250"/>
      <c r="X67" s="237">
        <f t="shared" si="38"/>
        <v>1</v>
      </c>
      <c r="Y67" s="80"/>
      <c r="Z67" s="80"/>
      <c r="AA67" s="80"/>
      <c r="AB67" s="80"/>
      <c r="AC67" s="80" t="s">
        <v>521</v>
      </c>
      <c r="AD67" s="80"/>
      <c r="AE67" s="80"/>
      <c r="AF67" s="80"/>
      <c r="AG67" s="80"/>
      <c r="AH67" s="80"/>
      <c r="AI67" s="80"/>
      <c r="AJ67" s="80"/>
      <c r="AK67" s="80"/>
      <c r="AL67" s="80"/>
      <c r="AM67" s="80"/>
      <c r="AN67" s="80"/>
      <c r="AO67" s="80"/>
      <c r="AP67" s="80"/>
      <c r="AQ67" s="80"/>
      <c r="AR67" s="80"/>
      <c r="AS67" s="80"/>
      <c r="AT67" s="80"/>
      <c r="AU67" s="80"/>
      <c r="AV67" s="80"/>
      <c r="AW67" s="80"/>
      <c r="AX67" s="80"/>
      <c r="AY67" s="80"/>
      <c r="AZ67" s="80"/>
      <c r="BA67" s="80"/>
      <c r="BB67" s="80"/>
      <c r="BC67" s="80"/>
      <c r="BD67" s="80"/>
      <c r="BE67" s="80"/>
      <c r="BF67" s="80"/>
      <c r="BG67" s="80"/>
      <c r="BH67" s="6">
        <v>2</v>
      </c>
      <c r="BI67" s="6">
        <v>2</v>
      </c>
      <c r="BJ67" s="6">
        <v>2</v>
      </c>
      <c r="BK67" s="6">
        <v>2</v>
      </c>
      <c r="BL67" s="6">
        <v>2</v>
      </c>
      <c r="BM67" s="6">
        <v>2</v>
      </c>
      <c r="BN67" s="6">
        <v>2</v>
      </c>
      <c r="BO67" s="6">
        <v>2</v>
      </c>
      <c r="BP67" s="6">
        <v>2</v>
      </c>
      <c r="BQ67" s="6">
        <v>2</v>
      </c>
      <c r="BR67" s="6">
        <v>2</v>
      </c>
      <c r="BS67" s="6">
        <v>2</v>
      </c>
      <c r="BT67" s="6">
        <v>2</v>
      </c>
      <c r="BU67" s="6">
        <v>2</v>
      </c>
      <c r="BV67" s="6">
        <v>2</v>
      </c>
      <c r="BW67" s="6">
        <v>2</v>
      </c>
      <c r="BX67" s="6">
        <v>2</v>
      </c>
      <c r="BY67" s="6">
        <v>2</v>
      </c>
      <c r="BZ67" s="6">
        <v>2</v>
      </c>
      <c r="CA67" s="6">
        <v>2</v>
      </c>
      <c r="CB67" s="6">
        <v>2</v>
      </c>
      <c r="CC67" s="6">
        <v>2</v>
      </c>
      <c r="CD67" s="6">
        <v>2</v>
      </c>
      <c r="CE67" s="6"/>
      <c r="CF67" s="6"/>
      <c r="CG67" s="6"/>
      <c r="CH67" s="6"/>
      <c r="CI67" s="6"/>
      <c r="CJ67" s="6"/>
      <c r="CK67" s="6"/>
      <c r="CL67" s="236">
        <f t="shared" si="39"/>
        <v>23</v>
      </c>
      <c r="CM67" s="235">
        <f t="shared" si="40"/>
        <v>1</v>
      </c>
      <c r="CN67" s="236">
        <f t="shared" si="41"/>
        <v>0</v>
      </c>
      <c r="CO67" s="235">
        <f t="shared" si="42"/>
        <v>0</v>
      </c>
      <c r="CP67" s="236">
        <f t="shared" si="43"/>
        <v>0</v>
      </c>
      <c r="CQ67" s="235">
        <f t="shared" si="44"/>
        <v>0</v>
      </c>
      <c r="CR67" s="236">
        <f t="shared" si="45"/>
        <v>0</v>
      </c>
      <c r="CS67" s="235">
        <f t="shared" si="9"/>
        <v>0</v>
      </c>
      <c r="CT67" s="237">
        <f t="shared" si="10"/>
        <v>2</v>
      </c>
      <c r="CU67" s="237" t="str">
        <f t="shared" si="46"/>
        <v>Đạt mục tiêu</v>
      </c>
      <c r="CV67" s="27"/>
    </row>
    <row r="68" spans="1:100" s="22" customFormat="1" ht="64.5" customHeight="1">
      <c r="A68" s="71">
        <v>62</v>
      </c>
      <c r="B68" s="250">
        <v>128</v>
      </c>
      <c r="C68" s="26" t="s">
        <v>141</v>
      </c>
      <c r="D68" s="249" t="s">
        <v>12</v>
      </c>
      <c r="E68" s="26" t="s">
        <v>142</v>
      </c>
      <c r="F68" s="249" t="s">
        <v>12</v>
      </c>
      <c r="G68" s="26" t="s">
        <v>142</v>
      </c>
      <c r="H68" s="162" t="s">
        <v>460</v>
      </c>
      <c r="I68" s="55" t="s">
        <v>600</v>
      </c>
      <c r="J68" s="14" t="s">
        <v>363</v>
      </c>
      <c r="K68" s="254" t="s">
        <v>327</v>
      </c>
      <c r="L68" s="51" t="s">
        <v>296</v>
      </c>
      <c r="M68" s="69" t="s">
        <v>184</v>
      </c>
      <c r="N68" s="250" t="s">
        <v>184</v>
      </c>
      <c r="O68" s="250"/>
      <c r="P68" s="250"/>
      <c r="Q68" s="250"/>
      <c r="R68" s="250"/>
      <c r="S68" s="70"/>
      <c r="T68" s="250"/>
      <c r="U68" s="250"/>
      <c r="V68" s="250"/>
      <c r="W68" s="250"/>
      <c r="X68" s="237">
        <f t="shared" si="38"/>
        <v>1</v>
      </c>
      <c r="Y68" s="80" t="s">
        <v>522</v>
      </c>
      <c r="Z68" s="80"/>
      <c r="AA68" s="80"/>
      <c r="AB68" s="80"/>
      <c r="AC68" s="80"/>
      <c r="AD68" s="80"/>
      <c r="AE68" s="80"/>
      <c r="AF68" s="80"/>
      <c r="AG68" s="80"/>
      <c r="AH68" s="80"/>
      <c r="AI68" s="80"/>
      <c r="AJ68" s="80"/>
      <c r="AK68" s="80"/>
      <c r="AL68" s="80"/>
      <c r="AM68" s="80"/>
      <c r="AN68" s="80"/>
      <c r="AO68" s="80"/>
      <c r="AP68" s="80"/>
      <c r="AQ68" s="80"/>
      <c r="AR68" s="80"/>
      <c r="AS68" s="80" t="s">
        <v>523</v>
      </c>
      <c r="AT68" s="80"/>
      <c r="AU68" s="80"/>
      <c r="AV68" s="80"/>
      <c r="AW68" s="80"/>
      <c r="AX68" s="80"/>
      <c r="AY68" s="80"/>
      <c r="AZ68" s="80"/>
      <c r="BA68" s="80"/>
      <c r="BB68" s="80"/>
      <c r="BC68" s="80" t="s">
        <v>522</v>
      </c>
      <c r="BD68" s="80"/>
      <c r="BE68" s="80"/>
      <c r="BF68" s="80"/>
      <c r="BG68" s="80"/>
      <c r="BH68" s="6">
        <v>2</v>
      </c>
      <c r="BI68" s="6">
        <v>1</v>
      </c>
      <c r="BJ68" s="6">
        <v>2</v>
      </c>
      <c r="BK68" s="6">
        <v>2</v>
      </c>
      <c r="BL68" s="6">
        <v>2</v>
      </c>
      <c r="BM68" s="6">
        <v>1</v>
      </c>
      <c r="BN68" s="6">
        <v>2</v>
      </c>
      <c r="BO68" s="6">
        <v>1</v>
      </c>
      <c r="BP68" s="6">
        <v>1</v>
      </c>
      <c r="BQ68" s="6">
        <v>2</v>
      </c>
      <c r="BR68" s="6">
        <v>2</v>
      </c>
      <c r="BS68" s="6">
        <v>2</v>
      </c>
      <c r="BT68" s="6">
        <v>2</v>
      </c>
      <c r="BU68" s="6">
        <v>2</v>
      </c>
      <c r="BV68" s="6">
        <v>2</v>
      </c>
      <c r="BW68" s="6">
        <v>2</v>
      </c>
      <c r="BX68" s="6">
        <v>0</v>
      </c>
      <c r="BY68" s="6">
        <v>2</v>
      </c>
      <c r="BZ68" s="6">
        <v>2</v>
      </c>
      <c r="CA68" s="6">
        <v>2</v>
      </c>
      <c r="CB68" s="6">
        <v>2</v>
      </c>
      <c r="CC68" s="6">
        <v>1</v>
      </c>
      <c r="CD68" s="6">
        <v>2</v>
      </c>
      <c r="CE68" s="6"/>
      <c r="CF68" s="6"/>
      <c r="CG68" s="6"/>
      <c r="CH68" s="6"/>
      <c r="CI68" s="6"/>
      <c r="CJ68" s="6"/>
      <c r="CK68" s="6"/>
      <c r="CL68" s="236">
        <f t="shared" si="39"/>
        <v>17</v>
      </c>
      <c r="CM68" s="235">
        <f t="shared" si="40"/>
        <v>0.73913043478260865</v>
      </c>
      <c r="CN68" s="236">
        <f t="shared" si="41"/>
        <v>5</v>
      </c>
      <c r="CO68" s="235">
        <f t="shared" si="42"/>
        <v>0.21739130434782608</v>
      </c>
      <c r="CP68" s="236">
        <f t="shared" si="43"/>
        <v>1</v>
      </c>
      <c r="CQ68" s="235">
        <f t="shared" si="44"/>
        <v>4.3478260869565216E-2</v>
      </c>
      <c r="CR68" s="236">
        <f t="shared" si="45"/>
        <v>0</v>
      </c>
      <c r="CS68" s="235">
        <f t="shared" si="9"/>
        <v>0</v>
      </c>
      <c r="CT68" s="237">
        <f t="shared" si="10"/>
        <v>1.6956521739130435</v>
      </c>
      <c r="CU68" s="237" t="str">
        <f t="shared" si="46"/>
        <v>Đạt mục tiêu</v>
      </c>
      <c r="CV68" s="6"/>
    </row>
    <row r="69" spans="1:100" s="22" customFormat="1" ht="28.5" hidden="1" customHeight="1">
      <c r="A69" s="71">
        <v>63</v>
      </c>
      <c r="B69" s="250">
        <v>129</v>
      </c>
      <c r="C69" s="26" t="s">
        <v>143</v>
      </c>
      <c r="D69" s="249" t="s">
        <v>12</v>
      </c>
      <c r="E69" s="26" t="s">
        <v>144</v>
      </c>
      <c r="F69" s="249" t="s">
        <v>12</v>
      </c>
      <c r="G69" s="26" t="s">
        <v>144</v>
      </c>
      <c r="H69" s="161" t="s">
        <v>366</v>
      </c>
      <c r="I69" s="55" t="s">
        <v>600</v>
      </c>
      <c r="J69" s="14" t="s">
        <v>363</v>
      </c>
      <c r="K69" s="15" t="s">
        <v>327</v>
      </c>
      <c r="L69" s="51" t="s">
        <v>296</v>
      </c>
      <c r="M69" s="69" t="s">
        <v>184</v>
      </c>
      <c r="N69" s="250"/>
      <c r="O69" s="250"/>
      <c r="P69" s="250"/>
      <c r="Q69" s="250"/>
      <c r="R69" s="250" t="s">
        <v>184</v>
      </c>
      <c r="S69" s="70"/>
      <c r="T69" s="250"/>
      <c r="U69" s="250"/>
      <c r="V69" s="250"/>
      <c r="W69" s="250"/>
      <c r="X69" s="237">
        <f t="shared" si="38"/>
        <v>1</v>
      </c>
      <c r="Y69" s="80"/>
      <c r="Z69" s="80"/>
      <c r="AA69" s="80"/>
      <c r="AB69" s="80"/>
      <c r="AC69" s="80"/>
      <c r="AD69" s="80" t="s">
        <v>522</v>
      </c>
      <c r="AE69" s="80"/>
      <c r="AF69" s="80"/>
      <c r="AG69" s="80"/>
      <c r="AH69" s="80"/>
      <c r="AI69" s="80"/>
      <c r="AJ69" s="80"/>
      <c r="AK69" s="80"/>
      <c r="AL69" s="80"/>
      <c r="AM69" s="80"/>
      <c r="AN69" s="80"/>
      <c r="AO69" s="80"/>
      <c r="AP69" s="80"/>
      <c r="AQ69" s="80" t="s">
        <v>523</v>
      </c>
      <c r="AR69" s="80"/>
      <c r="AS69" s="80"/>
      <c r="AT69" s="80"/>
      <c r="AU69" s="80"/>
      <c r="AV69" s="80"/>
      <c r="AW69" s="80"/>
      <c r="AX69" s="80"/>
      <c r="AY69" s="80"/>
      <c r="AZ69" s="80" t="s">
        <v>521</v>
      </c>
      <c r="BA69" s="80"/>
      <c r="BB69" s="80"/>
      <c r="BC69" s="80"/>
      <c r="BD69" s="80"/>
      <c r="BE69" s="80"/>
      <c r="BF69" s="80"/>
      <c r="BG69" s="80"/>
      <c r="BH69" s="6">
        <v>2</v>
      </c>
      <c r="BI69" s="6">
        <v>2</v>
      </c>
      <c r="BJ69" s="6">
        <v>2</v>
      </c>
      <c r="BK69" s="6">
        <v>2</v>
      </c>
      <c r="BL69" s="6">
        <v>2</v>
      </c>
      <c r="BM69" s="6">
        <v>2</v>
      </c>
      <c r="BN69" s="6">
        <v>2</v>
      </c>
      <c r="BO69" s="6">
        <v>2</v>
      </c>
      <c r="BP69" s="6">
        <v>2</v>
      </c>
      <c r="BQ69" s="6">
        <v>2</v>
      </c>
      <c r="BR69" s="6">
        <v>2</v>
      </c>
      <c r="BS69" s="6">
        <v>2</v>
      </c>
      <c r="BT69" s="6">
        <v>2</v>
      </c>
      <c r="BU69" s="6">
        <v>2</v>
      </c>
      <c r="BV69" s="6">
        <v>2</v>
      </c>
      <c r="BW69" s="6">
        <v>2</v>
      </c>
      <c r="BX69" s="6">
        <v>2</v>
      </c>
      <c r="BY69" s="6">
        <v>2</v>
      </c>
      <c r="BZ69" s="6">
        <v>2</v>
      </c>
      <c r="CA69" s="6">
        <v>2</v>
      </c>
      <c r="CB69" s="6">
        <v>2</v>
      </c>
      <c r="CC69" s="6">
        <v>2</v>
      </c>
      <c r="CD69" s="6">
        <v>2</v>
      </c>
      <c r="CE69" s="6"/>
      <c r="CF69" s="6"/>
      <c r="CG69" s="6"/>
      <c r="CH69" s="6"/>
      <c r="CI69" s="6"/>
      <c r="CJ69" s="6"/>
      <c r="CK69" s="6"/>
      <c r="CL69" s="236">
        <f t="shared" si="39"/>
        <v>23</v>
      </c>
      <c r="CM69" s="235">
        <f t="shared" si="40"/>
        <v>1</v>
      </c>
      <c r="CN69" s="236">
        <f t="shared" si="41"/>
        <v>0</v>
      </c>
      <c r="CO69" s="235">
        <f t="shared" si="42"/>
        <v>0</v>
      </c>
      <c r="CP69" s="236">
        <f t="shared" si="43"/>
        <v>0</v>
      </c>
      <c r="CQ69" s="235">
        <f t="shared" si="44"/>
        <v>0</v>
      </c>
      <c r="CR69" s="236">
        <f t="shared" si="45"/>
        <v>0</v>
      </c>
      <c r="CS69" s="235">
        <f t="shared" si="9"/>
        <v>0</v>
      </c>
      <c r="CT69" s="237">
        <f t="shared" si="10"/>
        <v>2</v>
      </c>
      <c r="CU69" s="237" t="str">
        <f t="shared" si="46"/>
        <v>Đạt mục tiêu</v>
      </c>
      <c r="CV69" s="6"/>
    </row>
    <row r="70" spans="1:100" s="22" customFormat="1" ht="38.25" hidden="1" customHeight="1">
      <c r="A70" s="71">
        <v>64</v>
      </c>
      <c r="B70" s="250">
        <v>132</v>
      </c>
      <c r="C70" s="253" t="s">
        <v>647</v>
      </c>
      <c r="D70" s="249" t="s">
        <v>13</v>
      </c>
      <c r="E70" s="26" t="s">
        <v>648</v>
      </c>
      <c r="F70" s="249" t="s">
        <v>13</v>
      </c>
      <c r="G70" s="26" t="s">
        <v>648</v>
      </c>
      <c r="H70" s="162" t="s">
        <v>458</v>
      </c>
      <c r="I70" s="55" t="s">
        <v>600</v>
      </c>
      <c r="J70" s="14" t="s">
        <v>363</v>
      </c>
      <c r="K70" s="15" t="s">
        <v>327</v>
      </c>
      <c r="L70" s="51" t="s">
        <v>296</v>
      </c>
      <c r="M70" s="69" t="s">
        <v>184</v>
      </c>
      <c r="N70" s="250"/>
      <c r="O70" s="250" t="s">
        <v>184</v>
      </c>
      <c r="P70" s="250"/>
      <c r="Q70" s="250"/>
      <c r="R70" s="250"/>
      <c r="S70" s="70"/>
      <c r="T70" s="250"/>
      <c r="U70" s="250"/>
      <c r="V70" s="250"/>
      <c r="W70" s="250"/>
      <c r="X70" s="237">
        <f t="shared" si="38"/>
        <v>1</v>
      </c>
      <c r="Y70" s="80"/>
      <c r="Z70" s="80"/>
      <c r="AA70" s="80"/>
      <c r="AB70" s="80"/>
      <c r="AC70" s="80"/>
      <c r="AD70" s="80"/>
      <c r="AE70" s="80"/>
      <c r="AF70" s="80"/>
      <c r="AG70" s="80"/>
      <c r="AH70" s="80"/>
      <c r="AI70" s="80"/>
      <c r="AJ70" s="80" t="s">
        <v>522</v>
      </c>
      <c r="AK70" s="80"/>
      <c r="AL70" s="80" t="s">
        <v>522</v>
      </c>
      <c r="AM70" s="80"/>
      <c r="AN70" s="80"/>
      <c r="AO70" s="80"/>
      <c r="AP70" s="80"/>
      <c r="AQ70" s="80"/>
      <c r="AR70" s="80"/>
      <c r="AS70" s="80"/>
      <c r="AT70" s="80"/>
      <c r="AU70" s="80"/>
      <c r="AV70" s="80"/>
      <c r="AW70" s="80"/>
      <c r="AX70" s="80"/>
      <c r="AY70" s="80"/>
      <c r="AZ70" s="80"/>
      <c r="BA70" s="80"/>
      <c r="BB70" s="80"/>
      <c r="BC70" s="80"/>
      <c r="BD70" s="80" t="s">
        <v>522</v>
      </c>
      <c r="BE70" s="80"/>
      <c r="BF70" s="80"/>
      <c r="BG70" s="80"/>
      <c r="BH70" s="6">
        <v>2</v>
      </c>
      <c r="BI70" s="6">
        <v>2</v>
      </c>
      <c r="BJ70" s="6">
        <v>2</v>
      </c>
      <c r="BK70" s="6">
        <v>2</v>
      </c>
      <c r="BL70" s="6">
        <v>2</v>
      </c>
      <c r="BM70" s="6">
        <v>2</v>
      </c>
      <c r="BN70" s="6">
        <v>2</v>
      </c>
      <c r="BO70" s="6">
        <v>2</v>
      </c>
      <c r="BP70" s="6">
        <v>2</v>
      </c>
      <c r="BQ70" s="6">
        <v>2</v>
      </c>
      <c r="BR70" s="6">
        <v>2</v>
      </c>
      <c r="BS70" s="6">
        <v>2</v>
      </c>
      <c r="BT70" s="6">
        <v>2</v>
      </c>
      <c r="BU70" s="6">
        <v>2</v>
      </c>
      <c r="BV70" s="6">
        <v>2</v>
      </c>
      <c r="BW70" s="6">
        <v>2</v>
      </c>
      <c r="BX70" s="6">
        <v>2</v>
      </c>
      <c r="BY70" s="6">
        <v>2</v>
      </c>
      <c r="BZ70" s="6">
        <v>2</v>
      </c>
      <c r="CA70" s="6">
        <v>2</v>
      </c>
      <c r="CB70" s="6">
        <v>2</v>
      </c>
      <c r="CC70" s="6">
        <v>2</v>
      </c>
      <c r="CD70" s="6">
        <v>2</v>
      </c>
      <c r="CE70" s="6"/>
      <c r="CF70" s="6"/>
      <c r="CG70" s="6"/>
      <c r="CH70" s="6"/>
      <c r="CI70" s="6"/>
      <c r="CJ70" s="6"/>
      <c r="CK70" s="6"/>
      <c r="CL70" s="236">
        <f t="shared" si="39"/>
        <v>23</v>
      </c>
      <c r="CM70" s="235">
        <f t="shared" si="40"/>
        <v>1</v>
      </c>
      <c r="CN70" s="236">
        <f t="shared" si="41"/>
        <v>0</v>
      </c>
      <c r="CO70" s="235">
        <f t="shared" si="42"/>
        <v>0</v>
      </c>
      <c r="CP70" s="236">
        <f t="shared" si="43"/>
        <v>0</v>
      </c>
      <c r="CQ70" s="235">
        <f t="shared" si="44"/>
        <v>0</v>
      </c>
      <c r="CR70" s="236">
        <f t="shared" si="45"/>
        <v>0</v>
      </c>
      <c r="CS70" s="235">
        <f t="shared" si="9"/>
        <v>0</v>
      </c>
      <c r="CT70" s="237">
        <f t="shared" si="10"/>
        <v>2</v>
      </c>
      <c r="CU70" s="237" t="str">
        <f t="shared" si="46"/>
        <v>Đạt mục tiêu</v>
      </c>
      <c r="CV70" s="6"/>
    </row>
    <row r="71" spans="1:100" s="22" customFormat="1" ht="17.25" hidden="1" customHeight="1">
      <c r="A71" s="71">
        <v>65</v>
      </c>
      <c r="B71" s="41">
        <v>135</v>
      </c>
      <c r="C71" s="582" t="s">
        <v>263</v>
      </c>
      <c r="D71" s="583"/>
      <c r="E71" s="583"/>
      <c r="F71" s="584"/>
      <c r="G71" s="45" t="s">
        <v>331</v>
      </c>
      <c r="H71" s="152" t="s">
        <v>331</v>
      </c>
      <c r="I71" s="45" t="s">
        <v>331</v>
      </c>
      <c r="J71" s="45" t="s">
        <v>331</v>
      </c>
      <c r="K71" s="15" t="s">
        <v>327</v>
      </c>
      <c r="L71" s="45" t="s">
        <v>331</v>
      </c>
      <c r="M71" s="45" t="s">
        <v>331</v>
      </c>
      <c r="N71" s="45" t="s">
        <v>331</v>
      </c>
      <c r="O71" s="45" t="s">
        <v>331</v>
      </c>
      <c r="P71" s="45" t="s">
        <v>331</v>
      </c>
      <c r="Q71" s="45" t="s">
        <v>331</v>
      </c>
      <c r="R71" s="45" t="s">
        <v>331</v>
      </c>
      <c r="S71" s="45" t="s">
        <v>331</v>
      </c>
      <c r="T71" s="45" t="s">
        <v>331</v>
      </c>
      <c r="U71" s="45" t="s">
        <v>331</v>
      </c>
      <c r="V71" s="45" t="s">
        <v>331</v>
      </c>
      <c r="W71" s="45" t="s">
        <v>331</v>
      </c>
      <c r="X71" s="45" t="s">
        <v>331</v>
      </c>
      <c r="Y71" s="45" t="s">
        <v>331</v>
      </c>
      <c r="Z71" s="45" t="s">
        <v>331</v>
      </c>
      <c r="AA71" s="45" t="s">
        <v>331</v>
      </c>
      <c r="AB71" s="45" t="s">
        <v>331</v>
      </c>
      <c r="AC71" s="45" t="s">
        <v>331</v>
      </c>
      <c r="AD71" s="45" t="s">
        <v>331</v>
      </c>
      <c r="AE71" s="45" t="s">
        <v>331</v>
      </c>
      <c r="AF71" s="45" t="s">
        <v>331</v>
      </c>
      <c r="AG71" s="45" t="s">
        <v>331</v>
      </c>
      <c r="AH71" s="45" t="s">
        <v>331</v>
      </c>
      <c r="AI71" s="45" t="s">
        <v>331</v>
      </c>
      <c r="AJ71" s="45" t="s">
        <v>331</v>
      </c>
      <c r="AK71" s="45" t="s">
        <v>331</v>
      </c>
      <c r="AL71" s="45" t="s">
        <v>331</v>
      </c>
      <c r="AM71" s="45" t="s">
        <v>331</v>
      </c>
      <c r="AN71" s="45" t="s">
        <v>331</v>
      </c>
      <c r="AO71" s="45" t="s">
        <v>331</v>
      </c>
      <c r="AP71" s="45" t="s">
        <v>331</v>
      </c>
      <c r="AQ71" s="45" t="s">
        <v>331</v>
      </c>
      <c r="AR71" s="45" t="s">
        <v>331</v>
      </c>
      <c r="AS71" s="45" t="s">
        <v>331</v>
      </c>
      <c r="AT71" s="45" t="s">
        <v>331</v>
      </c>
      <c r="AU71" s="45" t="s">
        <v>331</v>
      </c>
      <c r="AV71" s="45" t="s">
        <v>331</v>
      </c>
      <c r="AW71" s="45" t="s">
        <v>331</v>
      </c>
      <c r="AX71" s="45" t="s">
        <v>331</v>
      </c>
      <c r="AY71" s="45" t="s">
        <v>331</v>
      </c>
      <c r="AZ71" s="45" t="s">
        <v>331</v>
      </c>
      <c r="BA71" s="45" t="s">
        <v>331</v>
      </c>
      <c r="BB71" s="45" t="s">
        <v>331</v>
      </c>
      <c r="BC71" s="45" t="s">
        <v>331</v>
      </c>
      <c r="BD71" s="45" t="s">
        <v>331</v>
      </c>
      <c r="BE71" s="45" t="s">
        <v>331</v>
      </c>
      <c r="BF71" s="45" t="s">
        <v>331</v>
      </c>
      <c r="BG71" s="45" t="s">
        <v>331</v>
      </c>
      <c r="BH71" s="45" t="s">
        <v>331</v>
      </c>
      <c r="BI71" s="45" t="s">
        <v>331</v>
      </c>
      <c r="BJ71" s="45" t="s">
        <v>331</v>
      </c>
      <c r="BK71" s="45" t="s">
        <v>331</v>
      </c>
      <c r="BL71" s="45" t="s">
        <v>331</v>
      </c>
      <c r="BM71" s="45" t="s">
        <v>331</v>
      </c>
      <c r="BN71" s="45" t="s">
        <v>331</v>
      </c>
      <c r="BO71" s="45" t="s">
        <v>331</v>
      </c>
      <c r="BP71" s="45" t="s">
        <v>331</v>
      </c>
      <c r="BQ71" s="45" t="s">
        <v>331</v>
      </c>
      <c r="BR71" s="45" t="s">
        <v>331</v>
      </c>
      <c r="BS71" s="45" t="s">
        <v>331</v>
      </c>
      <c r="BT71" s="45" t="s">
        <v>331</v>
      </c>
      <c r="BU71" s="45" t="s">
        <v>331</v>
      </c>
      <c r="BV71" s="45" t="s">
        <v>331</v>
      </c>
      <c r="BW71" s="45" t="s">
        <v>331</v>
      </c>
      <c r="BX71" s="45" t="s">
        <v>331</v>
      </c>
      <c r="BY71" s="45" t="s">
        <v>331</v>
      </c>
      <c r="BZ71" s="45" t="s">
        <v>331</v>
      </c>
      <c r="CA71" s="45" t="s">
        <v>331</v>
      </c>
      <c r="CB71" s="45" t="s">
        <v>331</v>
      </c>
      <c r="CC71" s="45" t="s">
        <v>331</v>
      </c>
      <c r="CD71" s="45" t="s">
        <v>331</v>
      </c>
      <c r="CE71" s="45" t="s">
        <v>331</v>
      </c>
      <c r="CF71" s="45" t="s">
        <v>331</v>
      </c>
      <c r="CG71" s="45" t="s">
        <v>331</v>
      </c>
      <c r="CH71" s="45" t="s">
        <v>331</v>
      </c>
      <c r="CI71" s="45" t="s">
        <v>331</v>
      </c>
      <c r="CJ71" s="45" t="s">
        <v>331</v>
      </c>
      <c r="CK71" s="45" t="s">
        <v>331</v>
      </c>
      <c r="CL71" s="45" t="s">
        <v>331</v>
      </c>
      <c r="CM71" s="45" t="s">
        <v>331</v>
      </c>
      <c r="CN71" s="45" t="s">
        <v>331</v>
      </c>
      <c r="CO71" s="45" t="s">
        <v>331</v>
      </c>
      <c r="CP71" s="45" t="s">
        <v>331</v>
      </c>
      <c r="CQ71" s="45" t="s">
        <v>331</v>
      </c>
      <c r="CR71" s="45" t="s">
        <v>331</v>
      </c>
      <c r="CS71" s="45" t="s">
        <v>331</v>
      </c>
      <c r="CT71" s="45" t="s">
        <v>331</v>
      </c>
      <c r="CU71" s="45" t="s">
        <v>331</v>
      </c>
      <c r="CV71" s="45" t="s">
        <v>331</v>
      </c>
    </row>
    <row r="72" spans="1:100" s="22" customFormat="1" ht="25.5" hidden="1" customHeight="1">
      <c r="A72" s="71">
        <v>66</v>
      </c>
      <c r="B72" s="41">
        <v>136</v>
      </c>
      <c r="C72" s="582" t="s">
        <v>637</v>
      </c>
      <c r="D72" s="583"/>
      <c r="E72" s="583"/>
      <c r="F72" s="584"/>
      <c r="G72" s="45" t="s">
        <v>331</v>
      </c>
      <c r="H72" s="152" t="s">
        <v>331</v>
      </c>
      <c r="I72" s="45" t="s">
        <v>331</v>
      </c>
      <c r="J72" s="45" t="s">
        <v>331</v>
      </c>
      <c r="K72" s="15" t="s">
        <v>327</v>
      </c>
      <c r="L72" s="45" t="s">
        <v>331</v>
      </c>
      <c r="M72" s="45" t="s">
        <v>331</v>
      </c>
      <c r="N72" s="45" t="s">
        <v>331</v>
      </c>
      <c r="O72" s="45" t="s">
        <v>331</v>
      </c>
      <c r="P72" s="45" t="s">
        <v>331</v>
      </c>
      <c r="Q72" s="45" t="s">
        <v>331</v>
      </c>
      <c r="R72" s="45" t="s">
        <v>331</v>
      </c>
      <c r="S72" s="45" t="s">
        <v>331</v>
      </c>
      <c r="T72" s="45" t="s">
        <v>331</v>
      </c>
      <c r="U72" s="45" t="s">
        <v>331</v>
      </c>
      <c r="V72" s="45" t="s">
        <v>331</v>
      </c>
      <c r="W72" s="45" t="s">
        <v>331</v>
      </c>
      <c r="X72" s="45" t="s">
        <v>331</v>
      </c>
      <c r="Y72" s="45" t="s">
        <v>331</v>
      </c>
      <c r="Z72" s="45" t="s">
        <v>331</v>
      </c>
      <c r="AA72" s="45" t="s">
        <v>331</v>
      </c>
      <c r="AB72" s="45" t="s">
        <v>331</v>
      </c>
      <c r="AC72" s="45" t="s">
        <v>331</v>
      </c>
      <c r="AD72" s="45" t="s">
        <v>331</v>
      </c>
      <c r="AE72" s="45" t="s">
        <v>331</v>
      </c>
      <c r="AF72" s="45" t="s">
        <v>331</v>
      </c>
      <c r="AG72" s="45" t="s">
        <v>331</v>
      </c>
      <c r="AH72" s="45" t="s">
        <v>331</v>
      </c>
      <c r="AI72" s="45" t="s">
        <v>331</v>
      </c>
      <c r="AJ72" s="45" t="s">
        <v>331</v>
      </c>
      <c r="AK72" s="45" t="s">
        <v>331</v>
      </c>
      <c r="AL72" s="45" t="s">
        <v>331</v>
      </c>
      <c r="AM72" s="45" t="s">
        <v>331</v>
      </c>
      <c r="AN72" s="45" t="s">
        <v>331</v>
      </c>
      <c r="AO72" s="45" t="s">
        <v>331</v>
      </c>
      <c r="AP72" s="45" t="s">
        <v>331</v>
      </c>
      <c r="AQ72" s="45" t="s">
        <v>331</v>
      </c>
      <c r="AR72" s="45" t="s">
        <v>331</v>
      </c>
      <c r="AS72" s="45" t="s">
        <v>331</v>
      </c>
      <c r="AT72" s="45" t="s">
        <v>331</v>
      </c>
      <c r="AU72" s="45" t="s">
        <v>331</v>
      </c>
      <c r="AV72" s="45" t="s">
        <v>331</v>
      </c>
      <c r="AW72" s="45" t="s">
        <v>331</v>
      </c>
      <c r="AX72" s="45" t="s">
        <v>331</v>
      </c>
      <c r="AY72" s="45" t="s">
        <v>331</v>
      </c>
      <c r="AZ72" s="45" t="s">
        <v>331</v>
      </c>
      <c r="BA72" s="45" t="s">
        <v>331</v>
      </c>
      <c r="BB72" s="45" t="s">
        <v>331</v>
      </c>
      <c r="BC72" s="45" t="s">
        <v>331</v>
      </c>
      <c r="BD72" s="45" t="s">
        <v>331</v>
      </c>
      <c r="BE72" s="45" t="s">
        <v>331</v>
      </c>
      <c r="BF72" s="45" t="s">
        <v>331</v>
      </c>
      <c r="BG72" s="45" t="s">
        <v>331</v>
      </c>
      <c r="BH72" s="45" t="s">
        <v>331</v>
      </c>
      <c r="BI72" s="45" t="s">
        <v>331</v>
      </c>
      <c r="BJ72" s="45" t="s">
        <v>331</v>
      </c>
      <c r="BK72" s="45" t="s">
        <v>331</v>
      </c>
      <c r="BL72" s="45" t="s">
        <v>331</v>
      </c>
      <c r="BM72" s="45" t="s">
        <v>331</v>
      </c>
      <c r="BN72" s="45" t="s">
        <v>331</v>
      </c>
      <c r="BO72" s="45" t="s">
        <v>331</v>
      </c>
      <c r="BP72" s="45" t="s">
        <v>331</v>
      </c>
      <c r="BQ72" s="45" t="s">
        <v>331</v>
      </c>
      <c r="BR72" s="45" t="s">
        <v>331</v>
      </c>
      <c r="BS72" s="45" t="s">
        <v>331</v>
      </c>
      <c r="BT72" s="45" t="s">
        <v>331</v>
      </c>
      <c r="BU72" s="45" t="s">
        <v>331</v>
      </c>
      <c r="BV72" s="45" t="s">
        <v>331</v>
      </c>
      <c r="BW72" s="45" t="s">
        <v>331</v>
      </c>
      <c r="BX72" s="45" t="s">
        <v>331</v>
      </c>
      <c r="BY72" s="45" t="s">
        <v>331</v>
      </c>
      <c r="BZ72" s="45" t="s">
        <v>331</v>
      </c>
      <c r="CA72" s="45" t="s">
        <v>331</v>
      </c>
      <c r="CB72" s="45" t="s">
        <v>331</v>
      </c>
      <c r="CC72" s="45" t="s">
        <v>331</v>
      </c>
      <c r="CD72" s="45" t="s">
        <v>331</v>
      </c>
      <c r="CE72" s="45" t="s">
        <v>331</v>
      </c>
      <c r="CF72" s="45" t="s">
        <v>331</v>
      </c>
      <c r="CG72" s="45" t="s">
        <v>331</v>
      </c>
      <c r="CH72" s="45" t="s">
        <v>331</v>
      </c>
      <c r="CI72" s="45" t="s">
        <v>331</v>
      </c>
      <c r="CJ72" s="45" t="s">
        <v>331</v>
      </c>
      <c r="CK72" s="45" t="s">
        <v>331</v>
      </c>
      <c r="CL72" s="45" t="s">
        <v>331</v>
      </c>
      <c r="CM72" s="45" t="s">
        <v>331</v>
      </c>
      <c r="CN72" s="45" t="s">
        <v>331</v>
      </c>
      <c r="CO72" s="45" t="s">
        <v>331</v>
      </c>
      <c r="CP72" s="45" t="s">
        <v>331</v>
      </c>
      <c r="CQ72" s="45" t="s">
        <v>331</v>
      </c>
      <c r="CR72" s="45" t="s">
        <v>331</v>
      </c>
      <c r="CS72" s="45" t="s">
        <v>331</v>
      </c>
      <c r="CT72" s="45" t="s">
        <v>331</v>
      </c>
      <c r="CU72" s="45" t="s">
        <v>331</v>
      </c>
      <c r="CV72" s="45" t="s">
        <v>331</v>
      </c>
    </row>
    <row r="73" spans="1:100" s="22" customFormat="1" ht="43.5" hidden="1" customHeight="1">
      <c r="A73" s="71">
        <v>67</v>
      </c>
      <c r="B73" s="250">
        <v>137</v>
      </c>
      <c r="C73" s="26" t="s">
        <v>638</v>
      </c>
      <c r="D73" s="249" t="s">
        <v>11</v>
      </c>
      <c r="E73" s="26" t="s">
        <v>649</v>
      </c>
      <c r="F73" s="249" t="s">
        <v>11</v>
      </c>
      <c r="G73" s="26" t="s">
        <v>650</v>
      </c>
      <c r="H73" s="161" t="s">
        <v>367</v>
      </c>
      <c r="I73" s="55" t="s">
        <v>600</v>
      </c>
      <c r="J73" s="14" t="s">
        <v>363</v>
      </c>
      <c r="K73" s="15" t="s">
        <v>327</v>
      </c>
      <c r="L73" s="51" t="s">
        <v>296</v>
      </c>
      <c r="M73" s="69" t="s">
        <v>184</v>
      </c>
      <c r="N73" s="250"/>
      <c r="O73" s="250"/>
      <c r="P73" s="250"/>
      <c r="Q73" s="250"/>
      <c r="R73" s="250"/>
      <c r="S73" s="70"/>
      <c r="T73" s="250" t="s">
        <v>184</v>
      </c>
      <c r="U73" s="250"/>
      <c r="V73" s="250"/>
      <c r="W73" s="250"/>
      <c r="X73" s="237">
        <f t="shared" ref="X73:X80" si="47">COUNTIF($N73:$W73,"x")</f>
        <v>1</v>
      </c>
      <c r="Y73" s="80"/>
      <c r="Z73" s="80"/>
      <c r="AA73" s="80"/>
      <c r="AB73" s="80"/>
      <c r="AC73" s="80"/>
      <c r="AD73" s="80" t="s">
        <v>524</v>
      </c>
      <c r="AE73" s="80"/>
      <c r="AF73" s="80"/>
      <c r="AG73" s="80"/>
      <c r="AH73" s="80"/>
      <c r="AI73" s="80"/>
      <c r="AJ73" s="80"/>
      <c r="AK73" s="80"/>
      <c r="AL73" s="80"/>
      <c r="AM73" s="80"/>
      <c r="AN73" s="80"/>
      <c r="AO73" s="80"/>
      <c r="AP73" s="80"/>
      <c r="AQ73" s="80"/>
      <c r="AR73" s="80"/>
      <c r="AS73" s="80"/>
      <c r="AT73" s="80"/>
      <c r="AU73" s="80"/>
      <c r="AV73" s="80" t="s">
        <v>524</v>
      </c>
      <c r="AW73" s="80"/>
      <c r="AX73" s="80"/>
      <c r="AY73" s="80"/>
      <c r="AZ73" s="80" t="s">
        <v>524</v>
      </c>
      <c r="BA73" s="80"/>
      <c r="BB73" s="80"/>
      <c r="BC73" s="80"/>
      <c r="BD73" s="80"/>
      <c r="BE73" s="80"/>
      <c r="BF73" s="80"/>
      <c r="BG73" s="80"/>
      <c r="BH73" s="6">
        <v>2</v>
      </c>
      <c r="BI73" s="6">
        <v>2</v>
      </c>
      <c r="BJ73" s="6">
        <v>2</v>
      </c>
      <c r="BK73" s="6">
        <v>2</v>
      </c>
      <c r="BL73" s="6">
        <v>2</v>
      </c>
      <c r="BM73" s="6">
        <v>2</v>
      </c>
      <c r="BN73" s="6">
        <v>2</v>
      </c>
      <c r="BO73" s="6">
        <v>2</v>
      </c>
      <c r="BP73" s="6">
        <v>2</v>
      </c>
      <c r="BQ73" s="6">
        <v>2</v>
      </c>
      <c r="BR73" s="6">
        <v>2</v>
      </c>
      <c r="BS73" s="6">
        <v>2</v>
      </c>
      <c r="BT73" s="6">
        <v>2</v>
      </c>
      <c r="BU73" s="6">
        <v>2</v>
      </c>
      <c r="BV73" s="6">
        <v>2</v>
      </c>
      <c r="BW73" s="6">
        <v>2</v>
      </c>
      <c r="BX73" s="6">
        <v>2</v>
      </c>
      <c r="BY73" s="6">
        <v>2</v>
      </c>
      <c r="BZ73" s="6">
        <v>2</v>
      </c>
      <c r="CA73" s="6">
        <v>2</v>
      </c>
      <c r="CB73" s="6">
        <v>2</v>
      </c>
      <c r="CC73" s="6">
        <v>2</v>
      </c>
      <c r="CD73" s="6">
        <v>2</v>
      </c>
      <c r="CE73" s="6"/>
      <c r="CF73" s="6"/>
      <c r="CG73" s="6"/>
      <c r="CH73" s="6"/>
      <c r="CI73" s="6"/>
      <c r="CJ73" s="6"/>
      <c r="CK73" s="6"/>
      <c r="CL73" s="236">
        <f>COUNTIF(BH73:CK73,"2")</f>
        <v>23</v>
      </c>
      <c r="CM73" s="235">
        <f>CL73/(CL73+CN73+CP73+CR73)</f>
        <v>1</v>
      </c>
      <c r="CN73" s="236">
        <f>COUNTIF(BH73:CK73,"1")</f>
        <v>0</v>
      </c>
      <c r="CO73" s="235">
        <f>CN73/(CL73+CN73+CP73+CR73)</f>
        <v>0</v>
      </c>
      <c r="CP73" s="236">
        <f>COUNTIF(BH73:CK73,"0")</f>
        <v>0</v>
      </c>
      <c r="CQ73" s="235">
        <f>CP73/(CL73+CN73+CP73+CR73)</f>
        <v>0</v>
      </c>
      <c r="CR73" s="236">
        <f>COUNTIF(BH73:CK73,"KĐG")</f>
        <v>0</v>
      </c>
      <c r="CS73" s="235">
        <f t="shared" si="9"/>
        <v>0</v>
      </c>
      <c r="CT73" s="237">
        <f t="shared" si="10"/>
        <v>2</v>
      </c>
      <c r="CU73" s="237" t="str">
        <f>IF(CS73&gt;=50%,"KĐG",IF(CT73&gt;=1.6,"Đạt mục tiêu",IF(CT73&gt;=1,"Cần cố gắng","Chưa đạt")))</f>
        <v>Đạt mục tiêu</v>
      </c>
      <c r="CV73" s="6"/>
    </row>
    <row r="74" spans="1:100" s="22" customFormat="1" ht="40.5" hidden="1" customHeight="1">
      <c r="A74" s="71">
        <v>68</v>
      </c>
      <c r="B74" s="250"/>
      <c r="C74" s="26" t="s">
        <v>638</v>
      </c>
      <c r="D74" s="249" t="s">
        <v>11</v>
      </c>
      <c r="E74" s="26" t="s">
        <v>649</v>
      </c>
      <c r="F74" s="249" t="s">
        <v>11</v>
      </c>
      <c r="G74" s="26" t="s">
        <v>650</v>
      </c>
      <c r="H74" s="161" t="s">
        <v>367</v>
      </c>
      <c r="I74" s="55" t="s">
        <v>600</v>
      </c>
      <c r="J74" s="14" t="s">
        <v>363</v>
      </c>
      <c r="K74" s="15" t="s">
        <v>327</v>
      </c>
      <c r="L74" s="51" t="s">
        <v>296</v>
      </c>
      <c r="M74" s="69" t="s">
        <v>184</v>
      </c>
      <c r="N74" s="250"/>
      <c r="O74" s="250"/>
      <c r="P74" s="250"/>
      <c r="Q74" s="250"/>
      <c r="R74" s="250"/>
      <c r="S74" s="70"/>
      <c r="T74" s="250"/>
      <c r="U74" s="250" t="s">
        <v>184</v>
      </c>
      <c r="V74" s="250"/>
      <c r="W74" s="250"/>
      <c r="X74" s="237">
        <f t="shared" si="47"/>
        <v>1</v>
      </c>
      <c r="Y74" s="80"/>
      <c r="Z74" s="80"/>
      <c r="AA74" s="80"/>
      <c r="AB74" s="80"/>
      <c r="AC74" s="80"/>
      <c r="AD74" s="80"/>
      <c r="AE74" s="80"/>
      <c r="AF74" s="80"/>
      <c r="AG74" s="80"/>
      <c r="AH74" s="80"/>
      <c r="AI74" s="80"/>
      <c r="AJ74" s="80"/>
      <c r="AK74" s="80"/>
      <c r="AL74" s="80"/>
      <c r="AM74" s="80"/>
      <c r="AN74" s="80"/>
      <c r="AO74" s="80"/>
      <c r="AP74" s="80"/>
      <c r="AQ74" s="80"/>
      <c r="AR74" s="80"/>
      <c r="AS74" s="80"/>
      <c r="AT74" s="80"/>
      <c r="AU74" s="80"/>
      <c r="AV74" s="80"/>
      <c r="AW74" s="80"/>
      <c r="AX74" s="80"/>
      <c r="AY74" s="80"/>
      <c r="AZ74" s="80"/>
      <c r="BA74" s="80"/>
      <c r="BB74" s="80"/>
      <c r="BC74" s="80"/>
      <c r="BD74" s="80"/>
      <c r="BE74" s="80"/>
      <c r="BF74" s="80"/>
      <c r="BG74" s="80"/>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236"/>
      <c r="CM74" s="235"/>
      <c r="CN74" s="236"/>
      <c r="CO74" s="235"/>
      <c r="CP74" s="236"/>
      <c r="CQ74" s="235"/>
      <c r="CR74" s="236"/>
      <c r="CS74" s="235"/>
      <c r="CT74" s="237"/>
      <c r="CU74" s="237"/>
      <c r="CV74" s="6"/>
    </row>
    <row r="75" spans="1:100" s="22" customFormat="1" ht="69.75" hidden="1" customHeight="1">
      <c r="A75" s="71">
        <v>69</v>
      </c>
      <c r="B75" s="250"/>
      <c r="C75" s="26" t="s">
        <v>639</v>
      </c>
      <c r="D75" s="249" t="s">
        <v>11</v>
      </c>
      <c r="E75" s="26" t="s">
        <v>641</v>
      </c>
      <c r="F75" s="249" t="s">
        <v>11</v>
      </c>
      <c r="G75" s="26" t="s">
        <v>641</v>
      </c>
      <c r="H75" s="161" t="s">
        <v>368</v>
      </c>
      <c r="I75" s="55" t="s">
        <v>600</v>
      </c>
      <c r="J75" s="14" t="s">
        <v>363</v>
      </c>
      <c r="K75" s="15" t="s">
        <v>327</v>
      </c>
      <c r="L75" s="51" t="s">
        <v>296</v>
      </c>
      <c r="M75" s="69" t="s">
        <v>184</v>
      </c>
      <c r="N75" s="250"/>
      <c r="O75" s="250"/>
      <c r="P75" s="250"/>
      <c r="Q75" s="250"/>
      <c r="R75" s="250"/>
      <c r="S75" s="70"/>
      <c r="T75" s="250" t="s">
        <v>184</v>
      </c>
      <c r="U75" s="250"/>
      <c r="V75" s="250"/>
      <c r="W75" s="250"/>
      <c r="X75" s="237">
        <f t="shared" si="47"/>
        <v>1</v>
      </c>
      <c r="Y75" s="80"/>
      <c r="Z75" s="80"/>
      <c r="AA75" s="80"/>
      <c r="AB75" s="80"/>
      <c r="AC75" s="80"/>
      <c r="AD75" s="80"/>
      <c r="AE75" s="80"/>
      <c r="AF75" s="80"/>
      <c r="AG75" s="80"/>
      <c r="AH75" s="80"/>
      <c r="AI75" s="80"/>
      <c r="AJ75" s="80"/>
      <c r="AK75" s="80"/>
      <c r="AL75" s="80"/>
      <c r="AM75" s="80"/>
      <c r="AN75" s="80"/>
      <c r="AO75" s="80"/>
      <c r="AP75" s="80"/>
      <c r="AQ75" s="80"/>
      <c r="AR75" s="80"/>
      <c r="AS75" s="80"/>
      <c r="AT75" s="80"/>
      <c r="AU75" s="80"/>
      <c r="AV75" s="80" t="s">
        <v>524</v>
      </c>
      <c r="AW75" s="80"/>
      <c r="AX75" s="80"/>
      <c r="AY75" s="80"/>
      <c r="AZ75" s="80"/>
      <c r="BA75" s="80"/>
      <c r="BB75" s="80"/>
      <c r="BC75" s="80"/>
      <c r="BD75" s="80"/>
      <c r="BE75" s="80"/>
      <c r="BF75" s="80"/>
      <c r="BG75" s="80"/>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236"/>
      <c r="CM75" s="235"/>
      <c r="CN75" s="236"/>
      <c r="CO75" s="235"/>
      <c r="CP75" s="236"/>
      <c r="CQ75" s="235"/>
      <c r="CR75" s="236"/>
      <c r="CS75" s="235"/>
      <c r="CT75" s="237"/>
      <c r="CU75" s="237"/>
      <c r="CV75" s="6"/>
    </row>
    <row r="76" spans="1:100" s="22" customFormat="1" ht="62.25" hidden="1" customHeight="1">
      <c r="A76" s="71">
        <v>70</v>
      </c>
      <c r="B76" s="250">
        <v>140</v>
      </c>
      <c r="C76" s="26" t="s">
        <v>639</v>
      </c>
      <c r="D76" s="249" t="s">
        <v>11</v>
      </c>
      <c r="E76" s="26" t="s">
        <v>641</v>
      </c>
      <c r="F76" s="249" t="s">
        <v>11</v>
      </c>
      <c r="G76" s="26" t="s">
        <v>641</v>
      </c>
      <c r="H76" s="161" t="s">
        <v>368</v>
      </c>
      <c r="I76" s="55" t="s">
        <v>600</v>
      </c>
      <c r="J76" s="14" t="s">
        <v>363</v>
      </c>
      <c r="K76" s="15" t="s">
        <v>327</v>
      </c>
      <c r="L76" s="51" t="s">
        <v>296</v>
      </c>
      <c r="M76" s="69" t="s">
        <v>184</v>
      </c>
      <c r="N76" s="250"/>
      <c r="O76" s="250"/>
      <c r="P76" s="250"/>
      <c r="Q76" s="250"/>
      <c r="R76" s="250"/>
      <c r="S76" s="70"/>
      <c r="T76" s="250"/>
      <c r="U76" s="250" t="s">
        <v>184</v>
      </c>
      <c r="V76" s="250"/>
      <c r="W76" s="250"/>
      <c r="X76" s="237">
        <f t="shared" si="47"/>
        <v>1</v>
      </c>
      <c r="Y76" s="80" t="s">
        <v>524</v>
      </c>
      <c r="Z76" s="80" t="s">
        <v>524</v>
      </c>
      <c r="AA76" s="80" t="s">
        <v>524</v>
      </c>
      <c r="AB76" s="80" t="s">
        <v>524</v>
      </c>
      <c r="AC76" s="80"/>
      <c r="AD76" s="80"/>
      <c r="AE76" s="80"/>
      <c r="AF76" s="80"/>
      <c r="AG76" s="80"/>
      <c r="AH76" s="80"/>
      <c r="AI76" s="80"/>
      <c r="AJ76" s="80"/>
      <c r="AK76" s="80"/>
      <c r="AL76" s="80"/>
      <c r="AM76" s="80"/>
      <c r="AN76" s="80"/>
      <c r="AO76" s="80"/>
      <c r="AP76" s="80"/>
      <c r="AQ76" s="80"/>
      <c r="AR76" s="80"/>
      <c r="AS76" s="80"/>
      <c r="AT76" s="80"/>
      <c r="AU76" s="80" t="s">
        <v>524</v>
      </c>
      <c r="AV76" s="80"/>
      <c r="AW76" s="80"/>
      <c r="AX76" s="80" t="s">
        <v>524</v>
      </c>
      <c r="AY76" s="80"/>
      <c r="AZ76" s="80"/>
      <c r="BA76" s="80"/>
      <c r="BB76" s="80"/>
      <c r="BC76" s="80"/>
      <c r="BD76" s="80"/>
      <c r="BE76" s="80"/>
      <c r="BF76" s="80"/>
      <c r="BG76" s="80"/>
      <c r="BH76" s="6">
        <v>2</v>
      </c>
      <c r="BI76" s="6">
        <v>2</v>
      </c>
      <c r="BJ76" s="6">
        <v>2</v>
      </c>
      <c r="BK76" s="6">
        <v>2</v>
      </c>
      <c r="BL76" s="6">
        <v>2</v>
      </c>
      <c r="BM76" s="6">
        <v>2</v>
      </c>
      <c r="BN76" s="6">
        <v>2</v>
      </c>
      <c r="BO76" s="6">
        <v>2</v>
      </c>
      <c r="BP76" s="6">
        <v>2</v>
      </c>
      <c r="BQ76" s="6">
        <v>2</v>
      </c>
      <c r="BR76" s="6">
        <v>2</v>
      </c>
      <c r="BS76" s="6">
        <v>2</v>
      </c>
      <c r="BT76" s="6">
        <v>2</v>
      </c>
      <c r="BU76" s="6">
        <v>2</v>
      </c>
      <c r="BV76" s="6">
        <v>2</v>
      </c>
      <c r="BW76" s="6">
        <v>2</v>
      </c>
      <c r="BX76" s="6">
        <v>2</v>
      </c>
      <c r="BY76" s="6">
        <v>2</v>
      </c>
      <c r="BZ76" s="6">
        <v>2</v>
      </c>
      <c r="CA76" s="6">
        <v>2</v>
      </c>
      <c r="CB76" s="6">
        <v>2</v>
      </c>
      <c r="CC76" s="6">
        <v>2</v>
      </c>
      <c r="CD76" s="6">
        <v>2</v>
      </c>
      <c r="CE76" s="6"/>
      <c r="CF76" s="6"/>
      <c r="CG76" s="6"/>
      <c r="CH76" s="6"/>
      <c r="CI76" s="6"/>
      <c r="CJ76" s="6"/>
      <c r="CK76" s="6"/>
      <c r="CL76" s="236">
        <f>COUNTIF(BH76:CK76,"2")</f>
        <v>23</v>
      </c>
      <c r="CM76" s="235">
        <f>CL76/(CL76+CN76+CP76+CR76)</f>
        <v>1</v>
      </c>
      <c r="CN76" s="236">
        <f>COUNTIF(BH76:CK76,"1")</f>
        <v>0</v>
      </c>
      <c r="CO76" s="235">
        <f>CN76/(CL76+CN76+CP76+CR76)</f>
        <v>0</v>
      </c>
      <c r="CP76" s="236">
        <f>COUNTIF(BH76:CK76,"0")</f>
        <v>0</v>
      </c>
      <c r="CQ76" s="235">
        <f>CP76/(CL76+CN76+CP76+CR76)</f>
        <v>0</v>
      </c>
      <c r="CR76" s="236">
        <f>COUNTIF(BH76:CK76,"KĐG")</f>
        <v>0</v>
      </c>
      <c r="CS76" s="235">
        <f t="shared" si="9"/>
        <v>0</v>
      </c>
      <c r="CT76" s="237">
        <f t="shared" si="10"/>
        <v>2</v>
      </c>
      <c r="CU76" s="237" t="str">
        <f>IF(CS76&gt;=50%,"KĐG",IF(CT76&gt;=1.6,"Đạt mục tiêu",IF(CT76&gt;=1,"Cần cố gắng","Chưa đạt")))</f>
        <v>Đạt mục tiêu</v>
      </c>
      <c r="CV76" s="6"/>
    </row>
    <row r="77" spans="1:100" s="22" customFormat="1" ht="57.75" hidden="1" customHeight="1">
      <c r="A77" s="71">
        <v>71</v>
      </c>
      <c r="B77" s="250">
        <v>142</v>
      </c>
      <c r="C77" s="26" t="s">
        <v>290</v>
      </c>
      <c r="D77" s="249" t="s">
        <v>12</v>
      </c>
      <c r="E77" s="26" t="s">
        <v>145</v>
      </c>
      <c r="F77" s="249" t="s">
        <v>11</v>
      </c>
      <c r="G77" s="26" t="s">
        <v>145</v>
      </c>
      <c r="H77" s="161" t="s">
        <v>369</v>
      </c>
      <c r="I77" s="55" t="s">
        <v>600</v>
      </c>
      <c r="J77" s="14" t="s">
        <v>363</v>
      </c>
      <c r="K77" s="15" t="s">
        <v>327</v>
      </c>
      <c r="L77" s="51" t="s">
        <v>296</v>
      </c>
      <c r="M77" s="69" t="s">
        <v>184</v>
      </c>
      <c r="N77" s="250"/>
      <c r="O77" s="250"/>
      <c r="P77" s="250"/>
      <c r="Q77" s="250"/>
      <c r="R77" s="250"/>
      <c r="S77" s="70"/>
      <c r="T77" s="250" t="s">
        <v>184</v>
      </c>
      <c r="U77" s="250"/>
      <c r="V77" s="250"/>
      <c r="W77" s="250"/>
      <c r="X77" s="237">
        <f t="shared" si="47"/>
        <v>1</v>
      </c>
      <c r="Y77" s="80"/>
      <c r="Z77" s="80"/>
      <c r="AA77" s="80"/>
      <c r="AB77" s="80"/>
      <c r="AC77" s="80"/>
      <c r="AD77" s="80"/>
      <c r="AE77" s="80"/>
      <c r="AF77" s="80"/>
      <c r="AG77" s="80"/>
      <c r="AH77" s="80"/>
      <c r="AI77" s="80"/>
      <c r="AJ77" s="80"/>
      <c r="AK77" s="80"/>
      <c r="AL77" s="80"/>
      <c r="AM77" s="80"/>
      <c r="AN77" s="80"/>
      <c r="AO77" s="80"/>
      <c r="AP77" s="80"/>
      <c r="AQ77" s="80"/>
      <c r="AR77" s="80"/>
      <c r="AS77" s="80"/>
      <c r="AT77" s="80" t="s">
        <v>524</v>
      </c>
      <c r="AU77" s="80"/>
      <c r="AV77" s="80"/>
      <c r="AW77" s="80"/>
      <c r="AX77" s="80"/>
      <c r="AY77" s="80" t="s">
        <v>524</v>
      </c>
      <c r="AZ77" s="80"/>
      <c r="BA77" s="80"/>
      <c r="BB77" s="80"/>
      <c r="BC77" s="80"/>
      <c r="BD77" s="80"/>
      <c r="BE77" s="80"/>
      <c r="BF77" s="80"/>
      <c r="BG77" s="80"/>
      <c r="BH77" s="6">
        <v>2</v>
      </c>
      <c r="BI77" s="6">
        <v>2</v>
      </c>
      <c r="BJ77" s="6">
        <v>2</v>
      </c>
      <c r="BK77" s="6">
        <v>2</v>
      </c>
      <c r="BL77" s="6">
        <v>2</v>
      </c>
      <c r="BM77" s="6">
        <v>2</v>
      </c>
      <c r="BN77" s="6">
        <v>2</v>
      </c>
      <c r="BO77" s="6">
        <v>2</v>
      </c>
      <c r="BP77" s="6">
        <v>2</v>
      </c>
      <c r="BQ77" s="6">
        <v>2</v>
      </c>
      <c r="BR77" s="6">
        <v>2</v>
      </c>
      <c r="BS77" s="6">
        <v>2</v>
      </c>
      <c r="BT77" s="6">
        <v>2</v>
      </c>
      <c r="BU77" s="6">
        <v>2</v>
      </c>
      <c r="BV77" s="6">
        <v>2</v>
      </c>
      <c r="BW77" s="6">
        <v>2</v>
      </c>
      <c r="BX77" s="6">
        <v>2</v>
      </c>
      <c r="BY77" s="6">
        <v>2</v>
      </c>
      <c r="BZ77" s="6">
        <v>2</v>
      </c>
      <c r="CA77" s="6">
        <v>2</v>
      </c>
      <c r="CB77" s="6">
        <v>2</v>
      </c>
      <c r="CC77" s="6">
        <v>2</v>
      </c>
      <c r="CD77" s="6">
        <v>2</v>
      </c>
      <c r="CE77" s="6"/>
      <c r="CF77" s="6"/>
      <c r="CG77" s="6"/>
      <c r="CH77" s="6"/>
      <c r="CI77" s="6"/>
      <c r="CJ77" s="6"/>
      <c r="CK77" s="6"/>
      <c r="CL77" s="236">
        <f>COUNTIF(BH77:CK77,"2")</f>
        <v>23</v>
      </c>
      <c r="CM77" s="235">
        <f>CL77/(CL77+CN77+CP77+CR77)</f>
        <v>1</v>
      </c>
      <c r="CN77" s="236">
        <f>COUNTIF(BH77:CK77,"1")</f>
        <v>0</v>
      </c>
      <c r="CO77" s="235">
        <f>CN77/(CL77+CN77+CP77+CR77)</f>
        <v>0</v>
      </c>
      <c r="CP77" s="236">
        <f>COUNTIF(BH77:CK77,"0")</f>
        <v>0</v>
      </c>
      <c r="CQ77" s="235">
        <f>CP77/(CL77+CN77+CP77+CR77)</f>
        <v>0</v>
      </c>
      <c r="CR77" s="236">
        <f>COUNTIF(BH77:CK77,"KĐG")</f>
        <v>0</v>
      </c>
      <c r="CS77" s="235">
        <f t="shared" si="9"/>
        <v>0</v>
      </c>
      <c r="CT77" s="237">
        <f t="shared" si="10"/>
        <v>2</v>
      </c>
      <c r="CU77" s="237" t="str">
        <f>IF(CS77&gt;=50%,"KĐG",IF(CT77&gt;=1.6,"Đạt mục tiêu",IF(CT77&gt;=1,"Cần cố gắng","Chưa đạt")))</f>
        <v>Đạt mục tiêu</v>
      </c>
      <c r="CV77" s="27"/>
    </row>
    <row r="78" spans="1:100" s="22" customFormat="1" ht="57.75" hidden="1" customHeight="1">
      <c r="A78" s="71">
        <v>72</v>
      </c>
      <c r="B78" s="250"/>
      <c r="C78" s="26" t="s">
        <v>290</v>
      </c>
      <c r="D78" s="249" t="s">
        <v>12</v>
      </c>
      <c r="E78" s="26" t="s">
        <v>145</v>
      </c>
      <c r="F78" s="249" t="s">
        <v>11</v>
      </c>
      <c r="G78" s="26" t="s">
        <v>145</v>
      </c>
      <c r="H78" s="161" t="s">
        <v>369</v>
      </c>
      <c r="I78" s="55" t="s">
        <v>600</v>
      </c>
      <c r="J78" s="14" t="s">
        <v>363</v>
      </c>
      <c r="K78" s="15" t="s">
        <v>327</v>
      </c>
      <c r="L78" s="51" t="s">
        <v>296</v>
      </c>
      <c r="M78" s="69" t="s">
        <v>184</v>
      </c>
      <c r="N78" s="250"/>
      <c r="O78" s="250"/>
      <c r="P78" s="250"/>
      <c r="Q78" s="250"/>
      <c r="R78" s="250"/>
      <c r="S78" s="70"/>
      <c r="T78" s="250"/>
      <c r="U78" s="250" t="s">
        <v>184</v>
      </c>
      <c r="V78" s="250"/>
      <c r="W78" s="250"/>
      <c r="X78" s="237">
        <f t="shared" si="47"/>
        <v>1</v>
      </c>
      <c r="Y78" s="80"/>
      <c r="Z78" s="80"/>
      <c r="AA78" s="80"/>
      <c r="AB78" s="80"/>
      <c r="AC78" s="80"/>
      <c r="AD78" s="80"/>
      <c r="AE78" s="80"/>
      <c r="AF78" s="80"/>
      <c r="AG78" s="80"/>
      <c r="AH78" s="80"/>
      <c r="AI78" s="80"/>
      <c r="AJ78" s="80"/>
      <c r="AK78" s="80"/>
      <c r="AL78" s="80"/>
      <c r="AM78" s="80"/>
      <c r="AN78" s="80"/>
      <c r="AO78" s="80"/>
      <c r="AP78" s="80"/>
      <c r="AQ78" s="80"/>
      <c r="AR78" s="80"/>
      <c r="AS78" s="80"/>
      <c r="AT78" s="80"/>
      <c r="AU78" s="80"/>
      <c r="AV78" s="80"/>
      <c r="AW78" s="80"/>
      <c r="AX78" s="80"/>
      <c r="AY78" s="80" t="s">
        <v>524</v>
      </c>
      <c r="AZ78" s="80"/>
      <c r="BA78" s="80"/>
      <c r="BB78" s="80"/>
      <c r="BC78" s="80"/>
      <c r="BD78" s="80"/>
      <c r="BE78" s="80"/>
      <c r="BF78" s="80"/>
      <c r="BG78" s="80"/>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236"/>
      <c r="CM78" s="235"/>
      <c r="CN78" s="236"/>
      <c r="CO78" s="235"/>
      <c r="CP78" s="236"/>
      <c r="CQ78" s="235"/>
      <c r="CR78" s="236"/>
      <c r="CS78" s="235"/>
      <c r="CT78" s="237"/>
      <c r="CU78" s="237"/>
      <c r="CV78" s="27"/>
    </row>
    <row r="79" spans="1:100" s="22" customFormat="1" ht="99" hidden="1" customHeight="1">
      <c r="A79" s="71">
        <v>73</v>
      </c>
      <c r="B79" s="250">
        <v>148</v>
      </c>
      <c r="C79" s="26" t="s">
        <v>640</v>
      </c>
      <c r="D79" s="249" t="s">
        <v>11</v>
      </c>
      <c r="E79" s="26" t="s">
        <v>146</v>
      </c>
      <c r="F79" s="249" t="s">
        <v>11</v>
      </c>
      <c r="G79" s="26" t="s">
        <v>651</v>
      </c>
      <c r="H79" s="161" t="s">
        <v>370</v>
      </c>
      <c r="I79" s="55" t="s">
        <v>600</v>
      </c>
      <c r="J79" s="14" t="s">
        <v>363</v>
      </c>
      <c r="K79" s="15" t="s">
        <v>327</v>
      </c>
      <c r="L79" s="51" t="s">
        <v>296</v>
      </c>
      <c r="M79" s="69" t="s">
        <v>184</v>
      </c>
      <c r="N79" s="250"/>
      <c r="O79" s="250"/>
      <c r="P79" s="250"/>
      <c r="Q79" s="250"/>
      <c r="R79" s="250"/>
      <c r="S79" s="70"/>
      <c r="T79" s="250" t="s">
        <v>184</v>
      </c>
      <c r="U79" s="250"/>
      <c r="V79" s="250"/>
      <c r="W79" s="250"/>
      <c r="X79" s="237">
        <f t="shared" si="47"/>
        <v>1</v>
      </c>
      <c r="Y79" s="80"/>
      <c r="Z79" s="80"/>
      <c r="AA79" s="80"/>
      <c r="AB79" s="80"/>
      <c r="AC79" s="80"/>
      <c r="AD79" s="80"/>
      <c r="AE79" s="80"/>
      <c r="AF79" s="80"/>
      <c r="AG79" s="80"/>
      <c r="AH79" s="80" t="s">
        <v>522</v>
      </c>
      <c r="AI79" s="80"/>
      <c r="AJ79" s="80"/>
      <c r="AK79" s="80"/>
      <c r="AL79" s="80"/>
      <c r="AM79" s="80"/>
      <c r="AN79" s="80"/>
      <c r="AO79" s="80"/>
      <c r="AP79" s="80"/>
      <c r="AQ79" s="80"/>
      <c r="AR79" s="80"/>
      <c r="AS79" s="80"/>
      <c r="AT79" s="80"/>
      <c r="AU79" s="80"/>
      <c r="AV79" s="80"/>
      <c r="AW79" s="80" t="s">
        <v>524</v>
      </c>
      <c r="AX79" s="80" t="s">
        <v>524</v>
      </c>
      <c r="AY79" s="80"/>
      <c r="AZ79" s="80"/>
      <c r="BA79" s="80"/>
      <c r="BB79" s="80"/>
      <c r="BC79" s="80"/>
      <c r="BD79" s="80"/>
      <c r="BE79" s="80"/>
      <c r="BF79" s="80"/>
      <c r="BG79" s="80"/>
      <c r="BH79" s="6">
        <v>2</v>
      </c>
      <c r="BI79" s="6">
        <v>2</v>
      </c>
      <c r="BJ79" s="6">
        <v>2</v>
      </c>
      <c r="BK79" s="6">
        <v>2</v>
      </c>
      <c r="BL79" s="6">
        <v>2</v>
      </c>
      <c r="BM79" s="6">
        <v>2</v>
      </c>
      <c r="BN79" s="6">
        <v>2</v>
      </c>
      <c r="BO79" s="6">
        <v>2</v>
      </c>
      <c r="BP79" s="6">
        <v>2</v>
      </c>
      <c r="BQ79" s="6">
        <v>2</v>
      </c>
      <c r="BR79" s="6">
        <v>2</v>
      </c>
      <c r="BS79" s="6">
        <v>2</v>
      </c>
      <c r="BT79" s="6">
        <v>2</v>
      </c>
      <c r="BU79" s="6">
        <v>2</v>
      </c>
      <c r="BV79" s="6">
        <v>2</v>
      </c>
      <c r="BW79" s="6">
        <v>2</v>
      </c>
      <c r="BX79" s="6">
        <v>2</v>
      </c>
      <c r="BY79" s="6">
        <v>2</v>
      </c>
      <c r="BZ79" s="6">
        <v>2</v>
      </c>
      <c r="CA79" s="6">
        <v>2</v>
      </c>
      <c r="CB79" s="6">
        <v>2</v>
      </c>
      <c r="CC79" s="6">
        <v>2</v>
      </c>
      <c r="CD79" s="6">
        <v>2</v>
      </c>
      <c r="CE79" s="6"/>
      <c r="CF79" s="6"/>
      <c r="CG79" s="6"/>
      <c r="CH79" s="6"/>
      <c r="CI79" s="6"/>
      <c r="CJ79" s="6"/>
      <c r="CK79" s="6"/>
      <c r="CL79" s="236">
        <f>COUNTIF(BH79:CK79,"2")</f>
        <v>23</v>
      </c>
      <c r="CM79" s="235">
        <f>CL79/(CL79+CN79+CP79+CR79)</f>
        <v>1</v>
      </c>
      <c r="CN79" s="236">
        <f>COUNTIF(BH79:CK79,"1")</f>
        <v>0</v>
      </c>
      <c r="CO79" s="235">
        <f>CN79/(CL79+CN79+CP79+CR79)</f>
        <v>0</v>
      </c>
      <c r="CP79" s="236">
        <f>COUNTIF(BH79:CK79,"0")</f>
        <v>0</v>
      </c>
      <c r="CQ79" s="235">
        <f>CP79/(CL79+CN79+CP79+CR79)</f>
        <v>0</v>
      </c>
      <c r="CR79" s="236">
        <f>COUNTIF(BH79:CK79,"KĐG")</f>
        <v>0</v>
      </c>
      <c r="CS79" s="235">
        <f>CR79/(CL79+CN79+CP79+CR79)</f>
        <v>0</v>
      </c>
      <c r="CT79" s="237">
        <f>(((CL79*2)+(CN79*1)+(CP79*0)))/(CL79+CN79+CP79)</f>
        <v>2</v>
      </c>
      <c r="CU79" s="237" t="str">
        <f>IF(CS79&gt;=50%,"KĐG",IF(CT79&gt;=1.6,"Đạt mục tiêu",IF(CT79&gt;=1,"Cần cố gắng","Chưa đạt")))</f>
        <v>Đạt mục tiêu</v>
      </c>
      <c r="CV79" s="6"/>
    </row>
    <row r="80" spans="1:100" s="22" customFormat="1" ht="100.5" hidden="1" customHeight="1">
      <c r="A80" s="71">
        <v>74</v>
      </c>
      <c r="B80" s="250">
        <v>149</v>
      </c>
      <c r="C80" s="26" t="s">
        <v>640</v>
      </c>
      <c r="D80" s="249" t="s">
        <v>11</v>
      </c>
      <c r="E80" s="26" t="s">
        <v>146</v>
      </c>
      <c r="F80" s="249" t="s">
        <v>11</v>
      </c>
      <c r="G80" s="26" t="s">
        <v>651</v>
      </c>
      <c r="H80" s="161" t="s">
        <v>370</v>
      </c>
      <c r="I80" s="55" t="s">
        <v>600</v>
      </c>
      <c r="J80" s="14" t="s">
        <v>363</v>
      </c>
      <c r="K80" s="15" t="s">
        <v>327</v>
      </c>
      <c r="L80" s="51" t="s">
        <v>296</v>
      </c>
      <c r="M80" s="69" t="s">
        <v>184</v>
      </c>
      <c r="N80" s="250"/>
      <c r="O80" s="250"/>
      <c r="P80" s="250"/>
      <c r="Q80" s="250"/>
      <c r="R80" s="250"/>
      <c r="S80" s="70"/>
      <c r="T80" s="250"/>
      <c r="U80" s="250" t="s">
        <v>184</v>
      </c>
      <c r="V80" s="250"/>
      <c r="W80" s="250"/>
      <c r="X80" s="237">
        <f t="shared" si="47"/>
        <v>1</v>
      </c>
      <c r="Y80" s="80"/>
      <c r="Z80" s="80"/>
      <c r="AA80" s="80"/>
      <c r="AB80" s="80"/>
      <c r="AC80" s="80"/>
      <c r="AD80" s="80"/>
      <c r="AE80" s="80"/>
      <c r="AF80" s="80"/>
      <c r="AG80" s="80"/>
      <c r="AH80" s="80"/>
      <c r="AI80" s="80"/>
      <c r="AJ80" s="80"/>
      <c r="AK80" s="80"/>
      <c r="AL80" s="80"/>
      <c r="AM80" s="80"/>
      <c r="AN80" s="80"/>
      <c r="AO80" s="80"/>
      <c r="AP80" s="80"/>
      <c r="AQ80" s="80"/>
      <c r="AR80" s="80"/>
      <c r="AS80" s="80"/>
      <c r="AT80" s="80"/>
      <c r="AU80" s="80"/>
      <c r="AV80" s="80"/>
      <c r="AW80" s="80"/>
      <c r="AX80" s="80"/>
      <c r="AY80" s="80"/>
      <c r="AZ80" s="80" t="s">
        <v>524</v>
      </c>
      <c r="BA80" s="80"/>
      <c r="BB80" s="80"/>
      <c r="BC80" s="80"/>
      <c r="BD80" s="80"/>
      <c r="BE80" s="80"/>
      <c r="BF80" s="80"/>
      <c r="BG80" s="80"/>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236"/>
      <c r="CM80" s="235"/>
      <c r="CN80" s="236"/>
      <c r="CO80" s="235"/>
      <c r="CP80" s="236"/>
      <c r="CQ80" s="235"/>
      <c r="CR80" s="236"/>
      <c r="CS80" s="235"/>
      <c r="CT80" s="237"/>
      <c r="CU80" s="237"/>
      <c r="CV80" s="6"/>
    </row>
    <row r="81" spans="1:100" s="22" customFormat="1" ht="17.25" hidden="1" customHeight="1">
      <c r="A81" s="71">
        <v>75</v>
      </c>
      <c r="B81" s="41">
        <v>156</v>
      </c>
      <c r="C81" s="582" t="s">
        <v>265</v>
      </c>
      <c r="D81" s="583"/>
      <c r="E81" s="583"/>
      <c r="F81" s="584"/>
      <c r="G81" s="45" t="s">
        <v>331</v>
      </c>
      <c r="H81" s="152" t="s">
        <v>331</v>
      </c>
      <c r="I81" s="45" t="s">
        <v>331</v>
      </c>
      <c r="J81" s="45" t="s">
        <v>331</v>
      </c>
      <c r="K81" s="15" t="s">
        <v>327</v>
      </c>
      <c r="L81" s="45" t="s">
        <v>331</v>
      </c>
      <c r="M81" s="45" t="s">
        <v>331</v>
      </c>
      <c r="N81" s="45" t="s">
        <v>331</v>
      </c>
      <c r="O81" s="45" t="s">
        <v>331</v>
      </c>
      <c r="P81" s="45" t="s">
        <v>331</v>
      </c>
      <c r="Q81" s="45" t="s">
        <v>331</v>
      </c>
      <c r="R81" s="45" t="s">
        <v>331</v>
      </c>
      <c r="S81" s="45" t="s">
        <v>331</v>
      </c>
      <c r="T81" s="45" t="s">
        <v>331</v>
      </c>
      <c r="U81" s="45" t="s">
        <v>331</v>
      </c>
      <c r="V81" s="45" t="s">
        <v>331</v>
      </c>
      <c r="W81" s="45" t="s">
        <v>331</v>
      </c>
      <c r="X81" s="45" t="s">
        <v>331</v>
      </c>
      <c r="Y81" s="45" t="s">
        <v>331</v>
      </c>
      <c r="Z81" s="45" t="s">
        <v>331</v>
      </c>
      <c r="AA81" s="45" t="s">
        <v>331</v>
      </c>
      <c r="AB81" s="45" t="s">
        <v>331</v>
      </c>
      <c r="AC81" s="45" t="s">
        <v>331</v>
      </c>
      <c r="AD81" s="45" t="s">
        <v>331</v>
      </c>
      <c r="AE81" s="45" t="s">
        <v>331</v>
      </c>
      <c r="AF81" s="45" t="s">
        <v>331</v>
      </c>
      <c r="AG81" s="45" t="s">
        <v>331</v>
      </c>
      <c r="AH81" s="45" t="s">
        <v>331</v>
      </c>
      <c r="AI81" s="45" t="s">
        <v>331</v>
      </c>
      <c r="AJ81" s="45" t="s">
        <v>331</v>
      </c>
      <c r="AK81" s="45" t="s">
        <v>331</v>
      </c>
      <c r="AL81" s="45" t="s">
        <v>331</v>
      </c>
      <c r="AM81" s="45" t="s">
        <v>331</v>
      </c>
      <c r="AN81" s="45" t="s">
        <v>331</v>
      </c>
      <c r="AO81" s="45" t="s">
        <v>331</v>
      </c>
      <c r="AP81" s="45" t="s">
        <v>331</v>
      </c>
      <c r="AQ81" s="45" t="s">
        <v>331</v>
      </c>
      <c r="AR81" s="45" t="s">
        <v>331</v>
      </c>
      <c r="AS81" s="45" t="s">
        <v>331</v>
      </c>
      <c r="AT81" s="45" t="s">
        <v>331</v>
      </c>
      <c r="AU81" s="45" t="s">
        <v>331</v>
      </c>
      <c r="AV81" s="45" t="s">
        <v>331</v>
      </c>
      <c r="AW81" s="45" t="s">
        <v>331</v>
      </c>
      <c r="AX81" s="45" t="s">
        <v>331</v>
      </c>
      <c r="AY81" s="45" t="s">
        <v>331</v>
      </c>
      <c r="AZ81" s="45" t="s">
        <v>331</v>
      </c>
      <c r="BA81" s="45" t="s">
        <v>331</v>
      </c>
      <c r="BB81" s="45" t="s">
        <v>331</v>
      </c>
      <c r="BC81" s="45" t="s">
        <v>331</v>
      </c>
      <c r="BD81" s="45" t="s">
        <v>331</v>
      </c>
      <c r="BE81" s="45" t="s">
        <v>331</v>
      </c>
      <c r="BF81" s="45" t="s">
        <v>331</v>
      </c>
      <c r="BG81" s="45" t="s">
        <v>331</v>
      </c>
      <c r="BH81" s="6">
        <v>2</v>
      </c>
      <c r="BI81" s="6">
        <v>2</v>
      </c>
      <c r="BJ81" s="6">
        <v>2</v>
      </c>
      <c r="BK81" s="6">
        <v>2</v>
      </c>
      <c r="BL81" s="6">
        <v>2</v>
      </c>
      <c r="BM81" s="6">
        <v>2</v>
      </c>
      <c r="BN81" s="6">
        <v>2</v>
      </c>
      <c r="BO81" s="6">
        <v>2</v>
      </c>
      <c r="BP81" s="6">
        <v>2</v>
      </c>
      <c r="BQ81" s="6">
        <v>2</v>
      </c>
      <c r="BR81" s="6">
        <v>2</v>
      </c>
      <c r="BS81" s="6">
        <v>2</v>
      </c>
      <c r="BT81" s="6">
        <v>2</v>
      </c>
      <c r="BU81" s="6">
        <v>2</v>
      </c>
      <c r="BV81" s="6">
        <v>2</v>
      </c>
      <c r="BW81" s="6">
        <v>2</v>
      </c>
      <c r="BX81" s="6">
        <v>2</v>
      </c>
      <c r="BY81" s="6">
        <v>2</v>
      </c>
      <c r="BZ81" s="6">
        <v>2</v>
      </c>
      <c r="CA81" s="6">
        <v>2</v>
      </c>
      <c r="CB81" s="6">
        <v>2</v>
      </c>
      <c r="CC81" s="6">
        <v>2</v>
      </c>
      <c r="CD81" s="6">
        <v>2</v>
      </c>
      <c r="CE81" s="45" t="s">
        <v>331</v>
      </c>
      <c r="CF81" s="45" t="s">
        <v>331</v>
      </c>
      <c r="CG81" s="45" t="s">
        <v>331</v>
      </c>
      <c r="CH81" s="45" t="s">
        <v>331</v>
      </c>
      <c r="CI81" s="45" t="s">
        <v>331</v>
      </c>
      <c r="CJ81" s="45" t="s">
        <v>331</v>
      </c>
      <c r="CK81" s="45" t="s">
        <v>331</v>
      </c>
      <c r="CL81" s="45" t="s">
        <v>331</v>
      </c>
      <c r="CM81" s="45" t="s">
        <v>331</v>
      </c>
      <c r="CN81" s="45" t="s">
        <v>331</v>
      </c>
      <c r="CO81" s="45" t="s">
        <v>331</v>
      </c>
      <c r="CP81" s="45" t="s">
        <v>331</v>
      </c>
      <c r="CQ81" s="45" t="s">
        <v>331</v>
      </c>
      <c r="CR81" s="45" t="s">
        <v>331</v>
      </c>
      <c r="CS81" s="45" t="s">
        <v>331</v>
      </c>
      <c r="CT81" s="45" t="s">
        <v>331</v>
      </c>
      <c r="CU81" s="45" t="s">
        <v>331</v>
      </c>
      <c r="CV81" s="45" t="s">
        <v>331</v>
      </c>
    </row>
    <row r="82" spans="1:100" s="22" customFormat="1" ht="65.25" hidden="1" customHeight="1">
      <c r="A82" s="71">
        <v>76</v>
      </c>
      <c r="B82" s="250">
        <v>157</v>
      </c>
      <c r="C82" s="26" t="s">
        <v>147</v>
      </c>
      <c r="D82" s="249" t="s">
        <v>10</v>
      </c>
      <c r="E82" s="26" t="s">
        <v>148</v>
      </c>
      <c r="F82" s="249" t="s">
        <v>12</v>
      </c>
      <c r="G82" s="26" t="s">
        <v>148</v>
      </c>
      <c r="H82" s="161" t="s">
        <v>371</v>
      </c>
      <c r="I82" s="55" t="s">
        <v>600</v>
      </c>
      <c r="J82" s="14" t="s">
        <v>363</v>
      </c>
      <c r="K82" s="15" t="s">
        <v>327</v>
      </c>
      <c r="L82" s="51" t="s">
        <v>296</v>
      </c>
      <c r="M82" s="69" t="s">
        <v>184</v>
      </c>
      <c r="N82" s="250"/>
      <c r="O82" s="250"/>
      <c r="P82" s="250" t="s">
        <v>184</v>
      </c>
      <c r="Q82" s="250"/>
      <c r="R82" s="250"/>
      <c r="S82" s="70"/>
      <c r="T82" s="250"/>
      <c r="U82" s="250"/>
      <c r="V82" s="250"/>
      <c r="W82" s="250"/>
      <c r="X82" s="237">
        <f t="shared" ref="X82:X88" si="48">COUNTIF($N82:$W82,"x")</f>
        <v>1</v>
      </c>
      <c r="Y82" s="80"/>
      <c r="Z82" s="80"/>
      <c r="AA82" s="80"/>
      <c r="AB82" s="80"/>
      <c r="AC82" s="80" t="s">
        <v>524</v>
      </c>
      <c r="AD82" s="80"/>
      <c r="AE82" s="80"/>
      <c r="AF82" s="80" t="s">
        <v>524</v>
      </c>
      <c r="AG82" s="80"/>
      <c r="AH82" s="80"/>
      <c r="AI82" s="80"/>
      <c r="AJ82" s="80"/>
      <c r="AK82" s="80"/>
      <c r="AL82" s="80"/>
      <c r="AM82" s="80"/>
      <c r="AN82" s="80"/>
      <c r="AO82" s="80"/>
      <c r="AP82" s="80"/>
      <c r="AQ82" s="80"/>
      <c r="AR82" s="80"/>
      <c r="AS82" s="80"/>
      <c r="AT82" s="80"/>
      <c r="AU82" s="80"/>
      <c r="AV82" s="80"/>
      <c r="AW82" s="80"/>
      <c r="AX82" s="80"/>
      <c r="AY82" s="80"/>
      <c r="AZ82" s="80"/>
      <c r="BA82" s="80"/>
      <c r="BB82" s="80" t="s">
        <v>524</v>
      </c>
      <c r="BC82" s="80"/>
      <c r="BD82" s="80"/>
      <c r="BE82" s="80"/>
      <c r="BF82" s="80"/>
      <c r="BG82" s="80"/>
      <c r="BH82" s="6">
        <v>2</v>
      </c>
      <c r="BI82" s="6">
        <v>2</v>
      </c>
      <c r="BJ82" s="6">
        <v>2</v>
      </c>
      <c r="BK82" s="6">
        <v>2</v>
      </c>
      <c r="BL82" s="6">
        <v>2</v>
      </c>
      <c r="BM82" s="6">
        <v>2</v>
      </c>
      <c r="BN82" s="6">
        <v>2</v>
      </c>
      <c r="BO82" s="6">
        <v>2</v>
      </c>
      <c r="BP82" s="6">
        <v>2</v>
      </c>
      <c r="BQ82" s="6">
        <v>2</v>
      </c>
      <c r="BR82" s="6">
        <v>2</v>
      </c>
      <c r="BS82" s="6">
        <v>2</v>
      </c>
      <c r="BT82" s="6">
        <v>2</v>
      </c>
      <c r="BU82" s="6">
        <v>2</v>
      </c>
      <c r="BV82" s="6">
        <v>2</v>
      </c>
      <c r="BW82" s="6">
        <v>2</v>
      </c>
      <c r="BX82" s="6">
        <v>2</v>
      </c>
      <c r="BY82" s="6">
        <v>2</v>
      </c>
      <c r="BZ82" s="6">
        <v>2</v>
      </c>
      <c r="CA82" s="6">
        <v>2</v>
      </c>
      <c r="CB82" s="6">
        <v>2</v>
      </c>
      <c r="CC82" s="6">
        <v>2</v>
      </c>
      <c r="CD82" s="6">
        <v>2</v>
      </c>
      <c r="CE82" s="6"/>
      <c r="CF82" s="6"/>
      <c r="CG82" s="6"/>
      <c r="CH82" s="6"/>
      <c r="CI82" s="6"/>
      <c r="CJ82" s="6"/>
      <c r="CK82" s="6"/>
      <c r="CL82" s="236">
        <f t="shared" ref="CL82:CL88" si="49">COUNTIF(BH82:CK82,"2")</f>
        <v>23</v>
      </c>
      <c r="CM82" s="235">
        <f t="shared" ref="CM82:CM88" si="50">CL82/(CL82+CN82+CP82+CR82)</f>
        <v>1</v>
      </c>
      <c r="CN82" s="236">
        <f t="shared" ref="CN82:CN88" si="51">COUNTIF(BH82:CK82,"1")</f>
        <v>0</v>
      </c>
      <c r="CO82" s="235">
        <f t="shared" ref="CO82:CO88" si="52">CN82/(CL82+CN82+CP82+CR82)</f>
        <v>0</v>
      </c>
      <c r="CP82" s="236">
        <f t="shared" ref="CP82:CP88" si="53">COUNTIF(BH82:CK82,"0")</f>
        <v>0</v>
      </c>
      <c r="CQ82" s="235">
        <f t="shared" ref="CQ82:CQ88" si="54">CP82/(CL82+CN82+CP82+CR82)</f>
        <v>0</v>
      </c>
      <c r="CR82" s="236">
        <f t="shared" ref="CR82:CR88" si="55">COUNTIF(BH82:CK82,"KĐG")</f>
        <v>0</v>
      </c>
      <c r="CS82" s="235">
        <f t="shared" si="9"/>
        <v>0</v>
      </c>
      <c r="CT82" s="237">
        <f t="shared" si="10"/>
        <v>2</v>
      </c>
      <c r="CU82" s="237" t="str">
        <f t="shared" ref="CU82:CU88" si="56">IF(CS82&gt;=50%,"KĐG",IF(CT82&gt;=1.6,"Đạt mục tiêu",IF(CT82&gt;=1,"Cần cố gắng","Chưa đạt")))</f>
        <v>Đạt mục tiêu</v>
      </c>
      <c r="CV82" s="6"/>
    </row>
    <row r="83" spans="1:100" s="22" customFormat="1" ht="67.5" hidden="1" customHeight="1">
      <c r="A83" s="71">
        <v>77</v>
      </c>
      <c r="B83" s="250">
        <v>160</v>
      </c>
      <c r="C83" s="26" t="s">
        <v>149</v>
      </c>
      <c r="D83" s="249" t="s">
        <v>10</v>
      </c>
      <c r="E83" s="26" t="s">
        <v>150</v>
      </c>
      <c r="F83" s="249" t="s">
        <v>12</v>
      </c>
      <c r="G83" s="26" t="s">
        <v>150</v>
      </c>
      <c r="H83" s="161" t="s">
        <v>372</v>
      </c>
      <c r="I83" s="55" t="s">
        <v>600</v>
      </c>
      <c r="J83" s="14" t="s">
        <v>363</v>
      </c>
      <c r="K83" s="15" t="s">
        <v>327</v>
      </c>
      <c r="L83" s="51" t="s">
        <v>296</v>
      </c>
      <c r="M83" s="69" t="s">
        <v>184</v>
      </c>
      <c r="N83" s="250"/>
      <c r="O83" s="250" t="s">
        <v>184</v>
      </c>
      <c r="P83" s="250"/>
      <c r="Q83" s="250"/>
      <c r="R83" s="250"/>
      <c r="S83" s="70"/>
      <c r="T83" s="250"/>
      <c r="U83" s="250"/>
      <c r="V83" s="250"/>
      <c r="W83" s="250"/>
      <c r="X83" s="237">
        <f t="shared" si="48"/>
        <v>1</v>
      </c>
      <c r="Y83" s="80"/>
      <c r="Z83" s="80"/>
      <c r="AA83" s="80"/>
      <c r="AB83" s="80"/>
      <c r="AC83" s="80"/>
      <c r="AD83" s="80"/>
      <c r="AE83" s="80" t="s">
        <v>524</v>
      </c>
      <c r="AF83" s="80"/>
      <c r="AG83" s="80"/>
      <c r="AH83" s="80"/>
      <c r="AI83" s="80"/>
      <c r="AJ83" s="80"/>
      <c r="AK83" s="80"/>
      <c r="AL83" s="80"/>
      <c r="AM83" s="80"/>
      <c r="AN83" s="80"/>
      <c r="AO83" s="80"/>
      <c r="AP83" s="80"/>
      <c r="AQ83" s="80"/>
      <c r="AR83" s="80"/>
      <c r="AS83" s="80"/>
      <c r="AT83" s="80"/>
      <c r="AU83" s="80"/>
      <c r="AV83" s="80"/>
      <c r="AW83" s="80"/>
      <c r="AX83" s="80"/>
      <c r="AY83" s="80"/>
      <c r="AZ83" s="80"/>
      <c r="BA83" s="80"/>
      <c r="BB83" s="80"/>
      <c r="BC83" s="80"/>
      <c r="BD83" s="80"/>
      <c r="BE83" s="80"/>
      <c r="BF83" s="80"/>
      <c r="BG83" s="80"/>
      <c r="BH83" s="6">
        <v>2</v>
      </c>
      <c r="BI83" s="6">
        <v>2</v>
      </c>
      <c r="BJ83" s="6">
        <v>2</v>
      </c>
      <c r="BK83" s="6">
        <v>2</v>
      </c>
      <c r="BL83" s="6">
        <v>2</v>
      </c>
      <c r="BM83" s="6">
        <v>2</v>
      </c>
      <c r="BN83" s="6">
        <v>2</v>
      </c>
      <c r="BO83" s="6">
        <v>2</v>
      </c>
      <c r="BP83" s="6">
        <v>2</v>
      </c>
      <c r="BQ83" s="6">
        <v>2</v>
      </c>
      <c r="BR83" s="6">
        <v>2</v>
      </c>
      <c r="BS83" s="6">
        <v>2</v>
      </c>
      <c r="BT83" s="6">
        <v>2</v>
      </c>
      <c r="BU83" s="6">
        <v>2</v>
      </c>
      <c r="BV83" s="6">
        <v>2</v>
      </c>
      <c r="BW83" s="6">
        <v>2</v>
      </c>
      <c r="BX83" s="6">
        <v>2</v>
      </c>
      <c r="BY83" s="6">
        <v>2</v>
      </c>
      <c r="BZ83" s="6">
        <v>2</v>
      </c>
      <c r="CA83" s="6">
        <v>2</v>
      </c>
      <c r="CB83" s="6">
        <v>2</v>
      </c>
      <c r="CC83" s="6">
        <v>2</v>
      </c>
      <c r="CD83" s="6">
        <v>2</v>
      </c>
      <c r="CE83" s="6"/>
      <c r="CF83" s="6"/>
      <c r="CG83" s="6"/>
      <c r="CH83" s="6"/>
      <c r="CI83" s="6"/>
      <c r="CJ83" s="6"/>
      <c r="CK83" s="6"/>
      <c r="CL83" s="236">
        <f t="shared" si="49"/>
        <v>23</v>
      </c>
      <c r="CM83" s="235">
        <f t="shared" si="50"/>
        <v>1</v>
      </c>
      <c r="CN83" s="236">
        <f t="shared" si="51"/>
        <v>0</v>
      </c>
      <c r="CO83" s="235">
        <f t="shared" si="52"/>
        <v>0</v>
      </c>
      <c r="CP83" s="236">
        <f t="shared" si="53"/>
        <v>0</v>
      </c>
      <c r="CQ83" s="235">
        <f t="shared" si="54"/>
        <v>0</v>
      </c>
      <c r="CR83" s="236">
        <f t="shared" si="55"/>
        <v>0</v>
      </c>
      <c r="CS83" s="235">
        <f t="shared" si="9"/>
        <v>0</v>
      </c>
      <c r="CT83" s="237">
        <f t="shared" si="10"/>
        <v>2</v>
      </c>
      <c r="CU83" s="237" t="str">
        <f t="shared" si="56"/>
        <v>Đạt mục tiêu</v>
      </c>
      <c r="CV83" s="6"/>
    </row>
    <row r="84" spans="1:100" s="22" customFormat="1" ht="27" hidden="1" customHeight="1">
      <c r="A84" s="71">
        <v>78</v>
      </c>
      <c r="B84" s="250">
        <v>163</v>
      </c>
      <c r="C84" s="26" t="s">
        <v>151</v>
      </c>
      <c r="D84" s="249" t="s">
        <v>10</v>
      </c>
      <c r="E84" s="26" t="s">
        <v>152</v>
      </c>
      <c r="F84" s="249" t="s">
        <v>12</v>
      </c>
      <c r="G84" s="26" t="s">
        <v>152</v>
      </c>
      <c r="H84" s="161" t="s">
        <v>373</v>
      </c>
      <c r="I84" s="55" t="s">
        <v>600</v>
      </c>
      <c r="J84" s="14" t="s">
        <v>363</v>
      </c>
      <c r="K84" s="15" t="s">
        <v>327</v>
      </c>
      <c r="L84" s="51" t="s">
        <v>296</v>
      </c>
      <c r="M84" s="69" t="s">
        <v>184</v>
      </c>
      <c r="N84" s="250"/>
      <c r="O84" s="250" t="s">
        <v>184</v>
      </c>
      <c r="P84" s="250"/>
      <c r="Q84" s="250"/>
      <c r="R84" s="250"/>
      <c r="S84" s="70"/>
      <c r="T84" s="250"/>
      <c r="U84" s="250"/>
      <c r="V84" s="250"/>
      <c r="W84" s="250"/>
      <c r="X84" s="237">
        <f t="shared" si="48"/>
        <v>1</v>
      </c>
      <c r="Y84" s="80"/>
      <c r="Z84" s="80"/>
      <c r="AA84" s="80"/>
      <c r="AB84" s="80"/>
      <c r="AC84" s="80"/>
      <c r="AD84" s="80" t="s">
        <v>524</v>
      </c>
      <c r="AE84" s="80"/>
      <c r="AF84" s="80"/>
      <c r="AG84" s="80"/>
      <c r="AH84" s="80"/>
      <c r="AI84" s="80"/>
      <c r="AJ84" s="80"/>
      <c r="AK84" s="80"/>
      <c r="AL84" s="80"/>
      <c r="AM84" s="80"/>
      <c r="AN84" s="80"/>
      <c r="AO84" s="80"/>
      <c r="AP84" s="80"/>
      <c r="AQ84" s="80"/>
      <c r="AR84" s="80"/>
      <c r="AS84" s="80"/>
      <c r="AT84" s="80" t="s">
        <v>524</v>
      </c>
      <c r="AU84" s="80"/>
      <c r="AV84" s="80"/>
      <c r="AW84" s="80"/>
      <c r="AX84" s="80"/>
      <c r="AY84" s="80"/>
      <c r="AZ84" s="80"/>
      <c r="BA84" s="80"/>
      <c r="BB84" s="80"/>
      <c r="BC84" s="80"/>
      <c r="BD84" s="80"/>
      <c r="BE84" s="80" t="s">
        <v>524</v>
      </c>
      <c r="BF84" s="80"/>
      <c r="BG84" s="80"/>
      <c r="BH84" s="6">
        <v>2</v>
      </c>
      <c r="BI84" s="6">
        <v>2</v>
      </c>
      <c r="BJ84" s="6">
        <v>2</v>
      </c>
      <c r="BK84" s="6">
        <v>2</v>
      </c>
      <c r="BL84" s="6">
        <v>2</v>
      </c>
      <c r="BM84" s="6">
        <v>2</v>
      </c>
      <c r="BN84" s="6">
        <v>2</v>
      </c>
      <c r="BO84" s="6">
        <v>2</v>
      </c>
      <c r="BP84" s="6">
        <v>2</v>
      </c>
      <c r="BQ84" s="6">
        <v>2</v>
      </c>
      <c r="BR84" s="6">
        <v>2</v>
      </c>
      <c r="BS84" s="6">
        <v>2</v>
      </c>
      <c r="BT84" s="6">
        <v>2</v>
      </c>
      <c r="BU84" s="6">
        <v>2</v>
      </c>
      <c r="BV84" s="6">
        <v>2</v>
      </c>
      <c r="BW84" s="6">
        <v>2</v>
      </c>
      <c r="BX84" s="6">
        <v>2</v>
      </c>
      <c r="BY84" s="6">
        <v>2</v>
      </c>
      <c r="BZ84" s="6">
        <v>2</v>
      </c>
      <c r="CA84" s="6">
        <v>2</v>
      </c>
      <c r="CB84" s="6">
        <v>2</v>
      </c>
      <c r="CC84" s="6">
        <v>2</v>
      </c>
      <c r="CD84" s="6">
        <v>2</v>
      </c>
      <c r="CE84" s="6"/>
      <c r="CF84" s="6"/>
      <c r="CG84" s="6"/>
      <c r="CH84" s="6"/>
      <c r="CI84" s="6"/>
      <c r="CJ84" s="6"/>
      <c r="CK84" s="6"/>
      <c r="CL84" s="236">
        <f t="shared" si="49"/>
        <v>23</v>
      </c>
      <c r="CM84" s="235">
        <f t="shared" si="50"/>
        <v>1</v>
      </c>
      <c r="CN84" s="236">
        <f t="shared" si="51"/>
        <v>0</v>
      </c>
      <c r="CO84" s="235">
        <f t="shared" si="52"/>
        <v>0</v>
      </c>
      <c r="CP84" s="236">
        <f t="shared" si="53"/>
        <v>0</v>
      </c>
      <c r="CQ84" s="235">
        <f t="shared" si="54"/>
        <v>0</v>
      </c>
      <c r="CR84" s="236">
        <f t="shared" si="55"/>
        <v>0</v>
      </c>
      <c r="CS84" s="235">
        <f t="shared" si="9"/>
        <v>0</v>
      </c>
      <c r="CT84" s="237">
        <f t="shared" si="10"/>
        <v>2</v>
      </c>
      <c r="CU84" s="237" t="str">
        <f t="shared" si="56"/>
        <v>Đạt mục tiêu</v>
      </c>
      <c r="CV84" s="6"/>
    </row>
    <row r="85" spans="1:100" s="22" customFormat="1" ht="40.5" hidden="1" customHeight="1">
      <c r="A85" s="71">
        <v>79</v>
      </c>
      <c r="B85" s="250">
        <v>166</v>
      </c>
      <c r="C85" s="26" t="s">
        <v>153</v>
      </c>
      <c r="D85" s="249" t="s">
        <v>10</v>
      </c>
      <c r="E85" s="26" t="s">
        <v>654</v>
      </c>
      <c r="F85" s="249" t="s">
        <v>12</v>
      </c>
      <c r="G85" s="26" t="s">
        <v>653</v>
      </c>
      <c r="H85" s="161" t="s">
        <v>652</v>
      </c>
      <c r="I85" s="55" t="s">
        <v>600</v>
      </c>
      <c r="J85" s="14" t="s">
        <v>363</v>
      </c>
      <c r="K85" s="15" t="s">
        <v>327</v>
      </c>
      <c r="L85" s="51" t="s">
        <v>296</v>
      </c>
      <c r="M85" s="69" t="s">
        <v>184</v>
      </c>
      <c r="N85" s="250"/>
      <c r="O85" s="250" t="s">
        <v>184</v>
      </c>
      <c r="P85" s="250"/>
      <c r="Q85" s="250"/>
      <c r="R85" s="250"/>
      <c r="S85" s="70"/>
      <c r="T85" s="250"/>
      <c r="U85" s="250"/>
      <c r="V85" s="250"/>
      <c r="W85" s="250"/>
      <c r="X85" s="237">
        <f t="shared" si="48"/>
        <v>1</v>
      </c>
      <c r="Y85" s="80"/>
      <c r="Z85" s="80"/>
      <c r="AA85" s="80" t="s">
        <v>524</v>
      </c>
      <c r="AB85" s="80" t="s">
        <v>524</v>
      </c>
      <c r="AC85" s="80" t="s">
        <v>524</v>
      </c>
      <c r="AD85" s="80"/>
      <c r="AE85" s="80"/>
      <c r="AF85" s="80"/>
      <c r="AG85" s="80"/>
      <c r="AH85" s="80"/>
      <c r="AI85" s="80"/>
      <c r="AJ85" s="80"/>
      <c r="AK85" s="80"/>
      <c r="AL85" s="80"/>
      <c r="AM85" s="80"/>
      <c r="AN85" s="80"/>
      <c r="AO85" s="80"/>
      <c r="AP85" s="80"/>
      <c r="AQ85" s="80"/>
      <c r="AR85" s="80"/>
      <c r="AS85" s="80"/>
      <c r="AT85" s="80"/>
      <c r="AU85" s="80"/>
      <c r="AV85" s="80" t="s">
        <v>524</v>
      </c>
      <c r="AW85" s="80"/>
      <c r="AX85" s="80"/>
      <c r="AY85" s="80"/>
      <c r="AZ85" s="80"/>
      <c r="BA85" s="80"/>
      <c r="BB85" s="80"/>
      <c r="BC85" s="80"/>
      <c r="BD85" s="80"/>
      <c r="BE85" s="80"/>
      <c r="BF85" s="80"/>
      <c r="BG85" s="80"/>
      <c r="BH85" s="6">
        <v>2</v>
      </c>
      <c r="BI85" s="6">
        <v>2</v>
      </c>
      <c r="BJ85" s="6">
        <v>2</v>
      </c>
      <c r="BK85" s="6">
        <v>2</v>
      </c>
      <c r="BL85" s="6">
        <v>2</v>
      </c>
      <c r="BM85" s="6">
        <v>2</v>
      </c>
      <c r="BN85" s="6">
        <v>2</v>
      </c>
      <c r="BO85" s="6">
        <v>2</v>
      </c>
      <c r="BP85" s="6">
        <v>2</v>
      </c>
      <c r="BQ85" s="6">
        <v>2</v>
      </c>
      <c r="BR85" s="6">
        <v>2</v>
      </c>
      <c r="BS85" s="6">
        <v>2</v>
      </c>
      <c r="BT85" s="6">
        <v>2</v>
      </c>
      <c r="BU85" s="6">
        <v>2</v>
      </c>
      <c r="BV85" s="6">
        <v>2</v>
      </c>
      <c r="BW85" s="6">
        <v>2</v>
      </c>
      <c r="BX85" s="6">
        <v>2</v>
      </c>
      <c r="BY85" s="6">
        <v>2</v>
      </c>
      <c r="BZ85" s="6">
        <v>2</v>
      </c>
      <c r="CA85" s="6">
        <v>2</v>
      </c>
      <c r="CB85" s="6">
        <v>2</v>
      </c>
      <c r="CC85" s="6">
        <v>2</v>
      </c>
      <c r="CD85" s="6">
        <v>2</v>
      </c>
      <c r="CE85" s="6"/>
      <c r="CF85" s="6"/>
      <c r="CG85" s="6"/>
      <c r="CH85" s="6"/>
      <c r="CI85" s="6"/>
      <c r="CJ85" s="6"/>
      <c r="CK85" s="6"/>
      <c r="CL85" s="236">
        <f t="shared" si="49"/>
        <v>23</v>
      </c>
      <c r="CM85" s="235">
        <f t="shared" si="50"/>
        <v>1</v>
      </c>
      <c r="CN85" s="236">
        <f t="shared" si="51"/>
        <v>0</v>
      </c>
      <c r="CO85" s="235">
        <f t="shared" si="52"/>
        <v>0</v>
      </c>
      <c r="CP85" s="236">
        <f t="shared" si="53"/>
        <v>0</v>
      </c>
      <c r="CQ85" s="235">
        <f t="shared" si="54"/>
        <v>0</v>
      </c>
      <c r="CR85" s="236">
        <f t="shared" si="55"/>
        <v>0</v>
      </c>
      <c r="CS85" s="235">
        <f t="shared" si="9"/>
        <v>0</v>
      </c>
      <c r="CT85" s="237">
        <f t="shared" si="10"/>
        <v>2</v>
      </c>
      <c r="CU85" s="237" t="str">
        <f t="shared" si="56"/>
        <v>Đạt mục tiêu</v>
      </c>
      <c r="CV85" s="6"/>
    </row>
    <row r="86" spans="1:100" s="22" customFormat="1" ht="44.25" hidden="1" customHeight="1">
      <c r="A86" s="71">
        <v>80</v>
      </c>
      <c r="B86" s="250">
        <v>170</v>
      </c>
      <c r="C86" s="26" t="s">
        <v>154</v>
      </c>
      <c r="D86" s="249" t="s">
        <v>12</v>
      </c>
      <c r="E86" s="26" t="s">
        <v>155</v>
      </c>
      <c r="F86" s="249" t="s">
        <v>12</v>
      </c>
      <c r="G86" s="26" t="s">
        <v>155</v>
      </c>
      <c r="H86" s="161" t="s">
        <v>374</v>
      </c>
      <c r="I86" s="55" t="s">
        <v>600</v>
      </c>
      <c r="J86" s="14" t="s">
        <v>363</v>
      </c>
      <c r="K86" s="15" t="s">
        <v>327</v>
      </c>
      <c r="L86" s="51" t="s">
        <v>296</v>
      </c>
      <c r="M86" s="69" t="s">
        <v>184</v>
      </c>
      <c r="N86" s="250"/>
      <c r="O86" s="250" t="s">
        <v>184</v>
      </c>
      <c r="P86" s="250"/>
      <c r="Q86" s="250"/>
      <c r="R86" s="250"/>
      <c r="S86" s="70"/>
      <c r="T86" s="250"/>
      <c r="U86" s="250"/>
      <c r="V86" s="250"/>
      <c r="W86" s="250"/>
      <c r="X86" s="237">
        <f t="shared" si="48"/>
        <v>1</v>
      </c>
      <c r="Y86" s="80"/>
      <c r="Z86" s="80"/>
      <c r="AA86" s="80"/>
      <c r="AB86" s="80"/>
      <c r="AC86" s="80"/>
      <c r="AD86" s="80"/>
      <c r="AE86" s="80" t="s">
        <v>524</v>
      </c>
      <c r="AF86" s="80"/>
      <c r="AG86" s="80"/>
      <c r="AH86" s="80"/>
      <c r="AI86" s="80" t="s">
        <v>524</v>
      </c>
      <c r="AJ86" s="80"/>
      <c r="AK86" s="80"/>
      <c r="AL86" s="80"/>
      <c r="AM86" s="80"/>
      <c r="AN86" s="80"/>
      <c r="AO86" s="80"/>
      <c r="AP86" s="80"/>
      <c r="AQ86" s="80"/>
      <c r="AR86" s="80"/>
      <c r="AS86" s="80"/>
      <c r="AT86" s="80"/>
      <c r="AU86" s="80"/>
      <c r="AV86" s="80"/>
      <c r="AW86" s="80"/>
      <c r="AX86" s="80"/>
      <c r="AY86" s="80"/>
      <c r="AZ86" s="80"/>
      <c r="BA86" s="80"/>
      <c r="BB86" s="80"/>
      <c r="BC86" s="80"/>
      <c r="BD86" s="80"/>
      <c r="BE86" s="80"/>
      <c r="BF86" s="80" t="s">
        <v>524</v>
      </c>
      <c r="BG86" s="80"/>
      <c r="BH86" s="6">
        <v>2</v>
      </c>
      <c r="BI86" s="6">
        <v>2</v>
      </c>
      <c r="BJ86" s="6">
        <v>2</v>
      </c>
      <c r="BK86" s="6">
        <v>2</v>
      </c>
      <c r="BL86" s="6">
        <v>2</v>
      </c>
      <c r="BM86" s="6">
        <v>2</v>
      </c>
      <c r="BN86" s="6">
        <v>2</v>
      </c>
      <c r="BO86" s="6">
        <v>2</v>
      </c>
      <c r="BP86" s="6">
        <v>2</v>
      </c>
      <c r="BQ86" s="6">
        <v>2</v>
      </c>
      <c r="BR86" s="6">
        <v>2</v>
      </c>
      <c r="BS86" s="6">
        <v>2</v>
      </c>
      <c r="BT86" s="6">
        <v>2</v>
      </c>
      <c r="BU86" s="6">
        <v>2</v>
      </c>
      <c r="BV86" s="6">
        <v>2</v>
      </c>
      <c r="BW86" s="6">
        <v>2</v>
      </c>
      <c r="BX86" s="6">
        <v>2</v>
      </c>
      <c r="BY86" s="6">
        <v>2</v>
      </c>
      <c r="BZ86" s="6">
        <v>2</v>
      </c>
      <c r="CA86" s="6">
        <v>2</v>
      </c>
      <c r="CB86" s="6">
        <v>2</v>
      </c>
      <c r="CC86" s="6">
        <v>2</v>
      </c>
      <c r="CD86" s="6">
        <v>2</v>
      </c>
      <c r="CE86" s="6"/>
      <c r="CF86" s="6"/>
      <c r="CG86" s="6"/>
      <c r="CH86" s="6"/>
      <c r="CI86" s="6"/>
      <c r="CJ86" s="6"/>
      <c r="CK86" s="6"/>
      <c r="CL86" s="236">
        <f t="shared" si="49"/>
        <v>23</v>
      </c>
      <c r="CM86" s="235">
        <f t="shared" si="50"/>
        <v>1</v>
      </c>
      <c r="CN86" s="236">
        <f t="shared" si="51"/>
        <v>0</v>
      </c>
      <c r="CO86" s="235">
        <f t="shared" si="52"/>
        <v>0</v>
      </c>
      <c r="CP86" s="236">
        <f t="shared" si="53"/>
        <v>0</v>
      </c>
      <c r="CQ86" s="235">
        <f t="shared" si="54"/>
        <v>0</v>
      </c>
      <c r="CR86" s="236">
        <f t="shared" si="55"/>
        <v>0</v>
      </c>
      <c r="CS86" s="235">
        <f t="shared" ref="CS86:CS156" si="57">CR86/(CL86+CN86+CP86+CR86)</f>
        <v>0</v>
      </c>
      <c r="CT86" s="237">
        <f t="shared" ref="CT86:CT156" si="58">(((CL86*2)+(CN86*1)+(CP86*0)))/(CL86+CN86+CP86)</f>
        <v>2</v>
      </c>
      <c r="CU86" s="237" t="str">
        <f t="shared" si="56"/>
        <v>Đạt mục tiêu</v>
      </c>
      <c r="CV86" s="6"/>
    </row>
    <row r="87" spans="1:100" s="22" customFormat="1" ht="27.75" hidden="1" customHeight="1">
      <c r="A87" s="71">
        <v>81</v>
      </c>
      <c r="B87" s="250">
        <v>171</v>
      </c>
      <c r="C87" s="26" t="s">
        <v>156</v>
      </c>
      <c r="D87" s="249" t="s">
        <v>13</v>
      </c>
      <c r="E87" s="26" t="s">
        <v>157</v>
      </c>
      <c r="F87" s="249" t="s">
        <v>13</v>
      </c>
      <c r="G87" s="26" t="s">
        <v>157</v>
      </c>
      <c r="H87" s="163" t="s">
        <v>375</v>
      </c>
      <c r="I87" s="55" t="s">
        <v>600</v>
      </c>
      <c r="J87" s="14" t="s">
        <v>363</v>
      </c>
      <c r="K87" s="15" t="s">
        <v>327</v>
      </c>
      <c r="L87" s="51" t="s">
        <v>296</v>
      </c>
      <c r="M87" s="69" t="s">
        <v>184</v>
      </c>
      <c r="N87" s="250"/>
      <c r="O87" s="250" t="s">
        <v>184</v>
      </c>
      <c r="P87" s="250"/>
      <c r="Q87" s="250"/>
      <c r="R87" s="250"/>
      <c r="S87" s="70"/>
      <c r="T87" s="250"/>
      <c r="U87" s="250"/>
      <c r="V87" s="250"/>
      <c r="W87" s="250"/>
      <c r="X87" s="237">
        <f t="shared" si="48"/>
        <v>1</v>
      </c>
      <c r="Y87" s="80"/>
      <c r="Z87" s="80"/>
      <c r="AA87" s="80"/>
      <c r="AB87" s="80"/>
      <c r="AC87" s="80"/>
      <c r="AD87" s="80" t="s">
        <v>524</v>
      </c>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6">
        <v>2</v>
      </c>
      <c r="BI87" s="6">
        <v>2</v>
      </c>
      <c r="BJ87" s="6">
        <v>2</v>
      </c>
      <c r="BK87" s="6">
        <v>2</v>
      </c>
      <c r="BL87" s="6">
        <v>2</v>
      </c>
      <c r="BM87" s="6">
        <v>2</v>
      </c>
      <c r="BN87" s="6">
        <v>2</v>
      </c>
      <c r="BO87" s="6">
        <v>2</v>
      </c>
      <c r="BP87" s="6">
        <v>2</v>
      </c>
      <c r="BQ87" s="6">
        <v>2</v>
      </c>
      <c r="BR87" s="6">
        <v>2</v>
      </c>
      <c r="BS87" s="6">
        <v>2</v>
      </c>
      <c r="BT87" s="6">
        <v>2</v>
      </c>
      <c r="BU87" s="6">
        <v>2</v>
      </c>
      <c r="BV87" s="6">
        <v>2</v>
      </c>
      <c r="BW87" s="6">
        <v>2</v>
      </c>
      <c r="BX87" s="6">
        <v>2</v>
      </c>
      <c r="BY87" s="6">
        <v>2</v>
      </c>
      <c r="BZ87" s="6">
        <v>2</v>
      </c>
      <c r="CA87" s="6">
        <v>2</v>
      </c>
      <c r="CB87" s="6">
        <v>2</v>
      </c>
      <c r="CC87" s="6">
        <v>2</v>
      </c>
      <c r="CD87" s="6">
        <v>2</v>
      </c>
      <c r="CE87" s="6"/>
      <c r="CF87" s="6"/>
      <c r="CG87" s="6"/>
      <c r="CH87" s="6"/>
      <c r="CI87" s="6"/>
      <c r="CJ87" s="6"/>
      <c r="CK87" s="6"/>
      <c r="CL87" s="236">
        <f t="shared" si="49"/>
        <v>23</v>
      </c>
      <c r="CM87" s="235">
        <f t="shared" si="50"/>
        <v>1</v>
      </c>
      <c r="CN87" s="236">
        <f t="shared" si="51"/>
        <v>0</v>
      </c>
      <c r="CO87" s="235">
        <f t="shared" si="52"/>
        <v>0</v>
      </c>
      <c r="CP87" s="236">
        <f t="shared" si="53"/>
        <v>0</v>
      </c>
      <c r="CQ87" s="235">
        <f t="shared" si="54"/>
        <v>0</v>
      </c>
      <c r="CR87" s="236">
        <f t="shared" si="55"/>
        <v>0</v>
      </c>
      <c r="CS87" s="235">
        <f t="shared" si="57"/>
        <v>0</v>
      </c>
      <c r="CT87" s="237">
        <f t="shared" si="58"/>
        <v>2</v>
      </c>
      <c r="CU87" s="237" t="str">
        <f t="shared" si="56"/>
        <v>Đạt mục tiêu</v>
      </c>
      <c r="CV87" s="6"/>
    </row>
    <row r="88" spans="1:100" s="22" customFormat="1" ht="39.75" hidden="1" customHeight="1">
      <c r="A88" s="71">
        <v>82</v>
      </c>
      <c r="B88" s="250">
        <v>172</v>
      </c>
      <c r="C88" s="26" t="s">
        <v>179</v>
      </c>
      <c r="D88" s="249" t="s">
        <v>10</v>
      </c>
      <c r="E88" s="26" t="s">
        <v>158</v>
      </c>
      <c r="F88" s="249" t="s">
        <v>10</v>
      </c>
      <c r="G88" s="26" t="s">
        <v>158</v>
      </c>
      <c r="H88" s="161" t="s">
        <v>376</v>
      </c>
      <c r="I88" s="55" t="s">
        <v>600</v>
      </c>
      <c r="J88" s="14" t="s">
        <v>363</v>
      </c>
      <c r="K88" s="15" t="s">
        <v>327</v>
      </c>
      <c r="L88" s="51" t="s">
        <v>296</v>
      </c>
      <c r="M88" s="69" t="s">
        <v>184</v>
      </c>
      <c r="N88" s="250"/>
      <c r="O88" s="250" t="s">
        <v>184</v>
      </c>
      <c r="P88" s="250"/>
      <c r="Q88" s="250"/>
      <c r="R88" s="250"/>
      <c r="S88" s="70"/>
      <c r="T88" s="250"/>
      <c r="U88" s="250"/>
      <c r="V88" s="250"/>
      <c r="W88" s="250"/>
      <c r="X88" s="237">
        <f t="shared" si="48"/>
        <v>1</v>
      </c>
      <c r="Y88" s="80"/>
      <c r="Z88" s="80"/>
      <c r="AA88" s="80"/>
      <c r="AB88" s="80"/>
      <c r="AC88" s="80" t="s">
        <v>524</v>
      </c>
      <c r="AD88" s="80"/>
      <c r="AE88" s="80"/>
      <c r="AF88" s="80"/>
      <c r="AG88" s="80"/>
      <c r="AH88" s="80"/>
      <c r="AI88" s="80"/>
      <c r="AJ88" s="80"/>
      <c r="AK88" s="80" t="s">
        <v>524</v>
      </c>
      <c r="AL88" s="80" t="s">
        <v>524</v>
      </c>
      <c r="AM88" s="80" t="s">
        <v>524</v>
      </c>
      <c r="AN88" s="80"/>
      <c r="AO88" s="80"/>
      <c r="AP88" s="80"/>
      <c r="AQ88" s="80"/>
      <c r="AR88" s="80"/>
      <c r="AS88" s="80"/>
      <c r="AT88" s="80"/>
      <c r="AU88" s="80"/>
      <c r="AV88" s="80"/>
      <c r="AW88" s="80"/>
      <c r="AX88" s="80"/>
      <c r="AY88" s="80"/>
      <c r="AZ88" s="80"/>
      <c r="BA88" s="80"/>
      <c r="BB88" s="80"/>
      <c r="BC88" s="80"/>
      <c r="BD88" s="80" t="s">
        <v>524</v>
      </c>
      <c r="BE88" s="80"/>
      <c r="BF88" s="80"/>
      <c r="BG88" s="80"/>
      <c r="BH88" s="6">
        <v>2</v>
      </c>
      <c r="BI88" s="6">
        <v>2</v>
      </c>
      <c r="BJ88" s="6">
        <v>2</v>
      </c>
      <c r="BK88" s="6">
        <v>2</v>
      </c>
      <c r="BL88" s="6">
        <v>2</v>
      </c>
      <c r="BM88" s="6">
        <v>2</v>
      </c>
      <c r="BN88" s="6">
        <v>2</v>
      </c>
      <c r="BO88" s="6">
        <v>2</v>
      </c>
      <c r="BP88" s="6">
        <v>2</v>
      </c>
      <c r="BQ88" s="6">
        <v>2</v>
      </c>
      <c r="BR88" s="6">
        <v>2</v>
      </c>
      <c r="BS88" s="6">
        <v>2</v>
      </c>
      <c r="BT88" s="6">
        <v>2</v>
      </c>
      <c r="BU88" s="6">
        <v>2</v>
      </c>
      <c r="BV88" s="6">
        <v>2</v>
      </c>
      <c r="BW88" s="6">
        <v>2</v>
      </c>
      <c r="BX88" s="6">
        <v>2</v>
      </c>
      <c r="BY88" s="6">
        <v>2</v>
      </c>
      <c r="BZ88" s="6">
        <v>2</v>
      </c>
      <c r="CA88" s="6">
        <v>2</v>
      </c>
      <c r="CB88" s="6">
        <v>2</v>
      </c>
      <c r="CC88" s="6">
        <v>2</v>
      </c>
      <c r="CD88" s="6">
        <v>2</v>
      </c>
      <c r="CE88" s="6"/>
      <c r="CF88" s="6"/>
      <c r="CG88" s="6"/>
      <c r="CH88" s="6"/>
      <c r="CI88" s="6"/>
      <c r="CJ88" s="6"/>
      <c r="CK88" s="6"/>
      <c r="CL88" s="236">
        <f t="shared" si="49"/>
        <v>23</v>
      </c>
      <c r="CM88" s="235">
        <f t="shared" si="50"/>
        <v>1</v>
      </c>
      <c r="CN88" s="236">
        <f t="shared" si="51"/>
        <v>0</v>
      </c>
      <c r="CO88" s="235">
        <f t="shared" si="52"/>
        <v>0</v>
      </c>
      <c r="CP88" s="236">
        <f t="shared" si="53"/>
        <v>0</v>
      </c>
      <c r="CQ88" s="235">
        <f t="shared" si="54"/>
        <v>0</v>
      </c>
      <c r="CR88" s="236">
        <f t="shared" si="55"/>
        <v>0</v>
      </c>
      <c r="CS88" s="235">
        <f t="shared" si="57"/>
        <v>0</v>
      </c>
      <c r="CT88" s="237">
        <f t="shared" si="58"/>
        <v>2</v>
      </c>
      <c r="CU88" s="237" t="str">
        <f t="shared" si="56"/>
        <v>Đạt mục tiêu</v>
      </c>
      <c r="CV88" s="27"/>
    </row>
    <row r="89" spans="1:100" s="22" customFormat="1" ht="33" hidden="1" customHeight="1">
      <c r="A89" s="71">
        <v>83</v>
      </c>
      <c r="B89" s="41">
        <v>176</v>
      </c>
      <c r="C89" s="582" t="s">
        <v>266</v>
      </c>
      <c r="D89" s="583"/>
      <c r="E89" s="583"/>
      <c r="F89" s="584"/>
      <c r="G89" s="45" t="s">
        <v>331</v>
      </c>
      <c r="H89" s="152" t="s">
        <v>331</v>
      </c>
      <c r="I89" s="45" t="s">
        <v>331</v>
      </c>
      <c r="J89" s="45" t="s">
        <v>331</v>
      </c>
      <c r="K89" s="15" t="s">
        <v>327</v>
      </c>
      <c r="L89" s="45" t="s">
        <v>331</v>
      </c>
      <c r="M89" s="45" t="s">
        <v>331</v>
      </c>
      <c r="N89" s="45" t="s">
        <v>331</v>
      </c>
      <c r="O89" s="45" t="s">
        <v>331</v>
      </c>
      <c r="P89" s="45" t="s">
        <v>331</v>
      </c>
      <c r="Q89" s="45" t="s">
        <v>331</v>
      </c>
      <c r="R89" s="45" t="s">
        <v>331</v>
      </c>
      <c r="S89" s="45" t="s">
        <v>331</v>
      </c>
      <c r="T89" s="45" t="s">
        <v>331</v>
      </c>
      <c r="U89" s="45" t="s">
        <v>331</v>
      </c>
      <c r="V89" s="45" t="s">
        <v>331</v>
      </c>
      <c r="W89" s="45" t="s">
        <v>331</v>
      </c>
      <c r="X89" s="81" t="s">
        <v>331</v>
      </c>
      <c r="Y89" s="45" t="s">
        <v>331</v>
      </c>
      <c r="Z89" s="45" t="s">
        <v>331</v>
      </c>
      <c r="AA89" s="45" t="s">
        <v>331</v>
      </c>
      <c r="AB89" s="45" t="s">
        <v>331</v>
      </c>
      <c r="AC89" s="45" t="s">
        <v>331</v>
      </c>
      <c r="AD89" s="45" t="s">
        <v>331</v>
      </c>
      <c r="AE89" s="45" t="s">
        <v>331</v>
      </c>
      <c r="AF89" s="45" t="s">
        <v>331</v>
      </c>
      <c r="AG89" s="45" t="s">
        <v>331</v>
      </c>
      <c r="AH89" s="45" t="s">
        <v>331</v>
      </c>
      <c r="AI89" s="45" t="s">
        <v>331</v>
      </c>
      <c r="AJ89" s="45" t="s">
        <v>331</v>
      </c>
      <c r="AK89" s="45" t="s">
        <v>331</v>
      </c>
      <c r="AL89" s="45" t="s">
        <v>331</v>
      </c>
      <c r="AM89" s="45" t="s">
        <v>331</v>
      </c>
      <c r="AN89" s="45" t="s">
        <v>331</v>
      </c>
      <c r="AO89" s="45" t="s">
        <v>331</v>
      </c>
      <c r="AP89" s="45" t="s">
        <v>331</v>
      </c>
      <c r="AQ89" s="45" t="s">
        <v>331</v>
      </c>
      <c r="AR89" s="45" t="s">
        <v>331</v>
      </c>
      <c r="AS89" s="45" t="s">
        <v>331</v>
      </c>
      <c r="AT89" s="45" t="s">
        <v>331</v>
      </c>
      <c r="AU89" s="45" t="s">
        <v>331</v>
      </c>
      <c r="AV89" s="45" t="s">
        <v>331</v>
      </c>
      <c r="AW89" s="45" t="s">
        <v>331</v>
      </c>
      <c r="AX89" s="45" t="s">
        <v>331</v>
      </c>
      <c r="AY89" s="45" t="s">
        <v>331</v>
      </c>
      <c r="AZ89" s="45" t="s">
        <v>331</v>
      </c>
      <c r="BA89" s="45" t="s">
        <v>331</v>
      </c>
      <c r="BB89" s="45" t="s">
        <v>331</v>
      </c>
      <c r="BC89" s="45" t="s">
        <v>331</v>
      </c>
      <c r="BD89" s="45" t="s">
        <v>331</v>
      </c>
      <c r="BE89" s="45" t="s">
        <v>331</v>
      </c>
      <c r="BF89" s="45" t="s">
        <v>331</v>
      </c>
      <c r="BG89" s="45" t="s">
        <v>331</v>
      </c>
      <c r="BH89" s="45" t="s">
        <v>331</v>
      </c>
      <c r="BI89" s="45" t="s">
        <v>331</v>
      </c>
      <c r="BJ89" s="45" t="s">
        <v>331</v>
      </c>
      <c r="BK89" s="45" t="s">
        <v>331</v>
      </c>
      <c r="BL89" s="45" t="s">
        <v>331</v>
      </c>
      <c r="BM89" s="45" t="s">
        <v>331</v>
      </c>
      <c r="BN89" s="45" t="s">
        <v>331</v>
      </c>
      <c r="BO89" s="45" t="s">
        <v>331</v>
      </c>
      <c r="BP89" s="45" t="s">
        <v>331</v>
      </c>
      <c r="BQ89" s="45" t="s">
        <v>331</v>
      </c>
      <c r="BR89" s="45" t="s">
        <v>331</v>
      </c>
      <c r="BS89" s="45" t="s">
        <v>331</v>
      </c>
      <c r="BT89" s="45" t="s">
        <v>331</v>
      </c>
      <c r="BU89" s="45" t="s">
        <v>331</v>
      </c>
      <c r="BV89" s="45" t="s">
        <v>331</v>
      </c>
      <c r="BW89" s="45" t="s">
        <v>331</v>
      </c>
      <c r="BX89" s="45" t="s">
        <v>331</v>
      </c>
      <c r="BY89" s="45" t="s">
        <v>331</v>
      </c>
      <c r="BZ89" s="45" t="s">
        <v>331</v>
      </c>
      <c r="CA89" s="45" t="s">
        <v>331</v>
      </c>
      <c r="CB89" s="45" t="s">
        <v>331</v>
      </c>
      <c r="CC89" s="45" t="s">
        <v>331</v>
      </c>
      <c r="CD89" s="45" t="s">
        <v>331</v>
      </c>
      <c r="CE89" s="45" t="s">
        <v>331</v>
      </c>
      <c r="CF89" s="45" t="s">
        <v>331</v>
      </c>
      <c r="CG89" s="45" t="s">
        <v>331</v>
      </c>
      <c r="CH89" s="45" t="s">
        <v>331</v>
      </c>
      <c r="CI89" s="45" t="s">
        <v>331</v>
      </c>
      <c r="CJ89" s="45" t="s">
        <v>331</v>
      </c>
      <c r="CK89" s="45" t="s">
        <v>331</v>
      </c>
      <c r="CL89" s="45" t="s">
        <v>331</v>
      </c>
      <c r="CM89" s="45" t="s">
        <v>331</v>
      </c>
      <c r="CN89" s="45" t="s">
        <v>331</v>
      </c>
      <c r="CO89" s="45" t="s">
        <v>331</v>
      </c>
      <c r="CP89" s="45" t="s">
        <v>331</v>
      </c>
      <c r="CQ89" s="45" t="s">
        <v>331</v>
      </c>
      <c r="CR89" s="45" t="s">
        <v>331</v>
      </c>
      <c r="CS89" s="45" t="s">
        <v>331</v>
      </c>
      <c r="CT89" s="45" t="s">
        <v>331</v>
      </c>
      <c r="CU89" s="45" t="s">
        <v>331</v>
      </c>
      <c r="CV89" s="45" t="s">
        <v>331</v>
      </c>
    </row>
    <row r="90" spans="1:100" s="22" customFormat="1" ht="43.5" customHeight="1">
      <c r="A90" s="71">
        <v>84</v>
      </c>
      <c r="B90" s="250">
        <v>177</v>
      </c>
      <c r="C90" s="623" t="s">
        <v>159</v>
      </c>
      <c r="D90" s="43" t="s">
        <v>10</v>
      </c>
      <c r="E90" s="26" t="s">
        <v>160</v>
      </c>
      <c r="F90" s="249" t="s">
        <v>10</v>
      </c>
      <c r="G90" s="26" t="s">
        <v>160</v>
      </c>
      <c r="H90" s="161" t="s">
        <v>377</v>
      </c>
      <c r="I90" s="55" t="s">
        <v>600</v>
      </c>
      <c r="J90" s="14" t="s">
        <v>363</v>
      </c>
      <c r="K90" s="254" t="s">
        <v>327</v>
      </c>
      <c r="L90" s="51" t="s">
        <v>296</v>
      </c>
      <c r="M90" s="69" t="s">
        <v>184</v>
      </c>
      <c r="N90" s="250" t="s">
        <v>184</v>
      </c>
      <c r="O90" s="250"/>
      <c r="P90" s="250"/>
      <c r="Q90" s="250"/>
      <c r="R90" s="250"/>
      <c r="S90" s="70"/>
      <c r="T90" s="250"/>
      <c r="U90" s="250"/>
      <c r="V90" s="250"/>
      <c r="W90" s="250"/>
      <c r="X90" s="237">
        <f t="shared" ref="X90:X102" si="59">COUNTIF($N90:$W90,"x")</f>
        <v>1</v>
      </c>
      <c r="Y90" s="80"/>
      <c r="Z90" s="80"/>
      <c r="AA90" s="80" t="s">
        <v>524</v>
      </c>
      <c r="AB90" s="80"/>
      <c r="AC90" s="80"/>
      <c r="AD90" s="80" t="s">
        <v>524</v>
      </c>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80"/>
      <c r="BC90" s="80"/>
      <c r="BD90" s="80"/>
      <c r="BE90" s="80"/>
      <c r="BF90" s="80"/>
      <c r="BG90" s="80" t="s">
        <v>524</v>
      </c>
      <c r="BH90" s="6">
        <v>2</v>
      </c>
      <c r="BI90" s="6">
        <v>2</v>
      </c>
      <c r="BJ90" s="6">
        <v>2</v>
      </c>
      <c r="BK90" s="6">
        <v>2</v>
      </c>
      <c r="BL90" s="6">
        <v>2</v>
      </c>
      <c r="BM90" s="6">
        <v>2</v>
      </c>
      <c r="BN90" s="6">
        <v>2</v>
      </c>
      <c r="BO90" s="6">
        <v>2</v>
      </c>
      <c r="BP90" s="6">
        <v>2</v>
      </c>
      <c r="BQ90" s="6">
        <v>2</v>
      </c>
      <c r="BR90" s="6">
        <v>2</v>
      </c>
      <c r="BS90" s="6">
        <v>2</v>
      </c>
      <c r="BT90" s="6">
        <v>2</v>
      </c>
      <c r="BU90" s="6">
        <v>2</v>
      </c>
      <c r="BV90" s="6">
        <v>2</v>
      </c>
      <c r="BW90" s="6">
        <v>2</v>
      </c>
      <c r="BX90" s="6">
        <v>1</v>
      </c>
      <c r="BY90" s="6">
        <v>2</v>
      </c>
      <c r="BZ90" s="6">
        <v>2</v>
      </c>
      <c r="CA90" s="6">
        <v>2</v>
      </c>
      <c r="CB90" s="6">
        <v>2</v>
      </c>
      <c r="CC90" s="6">
        <v>2</v>
      </c>
      <c r="CD90" s="6">
        <v>2</v>
      </c>
      <c r="CE90" s="6"/>
      <c r="CF90" s="6"/>
      <c r="CG90" s="6"/>
      <c r="CH90" s="6"/>
      <c r="CI90" s="6"/>
      <c r="CJ90" s="6"/>
      <c r="CK90" s="6"/>
      <c r="CL90" s="236">
        <f t="shared" ref="CL90:CL102" si="60">COUNTIF(BH90:CK90,"2")</f>
        <v>22</v>
      </c>
      <c r="CM90" s="235">
        <f t="shared" ref="CM90:CM102" si="61">CL90/(CL90+CN90+CP90+CR90)</f>
        <v>0.95652173913043481</v>
      </c>
      <c r="CN90" s="236">
        <f t="shared" ref="CN90:CN102" si="62">COUNTIF(BH90:CK90,"1")</f>
        <v>1</v>
      </c>
      <c r="CO90" s="235">
        <f t="shared" ref="CO90:CO102" si="63">CN90/(CL90+CN90+CP90+CR90)</f>
        <v>4.3478260869565216E-2</v>
      </c>
      <c r="CP90" s="236">
        <f t="shared" ref="CP90:CP102" si="64">COUNTIF(BH90:CK90,"0")</f>
        <v>0</v>
      </c>
      <c r="CQ90" s="235">
        <f t="shared" ref="CQ90:CQ102" si="65">CP90/(CL90+CN90+CP90+CR90)</f>
        <v>0</v>
      </c>
      <c r="CR90" s="236">
        <f t="shared" ref="CR90:CR102" si="66">COUNTIF(BH90:CK90,"KĐG")</f>
        <v>0</v>
      </c>
      <c r="CS90" s="235">
        <f t="shared" si="57"/>
        <v>0</v>
      </c>
      <c r="CT90" s="237">
        <f t="shared" si="58"/>
        <v>1.9565217391304348</v>
      </c>
      <c r="CU90" s="237" t="str">
        <f t="shared" ref="CU90:CU102" si="67">IF(CS90&gt;=50%,"KĐG",IF(CT90&gt;=1.6,"Đạt mục tiêu",IF(CT90&gt;=1,"Cần cố gắng","Chưa đạt")))</f>
        <v>Đạt mục tiêu</v>
      </c>
      <c r="CV90" s="6"/>
    </row>
    <row r="91" spans="1:100" s="22" customFormat="1" ht="26.25" hidden="1" customHeight="1">
      <c r="A91" s="71">
        <v>85</v>
      </c>
      <c r="B91" s="250">
        <v>178</v>
      </c>
      <c r="C91" s="625"/>
      <c r="D91" s="43" t="s">
        <v>10</v>
      </c>
      <c r="E91" s="26" t="s">
        <v>180</v>
      </c>
      <c r="F91" s="249" t="s">
        <v>13</v>
      </c>
      <c r="G91" s="26" t="s">
        <v>180</v>
      </c>
      <c r="H91" s="161" t="s">
        <v>378</v>
      </c>
      <c r="I91" s="55" t="s">
        <v>600</v>
      </c>
      <c r="J91" s="14" t="s">
        <v>363</v>
      </c>
      <c r="K91" s="15" t="s">
        <v>327</v>
      </c>
      <c r="L91" s="51" t="s">
        <v>296</v>
      </c>
      <c r="M91" s="69" t="s">
        <v>184</v>
      </c>
      <c r="N91" s="250"/>
      <c r="O91" s="250" t="s">
        <v>184</v>
      </c>
      <c r="P91" s="250"/>
      <c r="Q91" s="250"/>
      <c r="R91" s="250"/>
      <c r="S91" s="70"/>
      <c r="T91" s="250"/>
      <c r="U91" s="250"/>
      <c r="V91" s="250"/>
      <c r="W91" s="250"/>
      <c r="X91" s="237">
        <f t="shared" si="59"/>
        <v>1</v>
      </c>
      <c r="Y91" s="80"/>
      <c r="Z91" s="80" t="s">
        <v>524</v>
      </c>
      <c r="AA91" s="80"/>
      <c r="AB91" s="80" t="s">
        <v>524</v>
      </c>
      <c r="AC91" s="80"/>
      <c r="AD91" s="80"/>
      <c r="AE91" s="80" t="s">
        <v>524</v>
      </c>
      <c r="AF91" s="80"/>
      <c r="AG91" s="80"/>
      <c r="AH91" s="80"/>
      <c r="AI91" s="80"/>
      <c r="AJ91" s="80"/>
      <c r="AK91" s="80"/>
      <c r="AL91" s="80"/>
      <c r="AM91" s="80"/>
      <c r="AN91" s="80"/>
      <c r="AO91" s="80"/>
      <c r="AP91" s="80"/>
      <c r="AQ91" s="80"/>
      <c r="AR91" s="80"/>
      <c r="AS91" s="80"/>
      <c r="AT91" s="80"/>
      <c r="AU91" s="80" t="s">
        <v>524</v>
      </c>
      <c r="AV91" s="80"/>
      <c r="AW91" s="80"/>
      <c r="AX91" s="80"/>
      <c r="AY91" s="80"/>
      <c r="AZ91" s="80"/>
      <c r="BA91" s="80" t="s">
        <v>524</v>
      </c>
      <c r="BB91" s="80"/>
      <c r="BC91" s="80"/>
      <c r="BD91" s="80"/>
      <c r="BE91" s="80"/>
      <c r="BF91" s="80"/>
      <c r="BG91" s="80"/>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236">
        <f t="shared" si="60"/>
        <v>0</v>
      </c>
      <c r="CM91" s="235" t="e">
        <f t="shared" si="61"/>
        <v>#DIV/0!</v>
      </c>
      <c r="CN91" s="236">
        <f t="shared" si="62"/>
        <v>0</v>
      </c>
      <c r="CO91" s="235" t="e">
        <f t="shared" si="63"/>
        <v>#DIV/0!</v>
      </c>
      <c r="CP91" s="236">
        <f t="shared" si="64"/>
        <v>0</v>
      </c>
      <c r="CQ91" s="235" t="e">
        <f t="shared" si="65"/>
        <v>#DIV/0!</v>
      </c>
      <c r="CR91" s="236">
        <f t="shared" si="66"/>
        <v>0</v>
      </c>
      <c r="CS91" s="235" t="e">
        <f t="shared" si="57"/>
        <v>#DIV/0!</v>
      </c>
      <c r="CT91" s="237" t="e">
        <f t="shared" si="58"/>
        <v>#DIV/0!</v>
      </c>
      <c r="CU91" s="237" t="e">
        <f t="shared" si="67"/>
        <v>#DIV/0!</v>
      </c>
      <c r="CV91" s="6"/>
    </row>
    <row r="92" spans="1:100" s="22" customFormat="1" ht="27" hidden="1" customHeight="1">
      <c r="A92" s="71">
        <v>86</v>
      </c>
      <c r="B92" s="250">
        <v>179</v>
      </c>
      <c r="C92" s="624"/>
      <c r="D92" s="43" t="s">
        <v>10</v>
      </c>
      <c r="E92" s="26" t="s">
        <v>161</v>
      </c>
      <c r="F92" s="249" t="s">
        <v>13</v>
      </c>
      <c r="G92" s="26" t="s">
        <v>161</v>
      </c>
      <c r="H92" s="161" t="s">
        <v>379</v>
      </c>
      <c r="I92" s="55" t="s">
        <v>600</v>
      </c>
      <c r="J92" s="14" t="s">
        <v>363</v>
      </c>
      <c r="K92" s="15" t="s">
        <v>327</v>
      </c>
      <c r="L92" s="51" t="s">
        <v>296</v>
      </c>
      <c r="M92" s="69" t="s">
        <v>184</v>
      </c>
      <c r="N92" s="250"/>
      <c r="O92" s="250"/>
      <c r="P92" s="250"/>
      <c r="Q92" s="250"/>
      <c r="R92" s="250"/>
      <c r="S92" s="70"/>
      <c r="T92" s="250"/>
      <c r="U92" s="250" t="s">
        <v>184</v>
      </c>
      <c r="V92" s="250"/>
      <c r="W92" s="250"/>
      <c r="X92" s="237">
        <f t="shared" si="59"/>
        <v>1</v>
      </c>
      <c r="Y92" s="80"/>
      <c r="Z92" s="80"/>
      <c r="AA92" s="80"/>
      <c r="AB92" s="80"/>
      <c r="AC92" s="80"/>
      <c r="AD92" s="80"/>
      <c r="AE92" s="80"/>
      <c r="AF92" s="80"/>
      <c r="AG92" s="80"/>
      <c r="AH92" s="80" t="s">
        <v>524</v>
      </c>
      <c r="AI92" s="80"/>
      <c r="AJ92" s="80"/>
      <c r="AK92" s="80"/>
      <c r="AL92" s="80"/>
      <c r="AM92" s="80"/>
      <c r="AN92" s="80"/>
      <c r="AO92" s="80"/>
      <c r="AP92" s="80" t="s">
        <v>524</v>
      </c>
      <c r="AQ92" s="80"/>
      <c r="AR92" s="80"/>
      <c r="AS92" s="80"/>
      <c r="AT92" s="80"/>
      <c r="AU92" s="80"/>
      <c r="AV92" s="80"/>
      <c r="AW92" s="80"/>
      <c r="AX92" s="80"/>
      <c r="AY92" s="80"/>
      <c r="AZ92" s="80" t="s">
        <v>524</v>
      </c>
      <c r="BA92" s="80"/>
      <c r="BB92" s="80"/>
      <c r="BC92" s="80"/>
      <c r="BD92" s="80"/>
      <c r="BE92" s="80"/>
      <c r="BF92" s="80"/>
      <c r="BG92" s="80"/>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236">
        <f t="shared" si="60"/>
        <v>0</v>
      </c>
      <c r="CM92" s="235" t="e">
        <f t="shared" si="61"/>
        <v>#DIV/0!</v>
      </c>
      <c r="CN92" s="236">
        <f t="shared" si="62"/>
        <v>0</v>
      </c>
      <c r="CO92" s="235" t="e">
        <f t="shared" si="63"/>
        <v>#DIV/0!</v>
      </c>
      <c r="CP92" s="236">
        <f t="shared" si="64"/>
        <v>0</v>
      </c>
      <c r="CQ92" s="235" t="e">
        <f t="shared" si="65"/>
        <v>#DIV/0!</v>
      </c>
      <c r="CR92" s="236">
        <f t="shared" si="66"/>
        <v>0</v>
      </c>
      <c r="CS92" s="235" t="e">
        <f t="shared" si="57"/>
        <v>#DIV/0!</v>
      </c>
      <c r="CT92" s="237" t="e">
        <f t="shared" si="58"/>
        <v>#DIV/0!</v>
      </c>
      <c r="CU92" s="237" t="e">
        <f t="shared" si="67"/>
        <v>#DIV/0!</v>
      </c>
      <c r="CV92" s="6"/>
    </row>
    <row r="93" spans="1:100" s="22" customFormat="1" ht="45.75" hidden="1" customHeight="1">
      <c r="A93" s="71">
        <v>87</v>
      </c>
      <c r="B93" s="250">
        <v>188</v>
      </c>
      <c r="C93" s="26" t="s">
        <v>174</v>
      </c>
      <c r="D93" s="249" t="s">
        <v>11</v>
      </c>
      <c r="E93" s="26" t="s">
        <v>175</v>
      </c>
      <c r="F93" s="249" t="s">
        <v>11</v>
      </c>
      <c r="G93" s="26" t="s">
        <v>175</v>
      </c>
      <c r="H93" s="161" t="s">
        <v>380</v>
      </c>
      <c r="I93" s="55" t="s">
        <v>600</v>
      </c>
      <c r="J93" s="14" t="s">
        <v>363</v>
      </c>
      <c r="K93" s="15" t="s">
        <v>327</v>
      </c>
      <c r="L93" s="51" t="s">
        <v>321</v>
      </c>
      <c r="M93" s="69" t="s">
        <v>184</v>
      </c>
      <c r="N93" s="250"/>
      <c r="O93" s="250"/>
      <c r="P93" s="250"/>
      <c r="Q93" s="250"/>
      <c r="R93" s="250"/>
      <c r="S93" s="70"/>
      <c r="T93" s="250" t="s">
        <v>184</v>
      </c>
      <c r="U93" s="250"/>
      <c r="V93" s="250"/>
      <c r="W93" s="250"/>
      <c r="X93" s="237">
        <f t="shared" si="59"/>
        <v>1</v>
      </c>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t="s">
        <v>524</v>
      </c>
      <c r="AX93" s="80"/>
      <c r="AY93" s="80" t="s">
        <v>524</v>
      </c>
      <c r="AZ93" s="80"/>
      <c r="BA93" s="80"/>
      <c r="BB93" s="80"/>
      <c r="BC93" s="80"/>
      <c r="BD93" s="80"/>
      <c r="BE93" s="80"/>
      <c r="BF93" s="80"/>
      <c r="BG93" s="80"/>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236">
        <f t="shared" si="60"/>
        <v>0</v>
      </c>
      <c r="CM93" s="235" t="e">
        <f t="shared" si="61"/>
        <v>#DIV/0!</v>
      </c>
      <c r="CN93" s="236">
        <f t="shared" si="62"/>
        <v>0</v>
      </c>
      <c r="CO93" s="235" t="e">
        <f t="shared" si="63"/>
        <v>#DIV/0!</v>
      </c>
      <c r="CP93" s="236">
        <f t="shared" si="64"/>
        <v>0</v>
      </c>
      <c r="CQ93" s="235" t="e">
        <f t="shared" si="65"/>
        <v>#DIV/0!</v>
      </c>
      <c r="CR93" s="236">
        <f t="shared" si="66"/>
        <v>0</v>
      </c>
      <c r="CS93" s="235" t="e">
        <f t="shared" si="57"/>
        <v>#DIV/0!</v>
      </c>
      <c r="CT93" s="237" t="e">
        <f t="shared" si="58"/>
        <v>#DIV/0!</v>
      </c>
      <c r="CU93" s="237" t="e">
        <f t="shared" si="67"/>
        <v>#DIV/0!</v>
      </c>
      <c r="CV93" s="6"/>
    </row>
    <row r="94" spans="1:100" s="22" customFormat="1" ht="49.5" hidden="1" customHeight="1">
      <c r="A94" s="71">
        <v>88</v>
      </c>
      <c r="B94" s="250">
        <v>189</v>
      </c>
      <c r="C94" s="26" t="s">
        <v>174</v>
      </c>
      <c r="D94" s="249" t="s">
        <v>11</v>
      </c>
      <c r="E94" s="26" t="s">
        <v>175</v>
      </c>
      <c r="F94" s="249" t="s">
        <v>11</v>
      </c>
      <c r="G94" s="26" t="s">
        <v>175</v>
      </c>
      <c r="H94" s="161" t="s">
        <v>380</v>
      </c>
      <c r="I94" s="55" t="s">
        <v>600</v>
      </c>
      <c r="J94" s="14" t="s">
        <v>363</v>
      </c>
      <c r="K94" s="15" t="s">
        <v>327</v>
      </c>
      <c r="L94" s="51" t="s">
        <v>321</v>
      </c>
      <c r="M94" s="69" t="s">
        <v>184</v>
      </c>
      <c r="N94" s="250"/>
      <c r="O94" s="250"/>
      <c r="P94" s="250"/>
      <c r="Q94" s="250"/>
      <c r="R94" s="250"/>
      <c r="S94" s="70"/>
      <c r="T94" s="250"/>
      <c r="U94" s="250" t="s">
        <v>184</v>
      </c>
      <c r="V94" s="250"/>
      <c r="W94" s="250"/>
      <c r="X94" s="237">
        <f t="shared" si="59"/>
        <v>1</v>
      </c>
      <c r="Y94" s="80"/>
      <c r="Z94" s="80"/>
      <c r="AA94" s="80"/>
      <c r="AB94" s="80"/>
      <c r="AC94" s="80"/>
      <c r="AD94" s="80"/>
      <c r="AE94" s="80"/>
      <c r="AF94" s="80"/>
      <c r="AG94" s="80"/>
      <c r="AH94" s="80"/>
      <c r="AI94" s="80"/>
      <c r="AJ94" s="80"/>
      <c r="AK94" s="80"/>
      <c r="AL94" s="80"/>
      <c r="AM94" s="80"/>
      <c r="AN94" s="80"/>
      <c r="AO94" s="80"/>
      <c r="AP94" s="80"/>
      <c r="AQ94" s="80"/>
      <c r="AR94" s="80"/>
      <c r="AS94" s="80"/>
      <c r="AT94" s="80"/>
      <c r="AU94" s="80"/>
      <c r="AV94" s="80"/>
      <c r="AW94" s="80"/>
      <c r="AX94" s="80"/>
      <c r="AY94" s="80"/>
      <c r="AZ94" s="80"/>
      <c r="BA94" s="80" t="s">
        <v>524</v>
      </c>
      <c r="BB94" s="80"/>
      <c r="BC94" s="80"/>
      <c r="BD94" s="80"/>
      <c r="BE94" s="80"/>
      <c r="BF94" s="80"/>
      <c r="BG94" s="80"/>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236"/>
      <c r="CM94" s="235"/>
      <c r="CN94" s="236"/>
      <c r="CO94" s="235"/>
      <c r="CP94" s="236"/>
      <c r="CQ94" s="235"/>
      <c r="CR94" s="236"/>
      <c r="CS94" s="235"/>
      <c r="CT94" s="237"/>
      <c r="CU94" s="237"/>
      <c r="CV94" s="6"/>
    </row>
    <row r="95" spans="1:100" s="22" customFormat="1" ht="52.5" hidden="1" customHeight="1">
      <c r="A95" s="71">
        <v>89</v>
      </c>
      <c r="B95" s="250">
        <v>191</v>
      </c>
      <c r="C95" s="26" t="s">
        <v>176</v>
      </c>
      <c r="D95" s="249" t="s">
        <v>11</v>
      </c>
      <c r="E95" s="26" t="s">
        <v>162</v>
      </c>
      <c r="F95" s="249" t="s">
        <v>11</v>
      </c>
      <c r="G95" s="26" t="s">
        <v>162</v>
      </c>
      <c r="H95" s="161" t="s">
        <v>381</v>
      </c>
      <c r="I95" s="55" t="s">
        <v>600</v>
      </c>
      <c r="J95" s="14" t="s">
        <v>363</v>
      </c>
      <c r="K95" s="15" t="s">
        <v>327</v>
      </c>
      <c r="L95" s="51" t="s">
        <v>334</v>
      </c>
      <c r="M95" s="69" t="s">
        <v>184</v>
      </c>
      <c r="N95" s="250"/>
      <c r="O95" s="250"/>
      <c r="P95" s="250" t="s">
        <v>184</v>
      </c>
      <c r="Q95" s="250"/>
      <c r="R95" s="250"/>
      <c r="S95" s="70"/>
      <c r="T95" s="250"/>
      <c r="U95" s="250"/>
      <c r="V95" s="250"/>
      <c r="W95" s="250"/>
      <c r="X95" s="237">
        <f t="shared" si="59"/>
        <v>1</v>
      </c>
      <c r="Y95" s="80"/>
      <c r="Z95" s="80"/>
      <c r="AA95" s="80"/>
      <c r="AB95" s="80"/>
      <c r="AC95" s="80"/>
      <c r="AD95" s="80"/>
      <c r="AE95" s="80"/>
      <c r="AF95" s="80"/>
      <c r="AG95" s="80" t="s">
        <v>524</v>
      </c>
      <c r="AH95" s="80"/>
      <c r="AI95" s="80"/>
      <c r="AJ95" s="80"/>
      <c r="AK95" s="80"/>
      <c r="AL95" s="80"/>
      <c r="AM95" s="80"/>
      <c r="AN95" s="80"/>
      <c r="AO95" s="80"/>
      <c r="AP95" s="80"/>
      <c r="AQ95" s="80"/>
      <c r="AR95" s="80"/>
      <c r="AS95" s="80"/>
      <c r="AT95" s="80" t="s">
        <v>524</v>
      </c>
      <c r="AU95" s="80"/>
      <c r="AV95" s="80"/>
      <c r="AW95" s="80"/>
      <c r="AX95" s="80"/>
      <c r="AY95" s="80"/>
      <c r="AZ95" s="80"/>
      <c r="BA95" s="80"/>
      <c r="BB95" s="80"/>
      <c r="BC95" s="80"/>
      <c r="BD95" s="80"/>
      <c r="BE95" s="80"/>
      <c r="BF95" s="80"/>
      <c r="BG95" s="80"/>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236">
        <f t="shared" si="60"/>
        <v>0</v>
      </c>
      <c r="CM95" s="235" t="e">
        <f t="shared" si="61"/>
        <v>#DIV/0!</v>
      </c>
      <c r="CN95" s="236">
        <f t="shared" si="62"/>
        <v>0</v>
      </c>
      <c r="CO95" s="235" t="e">
        <f t="shared" si="63"/>
        <v>#DIV/0!</v>
      </c>
      <c r="CP95" s="236">
        <f t="shared" si="64"/>
        <v>0</v>
      </c>
      <c r="CQ95" s="235" t="e">
        <f t="shared" si="65"/>
        <v>#DIV/0!</v>
      </c>
      <c r="CR95" s="236">
        <f t="shared" si="66"/>
        <v>0</v>
      </c>
      <c r="CS95" s="235" t="e">
        <f t="shared" si="57"/>
        <v>#DIV/0!</v>
      </c>
      <c r="CT95" s="237" t="e">
        <f t="shared" si="58"/>
        <v>#DIV/0!</v>
      </c>
      <c r="CU95" s="237" t="e">
        <f t="shared" si="67"/>
        <v>#DIV/0!</v>
      </c>
      <c r="CV95" s="6"/>
    </row>
    <row r="96" spans="1:100" s="22" customFormat="1" ht="54.75" hidden="1" customHeight="1">
      <c r="A96" s="71">
        <v>90</v>
      </c>
      <c r="B96" s="250">
        <v>191</v>
      </c>
      <c r="C96" s="26" t="s">
        <v>176</v>
      </c>
      <c r="D96" s="249" t="s">
        <v>11</v>
      </c>
      <c r="E96" s="26" t="s">
        <v>162</v>
      </c>
      <c r="F96" s="249" t="s">
        <v>11</v>
      </c>
      <c r="G96" s="26" t="s">
        <v>162</v>
      </c>
      <c r="H96" s="161" t="s">
        <v>381</v>
      </c>
      <c r="I96" s="55" t="s">
        <v>600</v>
      </c>
      <c r="J96" s="14" t="s">
        <v>363</v>
      </c>
      <c r="K96" s="15" t="s">
        <v>327</v>
      </c>
      <c r="L96" s="51" t="s">
        <v>334</v>
      </c>
      <c r="M96" s="69" t="s">
        <v>184</v>
      </c>
      <c r="N96" s="250"/>
      <c r="O96" s="250"/>
      <c r="P96" s="250"/>
      <c r="Q96" s="250"/>
      <c r="R96" s="250"/>
      <c r="S96" s="70"/>
      <c r="T96" s="250" t="s">
        <v>184</v>
      </c>
      <c r="U96" s="250"/>
      <c r="V96" s="250"/>
      <c r="W96" s="250"/>
      <c r="X96" s="237">
        <f t="shared" si="59"/>
        <v>1</v>
      </c>
      <c r="Y96" s="80"/>
      <c r="Z96" s="80"/>
      <c r="AA96" s="80"/>
      <c r="AB96" s="80"/>
      <c r="AC96" s="80"/>
      <c r="AD96" s="80"/>
      <c r="AE96" s="80"/>
      <c r="AF96" s="80"/>
      <c r="AG96" s="80"/>
      <c r="AH96" s="80"/>
      <c r="AI96" s="80"/>
      <c r="AJ96" s="80"/>
      <c r="AK96" s="80"/>
      <c r="AL96" s="80"/>
      <c r="AM96" s="80"/>
      <c r="AN96" s="80"/>
      <c r="AO96" s="80"/>
      <c r="AP96" s="80"/>
      <c r="AQ96" s="80"/>
      <c r="AR96" s="80"/>
      <c r="AS96" s="80"/>
      <c r="AT96" s="80"/>
      <c r="AU96" s="80"/>
      <c r="AV96" s="80" t="s">
        <v>524</v>
      </c>
      <c r="AW96" s="80"/>
      <c r="AX96" s="80"/>
      <c r="AY96" s="80"/>
      <c r="AZ96" s="80"/>
      <c r="BA96" s="80"/>
      <c r="BB96" s="80"/>
      <c r="BC96" s="80"/>
      <c r="BD96" s="80"/>
      <c r="BE96" s="80"/>
      <c r="BF96" s="80"/>
      <c r="BG96" s="80"/>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236"/>
      <c r="CM96" s="235"/>
      <c r="CN96" s="236"/>
      <c r="CO96" s="235"/>
      <c r="CP96" s="236"/>
      <c r="CQ96" s="235"/>
      <c r="CR96" s="236"/>
      <c r="CS96" s="235"/>
      <c r="CT96" s="237"/>
      <c r="CU96" s="237"/>
      <c r="CV96" s="6"/>
    </row>
    <row r="97" spans="1:100" s="22" customFormat="1" ht="22.5" hidden="1" customHeight="1">
      <c r="A97" s="71">
        <v>91</v>
      </c>
      <c r="B97" s="250">
        <v>192</v>
      </c>
      <c r="C97" s="623" t="s">
        <v>181</v>
      </c>
      <c r="D97" s="43" t="s">
        <v>10</v>
      </c>
      <c r="E97" s="26" t="s">
        <v>163</v>
      </c>
      <c r="F97" s="249" t="s">
        <v>12</v>
      </c>
      <c r="G97" s="26" t="s">
        <v>163</v>
      </c>
      <c r="H97" s="161" t="s">
        <v>163</v>
      </c>
      <c r="I97" s="55" t="s">
        <v>600</v>
      </c>
      <c r="J97" s="14" t="s">
        <v>363</v>
      </c>
      <c r="K97" s="15" t="s">
        <v>327</v>
      </c>
      <c r="L97" s="51" t="s">
        <v>321</v>
      </c>
      <c r="M97" s="69" t="s">
        <v>184</v>
      </c>
      <c r="N97" s="250"/>
      <c r="O97" s="250" t="s">
        <v>184</v>
      </c>
      <c r="P97" s="250"/>
      <c r="Q97" s="250"/>
      <c r="R97" s="250"/>
      <c r="S97" s="70"/>
      <c r="T97" s="250"/>
      <c r="U97" s="250"/>
      <c r="V97" s="250"/>
      <c r="W97" s="250"/>
      <c r="X97" s="237">
        <f t="shared" si="59"/>
        <v>1</v>
      </c>
      <c r="Y97" s="80"/>
      <c r="Z97" s="80"/>
      <c r="AA97" s="80"/>
      <c r="AB97" s="80"/>
      <c r="AC97" s="80"/>
      <c r="AD97" s="80" t="s">
        <v>524</v>
      </c>
      <c r="AE97" s="80"/>
      <c r="AF97" s="80" t="s">
        <v>524</v>
      </c>
      <c r="AG97" s="80"/>
      <c r="AH97" s="80"/>
      <c r="AI97" s="80"/>
      <c r="AJ97" s="80"/>
      <c r="AK97" s="80"/>
      <c r="AL97" s="80"/>
      <c r="AM97" s="80"/>
      <c r="AN97" s="80"/>
      <c r="AO97" s="80"/>
      <c r="AP97" s="80"/>
      <c r="AQ97" s="80"/>
      <c r="AR97" s="80"/>
      <c r="AS97" s="80"/>
      <c r="AT97" s="80"/>
      <c r="AU97" s="80"/>
      <c r="AV97" s="80"/>
      <c r="AW97" s="80"/>
      <c r="AX97" s="80"/>
      <c r="AY97" s="80"/>
      <c r="AZ97" s="80"/>
      <c r="BA97" s="80"/>
      <c r="BB97" s="80"/>
      <c r="BC97" s="80"/>
      <c r="BD97" s="80"/>
      <c r="BE97" s="80"/>
      <c r="BF97" s="80"/>
      <c r="BG97" s="80"/>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236">
        <f t="shared" si="60"/>
        <v>0</v>
      </c>
      <c r="CM97" s="235" t="e">
        <f t="shared" si="61"/>
        <v>#DIV/0!</v>
      </c>
      <c r="CN97" s="236">
        <f t="shared" si="62"/>
        <v>0</v>
      </c>
      <c r="CO97" s="235" t="e">
        <f t="shared" si="63"/>
        <v>#DIV/0!</v>
      </c>
      <c r="CP97" s="236">
        <f t="shared" si="64"/>
        <v>0</v>
      </c>
      <c r="CQ97" s="235" t="e">
        <f t="shared" si="65"/>
        <v>#DIV/0!</v>
      </c>
      <c r="CR97" s="236">
        <f t="shared" si="66"/>
        <v>0</v>
      </c>
      <c r="CS97" s="235" t="e">
        <f t="shared" si="57"/>
        <v>#DIV/0!</v>
      </c>
      <c r="CT97" s="237" t="e">
        <f t="shared" si="58"/>
        <v>#DIV/0!</v>
      </c>
      <c r="CU97" s="237" t="e">
        <f t="shared" si="67"/>
        <v>#DIV/0!</v>
      </c>
      <c r="CV97" s="6"/>
    </row>
    <row r="98" spans="1:100" s="22" customFormat="1" ht="30.75" hidden="1" customHeight="1">
      <c r="A98" s="71">
        <v>92</v>
      </c>
      <c r="B98" s="250">
        <v>193</v>
      </c>
      <c r="C98" s="625"/>
      <c r="D98" s="43" t="s">
        <v>10</v>
      </c>
      <c r="E98" s="26" t="s">
        <v>164</v>
      </c>
      <c r="F98" s="249" t="s">
        <v>13</v>
      </c>
      <c r="G98" s="26" t="s">
        <v>164</v>
      </c>
      <c r="H98" s="161" t="s">
        <v>382</v>
      </c>
      <c r="I98" s="55" t="s">
        <v>600</v>
      </c>
      <c r="J98" s="14" t="s">
        <v>363</v>
      </c>
      <c r="K98" s="15" t="s">
        <v>327</v>
      </c>
      <c r="L98" s="51" t="s">
        <v>321</v>
      </c>
      <c r="M98" s="69" t="s">
        <v>184</v>
      </c>
      <c r="N98" s="250"/>
      <c r="O98" s="250"/>
      <c r="P98" s="250" t="s">
        <v>184</v>
      </c>
      <c r="Q98" s="250"/>
      <c r="R98" s="250"/>
      <c r="S98" s="70"/>
      <c r="T98" s="250"/>
      <c r="U98" s="250"/>
      <c r="V98" s="250"/>
      <c r="W98" s="250"/>
      <c r="X98" s="237">
        <f t="shared" si="59"/>
        <v>1</v>
      </c>
      <c r="Y98" s="80"/>
      <c r="Z98" s="80"/>
      <c r="AA98" s="80"/>
      <c r="AB98" s="80"/>
      <c r="AC98" s="80"/>
      <c r="AD98" s="80"/>
      <c r="AE98" s="80" t="s">
        <v>524</v>
      </c>
      <c r="AF98" s="80"/>
      <c r="AG98" s="80"/>
      <c r="AH98" s="80" t="s">
        <v>524</v>
      </c>
      <c r="AI98" s="80"/>
      <c r="AJ98" s="80"/>
      <c r="AK98" s="80"/>
      <c r="AL98" s="80"/>
      <c r="AM98" s="80"/>
      <c r="AN98" s="80"/>
      <c r="AO98" s="80" t="s">
        <v>524</v>
      </c>
      <c r="AP98" s="80"/>
      <c r="AQ98" s="80" t="s">
        <v>524</v>
      </c>
      <c r="AR98" s="80"/>
      <c r="AS98" s="80"/>
      <c r="AT98" s="80"/>
      <c r="AU98" s="80"/>
      <c r="AV98" s="80"/>
      <c r="AW98" s="80"/>
      <c r="AX98" s="80"/>
      <c r="AY98" s="80"/>
      <c r="AZ98" s="80"/>
      <c r="BA98" s="80"/>
      <c r="BB98" s="80"/>
      <c r="BC98" s="80" t="s">
        <v>524</v>
      </c>
      <c r="BD98" s="80"/>
      <c r="BE98" s="80"/>
      <c r="BF98" s="80"/>
      <c r="BG98" s="80"/>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236">
        <f t="shared" si="60"/>
        <v>0</v>
      </c>
      <c r="CM98" s="235" t="e">
        <f t="shared" si="61"/>
        <v>#DIV/0!</v>
      </c>
      <c r="CN98" s="236">
        <f t="shared" si="62"/>
        <v>0</v>
      </c>
      <c r="CO98" s="235" t="e">
        <f t="shared" si="63"/>
        <v>#DIV/0!</v>
      </c>
      <c r="CP98" s="236">
        <f t="shared" si="64"/>
        <v>0</v>
      </c>
      <c r="CQ98" s="235" t="e">
        <f t="shared" si="65"/>
        <v>#DIV/0!</v>
      </c>
      <c r="CR98" s="236">
        <f t="shared" si="66"/>
        <v>0</v>
      </c>
      <c r="CS98" s="235" t="e">
        <f t="shared" si="57"/>
        <v>#DIV/0!</v>
      </c>
      <c r="CT98" s="237" t="e">
        <f t="shared" si="58"/>
        <v>#DIV/0!</v>
      </c>
      <c r="CU98" s="237" t="e">
        <f t="shared" si="67"/>
        <v>#DIV/0!</v>
      </c>
      <c r="CV98" s="6"/>
    </row>
    <row r="99" spans="1:100" s="22" customFormat="1" ht="34.5" hidden="1" customHeight="1">
      <c r="A99" s="71">
        <v>93</v>
      </c>
      <c r="B99" s="250"/>
      <c r="C99" s="625"/>
      <c r="D99" s="43" t="s">
        <v>10</v>
      </c>
      <c r="E99" s="26" t="s">
        <v>164</v>
      </c>
      <c r="F99" s="249" t="s">
        <v>13</v>
      </c>
      <c r="G99" s="26" t="s">
        <v>164</v>
      </c>
      <c r="H99" s="161" t="s">
        <v>382</v>
      </c>
      <c r="I99" s="55" t="s">
        <v>600</v>
      </c>
      <c r="J99" s="14" t="s">
        <v>363</v>
      </c>
      <c r="K99" s="15" t="s">
        <v>327</v>
      </c>
      <c r="L99" s="51" t="s">
        <v>321</v>
      </c>
      <c r="M99" s="69" t="s">
        <v>184</v>
      </c>
      <c r="N99" s="250"/>
      <c r="O99" s="250"/>
      <c r="P99" s="250"/>
      <c r="Q99" s="250"/>
      <c r="R99" s="250"/>
      <c r="S99" s="70"/>
      <c r="T99" s="250"/>
      <c r="U99" s="250"/>
      <c r="V99" s="250" t="s">
        <v>184</v>
      </c>
      <c r="W99" s="250"/>
      <c r="X99" s="237">
        <f t="shared" si="59"/>
        <v>1</v>
      </c>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0"/>
      <c r="AY99" s="80"/>
      <c r="AZ99" s="80"/>
      <c r="BA99" s="80"/>
      <c r="BB99" s="80" t="s">
        <v>524</v>
      </c>
      <c r="BC99" s="80"/>
      <c r="BD99" s="80"/>
      <c r="BE99" s="80"/>
      <c r="BF99" s="80"/>
      <c r="BG99" s="80"/>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236"/>
      <c r="CM99" s="235"/>
      <c r="CN99" s="236"/>
      <c r="CO99" s="235"/>
      <c r="CP99" s="236"/>
      <c r="CQ99" s="235"/>
      <c r="CR99" s="236"/>
      <c r="CS99" s="235"/>
      <c r="CT99" s="237"/>
      <c r="CU99" s="237"/>
      <c r="CV99" s="6"/>
    </row>
    <row r="100" spans="1:100" s="22" customFormat="1" ht="25.5" hidden="1" customHeight="1">
      <c r="A100" s="71">
        <v>94</v>
      </c>
      <c r="B100" s="250">
        <v>194</v>
      </c>
      <c r="C100" s="625"/>
      <c r="D100" s="43" t="s">
        <v>10</v>
      </c>
      <c r="E100" s="26" t="s">
        <v>89</v>
      </c>
      <c r="F100" s="249" t="s">
        <v>13</v>
      </c>
      <c r="G100" s="26" t="s">
        <v>655</v>
      </c>
      <c r="H100" s="161" t="s">
        <v>383</v>
      </c>
      <c r="I100" s="55" t="s">
        <v>600</v>
      </c>
      <c r="J100" s="14" t="s">
        <v>363</v>
      </c>
      <c r="K100" s="15" t="s">
        <v>327</v>
      </c>
      <c r="L100" s="51" t="s">
        <v>321</v>
      </c>
      <c r="M100" s="69" t="s">
        <v>184</v>
      </c>
      <c r="N100" s="250"/>
      <c r="O100" s="250"/>
      <c r="P100" s="250"/>
      <c r="Q100" s="250"/>
      <c r="R100" s="250" t="s">
        <v>184</v>
      </c>
      <c r="S100" s="70"/>
      <c r="T100" s="250"/>
      <c r="U100" s="250"/>
      <c r="V100" s="250"/>
      <c r="W100" s="250"/>
      <c r="X100" s="237">
        <f t="shared" si="59"/>
        <v>1</v>
      </c>
      <c r="Y100" s="80"/>
      <c r="Z100" s="80"/>
      <c r="AA100" s="80"/>
      <c r="AB100" s="80"/>
      <c r="AC100" s="80"/>
      <c r="AD100" s="80"/>
      <c r="AE100" s="80"/>
      <c r="AF100" s="80"/>
      <c r="AG100" s="80"/>
      <c r="AH100" s="80"/>
      <c r="AI100" s="80"/>
      <c r="AJ100" s="80" t="s">
        <v>524</v>
      </c>
      <c r="AK100" s="80"/>
      <c r="AL100" s="80"/>
      <c r="AM100" s="80"/>
      <c r="AN100" s="80" t="s">
        <v>524</v>
      </c>
      <c r="AO100" s="80"/>
      <c r="AP100" s="80"/>
      <c r="AQ100" s="80"/>
      <c r="AR100" s="80"/>
      <c r="AS100" s="80"/>
      <c r="AT100" s="80"/>
      <c r="AU100" s="80"/>
      <c r="AV100" s="80"/>
      <c r="AW100" s="80"/>
      <c r="AX100" s="80"/>
      <c r="AY100" s="80"/>
      <c r="AZ100" s="80"/>
      <c r="BA100" s="80"/>
      <c r="BB100" s="80"/>
      <c r="BC100" s="80"/>
      <c r="BD100" s="80"/>
      <c r="BE100" s="80" t="s">
        <v>524</v>
      </c>
      <c r="BF100" s="80"/>
      <c r="BG100" s="80"/>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236">
        <f t="shared" si="60"/>
        <v>0</v>
      </c>
      <c r="CM100" s="235" t="e">
        <f t="shared" si="61"/>
        <v>#DIV/0!</v>
      </c>
      <c r="CN100" s="236">
        <f t="shared" si="62"/>
        <v>0</v>
      </c>
      <c r="CO100" s="235" t="e">
        <f t="shared" si="63"/>
        <v>#DIV/0!</v>
      </c>
      <c r="CP100" s="236">
        <f t="shared" si="64"/>
        <v>0</v>
      </c>
      <c r="CQ100" s="235" t="e">
        <f t="shared" si="65"/>
        <v>#DIV/0!</v>
      </c>
      <c r="CR100" s="236">
        <f t="shared" si="66"/>
        <v>0</v>
      </c>
      <c r="CS100" s="235" t="e">
        <f t="shared" si="57"/>
        <v>#DIV/0!</v>
      </c>
      <c r="CT100" s="237" t="e">
        <f t="shared" si="58"/>
        <v>#DIV/0!</v>
      </c>
      <c r="CU100" s="237" t="e">
        <f t="shared" si="67"/>
        <v>#DIV/0!</v>
      </c>
      <c r="CV100" s="6"/>
    </row>
    <row r="101" spans="1:100" s="22" customFormat="1" ht="58.5" hidden="1" customHeight="1">
      <c r="A101" s="71">
        <v>95</v>
      </c>
      <c r="B101" s="250">
        <v>203</v>
      </c>
      <c r="C101" s="26" t="s">
        <v>173</v>
      </c>
      <c r="D101" s="249" t="s">
        <v>12</v>
      </c>
      <c r="E101" s="26" t="s">
        <v>172</v>
      </c>
      <c r="F101" s="249" t="s">
        <v>12</v>
      </c>
      <c r="G101" s="26" t="s">
        <v>172</v>
      </c>
      <c r="H101" s="161" t="s">
        <v>384</v>
      </c>
      <c r="I101" s="55" t="s">
        <v>600</v>
      </c>
      <c r="J101" s="14" t="s">
        <v>363</v>
      </c>
      <c r="K101" s="15" t="s">
        <v>327</v>
      </c>
      <c r="L101" s="51" t="s">
        <v>296</v>
      </c>
      <c r="M101" s="69" t="s">
        <v>184</v>
      </c>
      <c r="N101" s="250"/>
      <c r="O101" s="250"/>
      <c r="P101" s="250"/>
      <c r="Q101" s="250"/>
      <c r="R101" s="250"/>
      <c r="S101" s="70"/>
      <c r="T101" s="250"/>
      <c r="U101" s="250"/>
      <c r="V101" s="250" t="s">
        <v>184</v>
      </c>
      <c r="W101" s="250"/>
      <c r="X101" s="237">
        <f t="shared" si="59"/>
        <v>1</v>
      </c>
      <c r="Y101" s="80"/>
      <c r="Z101" s="80"/>
      <c r="AA101" s="80"/>
      <c r="AB101" s="80"/>
      <c r="AC101" s="80" t="s">
        <v>521</v>
      </c>
      <c r="AD101" s="80" t="s">
        <v>521</v>
      </c>
      <c r="AE101" s="80"/>
      <c r="AF101" s="80"/>
      <c r="AG101" s="80"/>
      <c r="AH101" s="80"/>
      <c r="AI101" s="80"/>
      <c r="AJ101" s="80"/>
      <c r="AK101" s="80"/>
      <c r="AL101" s="80"/>
      <c r="AM101" s="80"/>
      <c r="AN101" s="80"/>
      <c r="AO101" s="80" t="s">
        <v>521</v>
      </c>
      <c r="AP101" s="80" t="s">
        <v>521</v>
      </c>
      <c r="AQ101" s="80"/>
      <c r="AR101" s="80"/>
      <c r="AS101" s="80"/>
      <c r="AT101" s="80"/>
      <c r="AU101" s="80"/>
      <c r="AV101" s="80"/>
      <c r="AW101" s="80"/>
      <c r="AX101" s="80"/>
      <c r="AY101" s="80"/>
      <c r="AZ101" s="80"/>
      <c r="BA101" s="80"/>
      <c r="BB101" s="80"/>
      <c r="BC101" s="80" t="s">
        <v>521</v>
      </c>
      <c r="BD101" s="80"/>
      <c r="BE101" s="80"/>
      <c r="BF101" s="80"/>
      <c r="BG101" s="80"/>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236">
        <f t="shared" si="60"/>
        <v>0</v>
      </c>
      <c r="CM101" s="235" t="e">
        <f t="shared" si="61"/>
        <v>#DIV/0!</v>
      </c>
      <c r="CN101" s="236">
        <f t="shared" si="62"/>
        <v>0</v>
      </c>
      <c r="CO101" s="235" t="e">
        <f t="shared" si="63"/>
        <v>#DIV/0!</v>
      </c>
      <c r="CP101" s="236">
        <f t="shared" si="64"/>
        <v>0</v>
      </c>
      <c r="CQ101" s="235" t="e">
        <f t="shared" si="65"/>
        <v>#DIV/0!</v>
      </c>
      <c r="CR101" s="236">
        <f t="shared" si="66"/>
        <v>0</v>
      </c>
      <c r="CS101" s="235" t="e">
        <f t="shared" si="57"/>
        <v>#DIV/0!</v>
      </c>
      <c r="CT101" s="237" t="e">
        <f t="shared" si="58"/>
        <v>#DIV/0!</v>
      </c>
      <c r="CU101" s="237" t="e">
        <f t="shared" si="67"/>
        <v>#DIV/0!</v>
      </c>
      <c r="CV101" s="27"/>
    </row>
    <row r="102" spans="1:100" s="22" customFormat="1" ht="61.5" hidden="1" customHeight="1">
      <c r="A102" s="71">
        <v>96</v>
      </c>
      <c r="B102" s="250">
        <v>206</v>
      </c>
      <c r="C102" s="26" t="s">
        <v>656</v>
      </c>
      <c r="D102" s="249" t="s">
        <v>10</v>
      </c>
      <c r="E102" s="26" t="s">
        <v>171</v>
      </c>
      <c r="F102" s="249" t="s">
        <v>12</v>
      </c>
      <c r="G102" s="26" t="s">
        <v>171</v>
      </c>
      <c r="H102" s="161" t="s">
        <v>385</v>
      </c>
      <c r="I102" s="55" t="s">
        <v>600</v>
      </c>
      <c r="J102" s="14" t="s">
        <v>363</v>
      </c>
      <c r="K102" s="15" t="s">
        <v>327</v>
      </c>
      <c r="L102" s="51" t="s">
        <v>296</v>
      </c>
      <c r="M102" s="69" t="s">
        <v>184</v>
      </c>
      <c r="N102" s="250"/>
      <c r="O102" s="250" t="s">
        <v>184</v>
      </c>
      <c r="P102" s="250"/>
      <c r="Q102" s="250"/>
      <c r="R102" s="250"/>
      <c r="S102" s="70"/>
      <c r="T102" s="250"/>
      <c r="U102" s="250"/>
      <c r="V102" s="250"/>
      <c r="W102" s="250"/>
      <c r="X102" s="237">
        <f t="shared" si="59"/>
        <v>1</v>
      </c>
      <c r="Y102" s="80"/>
      <c r="Z102" s="80"/>
      <c r="AA102" s="80"/>
      <c r="AB102" s="80"/>
      <c r="AC102" s="80"/>
      <c r="AD102" s="80"/>
      <c r="AE102" s="80" t="s">
        <v>521</v>
      </c>
      <c r="AF102" s="80"/>
      <c r="AG102" s="80"/>
      <c r="AH102" s="80"/>
      <c r="AI102" s="80"/>
      <c r="AJ102" s="80"/>
      <c r="AK102" s="80"/>
      <c r="AL102" s="80"/>
      <c r="AM102" s="80"/>
      <c r="AN102" s="80"/>
      <c r="AO102" s="80"/>
      <c r="AP102" s="80"/>
      <c r="AQ102" s="80"/>
      <c r="AR102" s="80"/>
      <c r="AS102" s="80"/>
      <c r="AT102" s="80"/>
      <c r="AU102" s="80"/>
      <c r="AV102" s="80"/>
      <c r="AW102" s="80"/>
      <c r="AX102" s="80" t="s">
        <v>524</v>
      </c>
      <c r="AY102" s="80"/>
      <c r="AZ102" s="80"/>
      <c r="BA102" s="80"/>
      <c r="BB102" s="80"/>
      <c r="BC102" s="80"/>
      <c r="BD102" s="80"/>
      <c r="BE102" s="80"/>
      <c r="BF102" s="80" t="s">
        <v>524</v>
      </c>
      <c r="BG102" s="80"/>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236">
        <f t="shared" si="60"/>
        <v>0</v>
      </c>
      <c r="CM102" s="235" t="e">
        <f t="shared" si="61"/>
        <v>#DIV/0!</v>
      </c>
      <c r="CN102" s="236">
        <f t="shared" si="62"/>
        <v>0</v>
      </c>
      <c r="CO102" s="235" t="e">
        <f t="shared" si="63"/>
        <v>#DIV/0!</v>
      </c>
      <c r="CP102" s="236">
        <f t="shared" si="64"/>
        <v>0</v>
      </c>
      <c r="CQ102" s="235" t="e">
        <f t="shared" si="65"/>
        <v>#DIV/0!</v>
      </c>
      <c r="CR102" s="236">
        <f t="shared" si="66"/>
        <v>0</v>
      </c>
      <c r="CS102" s="235" t="e">
        <f t="shared" si="57"/>
        <v>#DIV/0!</v>
      </c>
      <c r="CT102" s="237" t="e">
        <f t="shared" si="58"/>
        <v>#DIV/0!</v>
      </c>
      <c r="CU102" s="237" t="e">
        <f t="shared" si="67"/>
        <v>#DIV/0!</v>
      </c>
      <c r="CV102" s="6"/>
    </row>
    <row r="103" spans="1:100" s="22" customFormat="1" ht="32.25" hidden="1" customHeight="1">
      <c r="A103" s="71">
        <v>97</v>
      </c>
      <c r="B103" s="41">
        <v>208</v>
      </c>
      <c r="C103" s="582" t="s">
        <v>267</v>
      </c>
      <c r="D103" s="583"/>
      <c r="E103" s="583"/>
      <c r="F103" s="584"/>
      <c r="G103" s="45" t="s">
        <v>331</v>
      </c>
      <c r="H103" s="152" t="s">
        <v>331</v>
      </c>
      <c r="I103" s="45" t="s">
        <v>331</v>
      </c>
      <c r="J103" s="45" t="s">
        <v>331</v>
      </c>
      <c r="K103" s="15" t="s">
        <v>327</v>
      </c>
      <c r="L103" s="45" t="s">
        <v>331</v>
      </c>
      <c r="M103" s="45" t="s">
        <v>331</v>
      </c>
      <c r="N103" s="45" t="s">
        <v>331</v>
      </c>
      <c r="O103" s="45" t="s">
        <v>331</v>
      </c>
      <c r="P103" s="45" t="s">
        <v>331</v>
      </c>
      <c r="Q103" s="45" t="s">
        <v>331</v>
      </c>
      <c r="R103" s="45" t="s">
        <v>331</v>
      </c>
      <c r="S103" s="45" t="s">
        <v>331</v>
      </c>
      <c r="T103" s="45" t="s">
        <v>331</v>
      </c>
      <c r="U103" s="45" t="s">
        <v>331</v>
      </c>
      <c r="V103" s="45" t="s">
        <v>331</v>
      </c>
      <c r="W103" s="45" t="s">
        <v>331</v>
      </c>
      <c r="X103" s="45" t="s">
        <v>331</v>
      </c>
      <c r="Y103" s="45" t="s">
        <v>331</v>
      </c>
      <c r="Z103" s="45" t="s">
        <v>331</v>
      </c>
      <c r="AA103" s="45" t="s">
        <v>331</v>
      </c>
      <c r="AB103" s="45" t="s">
        <v>331</v>
      </c>
      <c r="AC103" s="45" t="s">
        <v>331</v>
      </c>
      <c r="AD103" s="45" t="s">
        <v>331</v>
      </c>
      <c r="AE103" s="45" t="s">
        <v>331</v>
      </c>
      <c r="AF103" s="45" t="s">
        <v>331</v>
      </c>
      <c r="AG103" s="45" t="s">
        <v>331</v>
      </c>
      <c r="AH103" s="45" t="s">
        <v>331</v>
      </c>
      <c r="AI103" s="45" t="s">
        <v>331</v>
      </c>
      <c r="AJ103" s="45" t="s">
        <v>331</v>
      </c>
      <c r="AK103" s="45" t="s">
        <v>331</v>
      </c>
      <c r="AL103" s="45" t="s">
        <v>331</v>
      </c>
      <c r="AM103" s="45" t="s">
        <v>331</v>
      </c>
      <c r="AN103" s="45" t="s">
        <v>331</v>
      </c>
      <c r="AO103" s="45" t="s">
        <v>331</v>
      </c>
      <c r="AP103" s="45" t="s">
        <v>331</v>
      </c>
      <c r="AQ103" s="45" t="s">
        <v>331</v>
      </c>
      <c r="AR103" s="45" t="s">
        <v>331</v>
      </c>
      <c r="AS103" s="45" t="s">
        <v>331</v>
      </c>
      <c r="AT103" s="45" t="s">
        <v>331</v>
      </c>
      <c r="AU103" s="45" t="s">
        <v>331</v>
      </c>
      <c r="AV103" s="45" t="s">
        <v>331</v>
      </c>
      <c r="AW103" s="45" t="s">
        <v>331</v>
      </c>
      <c r="AX103" s="45" t="s">
        <v>331</v>
      </c>
      <c r="AY103" s="45" t="s">
        <v>331</v>
      </c>
      <c r="AZ103" s="45" t="s">
        <v>331</v>
      </c>
      <c r="BA103" s="45" t="s">
        <v>331</v>
      </c>
      <c r="BB103" s="45" t="s">
        <v>331</v>
      </c>
      <c r="BC103" s="45" t="s">
        <v>331</v>
      </c>
      <c r="BD103" s="45" t="s">
        <v>331</v>
      </c>
      <c r="BE103" s="45" t="s">
        <v>331</v>
      </c>
      <c r="BF103" s="45" t="s">
        <v>331</v>
      </c>
      <c r="BG103" s="45" t="s">
        <v>331</v>
      </c>
      <c r="BH103" s="45" t="s">
        <v>331</v>
      </c>
      <c r="BI103" s="45" t="s">
        <v>331</v>
      </c>
      <c r="BJ103" s="45" t="s">
        <v>331</v>
      </c>
      <c r="BK103" s="45" t="s">
        <v>331</v>
      </c>
      <c r="BL103" s="45" t="s">
        <v>331</v>
      </c>
      <c r="BM103" s="45" t="s">
        <v>331</v>
      </c>
      <c r="BN103" s="45" t="s">
        <v>331</v>
      </c>
      <c r="BO103" s="45" t="s">
        <v>331</v>
      </c>
      <c r="BP103" s="45" t="s">
        <v>331</v>
      </c>
      <c r="BQ103" s="45" t="s">
        <v>331</v>
      </c>
      <c r="BR103" s="45" t="s">
        <v>331</v>
      </c>
      <c r="BS103" s="45" t="s">
        <v>331</v>
      </c>
      <c r="BT103" s="45" t="s">
        <v>331</v>
      </c>
      <c r="BU103" s="45" t="s">
        <v>331</v>
      </c>
      <c r="BV103" s="45" t="s">
        <v>331</v>
      </c>
      <c r="BW103" s="45" t="s">
        <v>331</v>
      </c>
      <c r="BX103" s="45" t="s">
        <v>331</v>
      </c>
      <c r="BY103" s="45" t="s">
        <v>331</v>
      </c>
      <c r="BZ103" s="45" t="s">
        <v>331</v>
      </c>
      <c r="CA103" s="45" t="s">
        <v>331</v>
      </c>
      <c r="CB103" s="45" t="s">
        <v>331</v>
      </c>
      <c r="CC103" s="45" t="s">
        <v>331</v>
      </c>
      <c r="CD103" s="45" t="s">
        <v>331</v>
      </c>
      <c r="CE103" s="45" t="s">
        <v>331</v>
      </c>
      <c r="CF103" s="45" t="s">
        <v>331</v>
      </c>
      <c r="CG103" s="45" t="s">
        <v>331</v>
      </c>
      <c r="CH103" s="45" t="s">
        <v>331</v>
      </c>
      <c r="CI103" s="45" t="s">
        <v>331</v>
      </c>
      <c r="CJ103" s="45" t="s">
        <v>331</v>
      </c>
      <c r="CK103" s="45" t="s">
        <v>331</v>
      </c>
      <c r="CL103" s="45" t="s">
        <v>331</v>
      </c>
      <c r="CM103" s="45" t="s">
        <v>331</v>
      </c>
      <c r="CN103" s="45" t="s">
        <v>331</v>
      </c>
      <c r="CO103" s="45" t="s">
        <v>331</v>
      </c>
      <c r="CP103" s="45" t="s">
        <v>331</v>
      </c>
      <c r="CQ103" s="45" t="s">
        <v>331</v>
      </c>
      <c r="CR103" s="45" t="s">
        <v>331</v>
      </c>
      <c r="CS103" s="45" t="s">
        <v>331</v>
      </c>
      <c r="CT103" s="45" t="s">
        <v>331</v>
      </c>
      <c r="CU103" s="45" t="s">
        <v>331</v>
      </c>
      <c r="CV103" s="45" t="s">
        <v>331</v>
      </c>
    </row>
    <row r="104" spans="1:100" s="22" customFormat="1" ht="51" hidden="1" customHeight="1">
      <c r="A104" s="71">
        <v>98</v>
      </c>
      <c r="B104" s="250">
        <v>209</v>
      </c>
      <c r="C104" s="26" t="s">
        <v>657</v>
      </c>
      <c r="D104" s="43" t="s">
        <v>10</v>
      </c>
      <c r="E104" s="253" t="s">
        <v>335</v>
      </c>
      <c r="F104" s="244" t="s">
        <v>12</v>
      </c>
      <c r="G104" s="253" t="s">
        <v>335</v>
      </c>
      <c r="H104" s="164" t="s">
        <v>386</v>
      </c>
      <c r="I104" s="58" t="s">
        <v>600</v>
      </c>
      <c r="J104" s="14" t="s">
        <v>356</v>
      </c>
      <c r="K104" s="15" t="s">
        <v>327</v>
      </c>
      <c r="L104" s="51" t="s">
        <v>296</v>
      </c>
      <c r="M104" s="69" t="s">
        <v>184</v>
      </c>
      <c r="N104" s="250"/>
      <c r="O104" s="250"/>
      <c r="P104" s="250"/>
      <c r="Q104" s="250" t="s">
        <v>184</v>
      </c>
      <c r="R104" s="250"/>
      <c r="S104" s="70"/>
      <c r="T104" s="250"/>
      <c r="U104" s="250"/>
      <c r="V104" s="250"/>
      <c r="W104" s="250"/>
      <c r="X104" s="237">
        <f t="shared" ref="X104:X109" si="68">COUNTIF($N104:$W104,"x")</f>
        <v>1</v>
      </c>
      <c r="Y104" s="80"/>
      <c r="Z104" s="80"/>
      <c r="AA104" s="80"/>
      <c r="AB104" s="80"/>
      <c r="AC104" s="80"/>
      <c r="AD104" s="80"/>
      <c r="AE104" s="80" t="s">
        <v>520</v>
      </c>
      <c r="AF104" s="80"/>
      <c r="AG104" s="80"/>
      <c r="AH104" s="80"/>
      <c r="AI104" s="80"/>
      <c r="AJ104" s="80"/>
      <c r="AK104" s="80" t="s">
        <v>520</v>
      </c>
      <c r="AL104" s="80"/>
      <c r="AM104" s="80" t="s">
        <v>520</v>
      </c>
      <c r="AN104" s="80"/>
      <c r="AO104" s="80" t="s">
        <v>520</v>
      </c>
      <c r="AP104" s="80"/>
      <c r="AQ104" s="80"/>
      <c r="AR104" s="80"/>
      <c r="AS104" s="80"/>
      <c r="AT104" s="80"/>
      <c r="AU104" s="80"/>
      <c r="AV104" s="80"/>
      <c r="AW104" s="80"/>
      <c r="AX104" s="80"/>
      <c r="AY104" s="80"/>
      <c r="AZ104" s="80"/>
      <c r="BA104" s="80"/>
      <c r="BB104" s="80"/>
      <c r="BC104" s="80"/>
      <c r="BD104" s="80"/>
      <c r="BE104" s="80"/>
      <c r="BF104" s="80"/>
      <c r="BG104" s="80"/>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236">
        <f>COUNTIF(BH104:CK104,"2")</f>
        <v>0</v>
      </c>
      <c r="CM104" s="235" t="e">
        <f>CL104/(CL104+CN104+CP104+CR104)</f>
        <v>#DIV/0!</v>
      </c>
      <c r="CN104" s="236">
        <f>COUNTIF(BH104:CK104,"1")</f>
        <v>0</v>
      </c>
      <c r="CO104" s="235" t="e">
        <f>CN104/(CL104+CN104+CP104+CR104)</f>
        <v>#DIV/0!</v>
      </c>
      <c r="CP104" s="236">
        <f>COUNTIF(BH104:CK104,"0")</f>
        <v>0</v>
      </c>
      <c r="CQ104" s="235" t="e">
        <f>CP104/(CL104+CN104+CP104+CR104)</f>
        <v>#DIV/0!</v>
      </c>
      <c r="CR104" s="236">
        <f>COUNTIF(BH104:CK104,"KĐG")</f>
        <v>0</v>
      </c>
      <c r="CS104" s="235" t="e">
        <f t="shared" si="57"/>
        <v>#DIV/0!</v>
      </c>
      <c r="CT104" s="237" t="e">
        <f t="shared" si="58"/>
        <v>#DIV/0!</v>
      </c>
      <c r="CU104" s="237" t="e">
        <f>IF(CS104&gt;=50%,"KĐG",IF(CT104&gt;=1.6,"Đạt mục tiêu",IF(CT104&gt;=1,"Cần cố gắng","Chưa đạt")))</f>
        <v>#DIV/0!</v>
      </c>
      <c r="CV104" s="6"/>
    </row>
    <row r="105" spans="1:100" s="22" customFormat="1" ht="37.5" hidden="1" customHeight="1">
      <c r="A105" s="71">
        <v>99</v>
      </c>
      <c r="B105" s="250">
        <v>212</v>
      </c>
      <c r="C105" s="26" t="s">
        <v>165</v>
      </c>
      <c r="D105" s="43" t="s">
        <v>10</v>
      </c>
      <c r="E105" s="253" t="s">
        <v>166</v>
      </c>
      <c r="F105" s="244" t="s">
        <v>12</v>
      </c>
      <c r="G105" s="253" t="s">
        <v>166</v>
      </c>
      <c r="H105" s="164" t="s">
        <v>387</v>
      </c>
      <c r="I105" s="58" t="s">
        <v>600</v>
      </c>
      <c r="J105" s="14" t="s">
        <v>356</v>
      </c>
      <c r="K105" s="15" t="s">
        <v>327</v>
      </c>
      <c r="L105" s="51" t="s">
        <v>296</v>
      </c>
      <c r="M105" s="69" t="s">
        <v>184</v>
      </c>
      <c r="N105" s="250"/>
      <c r="O105" s="250"/>
      <c r="P105" s="250"/>
      <c r="Q105" s="250"/>
      <c r="R105" s="250" t="s">
        <v>184</v>
      </c>
      <c r="S105" s="70"/>
      <c r="T105" s="250"/>
      <c r="U105" s="250"/>
      <c r="V105" s="250"/>
      <c r="W105" s="250"/>
      <c r="X105" s="237">
        <f t="shared" si="68"/>
        <v>1</v>
      </c>
      <c r="Y105" s="80"/>
      <c r="Z105" s="80"/>
      <c r="AA105" s="80"/>
      <c r="AB105" s="80"/>
      <c r="AC105" s="80"/>
      <c r="AD105" s="80"/>
      <c r="AE105" s="80"/>
      <c r="AF105" s="80"/>
      <c r="AG105" s="80"/>
      <c r="AH105" s="80"/>
      <c r="AI105" s="80"/>
      <c r="AJ105" s="80"/>
      <c r="AK105" s="80"/>
      <c r="AL105" s="80"/>
      <c r="AM105" s="80"/>
      <c r="AN105" s="80"/>
      <c r="AO105" s="80"/>
      <c r="AP105" s="80" t="s">
        <v>520</v>
      </c>
      <c r="AQ105" s="80"/>
      <c r="AR105" s="80"/>
      <c r="AS105" s="80"/>
      <c r="AT105" s="80"/>
      <c r="AU105" s="80"/>
      <c r="AV105" s="80"/>
      <c r="AW105" s="80"/>
      <c r="AX105" s="80"/>
      <c r="AY105" s="80"/>
      <c r="AZ105" s="80"/>
      <c r="BA105" s="80"/>
      <c r="BB105" s="80"/>
      <c r="BC105" s="80" t="s">
        <v>520</v>
      </c>
      <c r="BD105" s="80"/>
      <c r="BE105" s="80"/>
      <c r="BF105" s="80"/>
      <c r="BG105" s="80"/>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236">
        <f>COUNTIF(BH105:CK105,"2")</f>
        <v>0</v>
      </c>
      <c r="CM105" s="235" t="e">
        <f>CL105/(CL105+CN105+CP105+CR105)</f>
        <v>#DIV/0!</v>
      </c>
      <c r="CN105" s="236">
        <f>COUNTIF(BH105:CK105,"1")</f>
        <v>0</v>
      </c>
      <c r="CO105" s="235" t="e">
        <f>CN105/(CL105+CN105+CP105+CR105)</f>
        <v>#DIV/0!</v>
      </c>
      <c r="CP105" s="236">
        <f>COUNTIF(BH105:CK105,"0")</f>
        <v>0</v>
      </c>
      <c r="CQ105" s="235" t="e">
        <f>CP105/(CL105+CN105+CP105+CR105)</f>
        <v>#DIV/0!</v>
      </c>
      <c r="CR105" s="236">
        <f>COUNTIF(BH105:CK105,"KĐG")</f>
        <v>0</v>
      </c>
      <c r="CS105" s="235" t="e">
        <f t="shared" si="57"/>
        <v>#DIV/0!</v>
      </c>
      <c r="CT105" s="237" t="e">
        <f t="shared" si="58"/>
        <v>#DIV/0!</v>
      </c>
      <c r="CU105" s="237" t="e">
        <f>IF(CS105&gt;=50%,"KĐG",IF(CT105&gt;=1.6,"Đạt mục tiêu",IF(CT105&gt;=1,"Cần cố gắng","Chưa đạt")))</f>
        <v>#DIV/0!</v>
      </c>
      <c r="CV105" s="6"/>
    </row>
    <row r="106" spans="1:100" s="22" customFormat="1" ht="37.5" hidden="1" customHeight="1">
      <c r="A106" s="71">
        <v>100</v>
      </c>
      <c r="B106" s="250">
        <v>212</v>
      </c>
      <c r="C106" s="26" t="s">
        <v>165</v>
      </c>
      <c r="D106" s="43" t="s">
        <v>10</v>
      </c>
      <c r="E106" s="253" t="s">
        <v>166</v>
      </c>
      <c r="F106" s="244" t="s">
        <v>12</v>
      </c>
      <c r="G106" s="253" t="s">
        <v>166</v>
      </c>
      <c r="H106" s="164" t="s">
        <v>387</v>
      </c>
      <c r="I106" s="58" t="s">
        <v>600</v>
      </c>
      <c r="J106" s="14" t="s">
        <v>356</v>
      </c>
      <c r="K106" s="15" t="s">
        <v>327</v>
      </c>
      <c r="L106" s="51" t="s">
        <v>296</v>
      </c>
      <c r="M106" s="69" t="s">
        <v>184</v>
      </c>
      <c r="N106" s="250"/>
      <c r="O106" s="250"/>
      <c r="P106" s="250"/>
      <c r="Q106" s="250"/>
      <c r="R106" s="250"/>
      <c r="S106" s="70"/>
      <c r="T106" s="250"/>
      <c r="U106" s="250"/>
      <c r="V106" s="250" t="s">
        <v>184</v>
      </c>
      <c r="W106" s="250"/>
      <c r="X106" s="237">
        <f t="shared" si="68"/>
        <v>1</v>
      </c>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t="s">
        <v>520</v>
      </c>
      <c r="BC106" s="80"/>
      <c r="BD106" s="80"/>
      <c r="BE106" s="80"/>
      <c r="BF106" s="80"/>
      <c r="BG106" s="80"/>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236"/>
      <c r="CM106" s="235"/>
      <c r="CN106" s="236"/>
      <c r="CO106" s="235"/>
      <c r="CP106" s="236"/>
      <c r="CQ106" s="235"/>
      <c r="CR106" s="236"/>
      <c r="CS106" s="235"/>
      <c r="CT106" s="237"/>
      <c r="CU106" s="237"/>
      <c r="CV106" s="6"/>
    </row>
    <row r="107" spans="1:100" s="22" customFormat="1" ht="175.5" hidden="1" customHeight="1">
      <c r="A107" s="71">
        <v>101</v>
      </c>
      <c r="B107" s="250">
        <v>215</v>
      </c>
      <c r="C107" s="26" t="s">
        <v>302</v>
      </c>
      <c r="D107" s="249" t="s">
        <v>10</v>
      </c>
      <c r="E107" s="29" t="s">
        <v>301</v>
      </c>
      <c r="F107" s="249" t="s">
        <v>12</v>
      </c>
      <c r="G107" s="29" t="s">
        <v>301</v>
      </c>
      <c r="H107" s="165" t="s">
        <v>393</v>
      </c>
      <c r="I107" s="58" t="s">
        <v>600</v>
      </c>
      <c r="J107" s="14" t="s">
        <v>356</v>
      </c>
      <c r="K107" s="15" t="s">
        <v>327</v>
      </c>
      <c r="L107" s="51" t="s">
        <v>334</v>
      </c>
      <c r="M107" s="69" t="s">
        <v>184</v>
      </c>
      <c r="N107" s="250"/>
      <c r="O107" s="250" t="s">
        <v>184</v>
      </c>
      <c r="P107" s="250"/>
      <c r="Q107" s="250"/>
      <c r="R107" s="250"/>
      <c r="S107" s="70"/>
      <c r="T107" s="250"/>
      <c r="U107" s="250"/>
      <c r="V107" s="250"/>
      <c r="W107" s="250"/>
      <c r="X107" s="237">
        <f t="shared" si="68"/>
        <v>1</v>
      </c>
      <c r="Y107" s="80"/>
      <c r="Z107" s="80"/>
      <c r="AA107" s="80"/>
      <c r="AB107" s="80"/>
      <c r="AC107" s="80"/>
      <c r="AD107" s="80" t="s">
        <v>520</v>
      </c>
      <c r="AE107" s="80"/>
      <c r="AF107" s="80"/>
      <c r="AG107" s="80"/>
      <c r="AH107" s="80"/>
      <c r="AI107" s="80"/>
      <c r="AJ107" s="80" t="s">
        <v>520</v>
      </c>
      <c r="AK107" s="80"/>
      <c r="AL107" s="80" t="s">
        <v>520</v>
      </c>
      <c r="AM107" s="80"/>
      <c r="AN107" s="80" t="s">
        <v>520</v>
      </c>
      <c r="AO107" s="80"/>
      <c r="AP107" s="80"/>
      <c r="AQ107" s="80"/>
      <c r="AR107" s="80"/>
      <c r="AS107" s="80"/>
      <c r="AT107" s="80"/>
      <c r="AU107" s="80"/>
      <c r="AV107" s="80"/>
      <c r="AW107" s="80"/>
      <c r="AX107" s="80" t="s">
        <v>520</v>
      </c>
      <c r="AY107" s="80"/>
      <c r="AZ107" s="80"/>
      <c r="BA107" s="80"/>
      <c r="BB107" s="80"/>
      <c r="BC107" s="80"/>
      <c r="BD107" s="80"/>
      <c r="BE107" s="80"/>
      <c r="BF107" s="80"/>
      <c r="BG107" s="80"/>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236">
        <f>COUNTIF(BH107:CK107,"2")</f>
        <v>0</v>
      </c>
      <c r="CM107" s="235" t="e">
        <f>CL107/(CL107+CN107+CP107+CR107)</f>
        <v>#DIV/0!</v>
      </c>
      <c r="CN107" s="236">
        <f>COUNTIF(BH107:CK107,"1")</f>
        <v>0</v>
      </c>
      <c r="CO107" s="235" t="e">
        <f>CN107/(CL107+CN107+CP107+CR107)</f>
        <v>#DIV/0!</v>
      </c>
      <c r="CP107" s="236">
        <f>COUNTIF(BH107:CK107,"0")</f>
        <v>0</v>
      </c>
      <c r="CQ107" s="235" t="e">
        <f>CP107/(CL107+CN107+CP107+CR107)</f>
        <v>#DIV/0!</v>
      </c>
      <c r="CR107" s="236">
        <f>COUNTIF(BH107:CK107,"KĐG")</f>
        <v>0</v>
      </c>
      <c r="CS107" s="235" t="e">
        <f t="shared" si="57"/>
        <v>#DIV/0!</v>
      </c>
      <c r="CT107" s="237" t="e">
        <f t="shared" si="58"/>
        <v>#DIV/0!</v>
      </c>
      <c r="CU107" s="237" t="e">
        <f>IF(CS107&gt;=50%,"KĐG",IF(CT107&gt;=1.6,"Đạt mục tiêu",IF(CT107&gt;=1,"Cần cố gắng","Chưa đạt")))</f>
        <v>#DIV/0!</v>
      </c>
      <c r="CV107" s="6"/>
    </row>
    <row r="108" spans="1:100" s="22" customFormat="1" ht="178.5" hidden="1" customHeight="1">
      <c r="A108" s="71">
        <v>102</v>
      </c>
      <c r="B108" s="250">
        <v>215</v>
      </c>
      <c r="C108" s="26" t="s">
        <v>302</v>
      </c>
      <c r="D108" s="249" t="s">
        <v>10</v>
      </c>
      <c r="E108" s="29" t="s">
        <v>301</v>
      </c>
      <c r="F108" s="249" t="s">
        <v>12</v>
      </c>
      <c r="G108" s="29" t="s">
        <v>301</v>
      </c>
      <c r="H108" s="165" t="s">
        <v>393</v>
      </c>
      <c r="I108" s="58" t="s">
        <v>600</v>
      </c>
      <c r="J108" s="14" t="s">
        <v>356</v>
      </c>
      <c r="K108" s="15" t="s">
        <v>327</v>
      </c>
      <c r="L108" s="51" t="s">
        <v>334</v>
      </c>
      <c r="M108" s="69" t="s">
        <v>184</v>
      </c>
      <c r="N108" s="250"/>
      <c r="O108" s="250"/>
      <c r="P108" s="250"/>
      <c r="Q108" s="250"/>
      <c r="R108" s="250"/>
      <c r="S108" s="70"/>
      <c r="T108" s="250"/>
      <c r="U108" s="250" t="s">
        <v>184</v>
      </c>
      <c r="V108" s="250"/>
      <c r="W108" s="250"/>
      <c r="X108" s="237">
        <f t="shared" si="68"/>
        <v>1</v>
      </c>
      <c r="Y108" s="80"/>
      <c r="Z108" s="80"/>
      <c r="AA108" s="80"/>
      <c r="AB108" s="80"/>
      <c r="AC108" s="80"/>
      <c r="AD108" s="80"/>
      <c r="AE108" s="80"/>
      <c r="AF108" s="80"/>
      <c r="AG108" s="80"/>
      <c r="AH108" s="80"/>
      <c r="AI108" s="80"/>
      <c r="AJ108" s="80"/>
      <c r="AK108" s="80"/>
      <c r="AL108" s="80"/>
      <c r="AM108" s="80"/>
      <c r="AN108" s="80"/>
      <c r="AO108" s="80"/>
      <c r="AP108" s="80"/>
      <c r="AQ108" s="80"/>
      <c r="AR108" s="80"/>
      <c r="AS108" s="80"/>
      <c r="AT108" s="80"/>
      <c r="AU108" s="80"/>
      <c r="AV108" s="80"/>
      <c r="AW108" s="80"/>
      <c r="AX108" s="80"/>
      <c r="AY108" s="80" t="s">
        <v>520</v>
      </c>
      <c r="AZ108" s="80"/>
      <c r="BA108" s="80"/>
      <c r="BB108" s="80"/>
      <c r="BC108" s="80"/>
      <c r="BD108" s="80"/>
      <c r="BE108" s="80"/>
      <c r="BF108" s="80"/>
      <c r="BG108" s="80"/>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236"/>
      <c r="CM108" s="235"/>
      <c r="CN108" s="236"/>
      <c r="CO108" s="235"/>
      <c r="CP108" s="236"/>
      <c r="CQ108" s="235"/>
      <c r="CR108" s="236"/>
      <c r="CS108" s="235"/>
      <c r="CT108" s="237"/>
      <c r="CU108" s="237"/>
      <c r="CV108" s="6"/>
    </row>
    <row r="109" spans="1:100" s="22" customFormat="1" ht="63.75" customHeight="1">
      <c r="A109" s="71">
        <v>103</v>
      </c>
      <c r="B109" s="250">
        <v>221</v>
      </c>
      <c r="C109" s="26" t="s">
        <v>182</v>
      </c>
      <c r="D109" s="249" t="s">
        <v>13</v>
      </c>
      <c r="E109" s="26" t="s">
        <v>183</v>
      </c>
      <c r="F109" s="249" t="s">
        <v>13</v>
      </c>
      <c r="G109" s="26" t="s">
        <v>183</v>
      </c>
      <c r="H109" s="161" t="s">
        <v>541</v>
      </c>
      <c r="I109" s="58" t="s">
        <v>600</v>
      </c>
      <c r="J109" s="14" t="s">
        <v>363</v>
      </c>
      <c r="K109" s="254" t="s">
        <v>327</v>
      </c>
      <c r="L109" s="51" t="s">
        <v>296</v>
      </c>
      <c r="M109" s="69" t="s">
        <v>184</v>
      </c>
      <c r="N109" s="250" t="s">
        <v>184</v>
      </c>
      <c r="O109" s="250"/>
      <c r="P109" s="250"/>
      <c r="Q109" s="250"/>
      <c r="R109" s="250"/>
      <c r="S109" s="70"/>
      <c r="T109" s="250"/>
      <c r="U109" s="250"/>
      <c r="V109" s="250"/>
      <c r="W109" s="250"/>
      <c r="X109" s="237">
        <f t="shared" si="68"/>
        <v>1</v>
      </c>
      <c r="Y109" s="80"/>
      <c r="Z109" s="80"/>
      <c r="AA109" s="80" t="s">
        <v>520</v>
      </c>
      <c r="AB109" s="80"/>
      <c r="AC109" s="80"/>
      <c r="AD109" s="80"/>
      <c r="AE109" s="80"/>
      <c r="AF109" s="80"/>
      <c r="AG109" s="80"/>
      <c r="AH109" s="80"/>
      <c r="AI109" s="80"/>
      <c r="AJ109" s="80"/>
      <c r="AK109" s="80"/>
      <c r="AL109" s="80"/>
      <c r="AM109" s="80"/>
      <c r="AN109" s="80"/>
      <c r="AO109" s="80"/>
      <c r="AP109" s="80"/>
      <c r="AQ109" s="80"/>
      <c r="AR109" s="80"/>
      <c r="AS109" s="80" t="s">
        <v>523</v>
      </c>
      <c r="AT109" s="80" t="s">
        <v>523</v>
      </c>
      <c r="AU109" s="80"/>
      <c r="AV109" s="80" t="s">
        <v>523</v>
      </c>
      <c r="AW109" s="80"/>
      <c r="AX109" s="80"/>
      <c r="AY109" s="80"/>
      <c r="AZ109" s="80"/>
      <c r="BA109" s="80"/>
      <c r="BB109" s="80"/>
      <c r="BC109" s="80"/>
      <c r="BD109" s="80"/>
      <c r="BE109" s="80" t="s">
        <v>523</v>
      </c>
      <c r="BF109" s="80"/>
      <c r="BG109" s="80"/>
      <c r="BH109" s="6">
        <v>2</v>
      </c>
      <c r="BI109" s="6">
        <v>2</v>
      </c>
      <c r="BJ109" s="6">
        <v>2</v>
      </c>
      <c r="BK109" s="6">
        <v>2</v>
      </c>
      <c r="BL109" s="6">
        <v>2</v>
      </c>
      <c r="BM109" s="6">
        <v>1</v>
      </c>
      <c r="BN109" s="6">
        <v>2</v>
      </c>
      <c r="BO109" s="6">
        <v>2</v>
      </c>
      <c r="BP109" s="6">
        <v>2</v>
      </c>
      <c r="BQ109" s="6">
        <v>2</v>
      </c>
      <c r="BR109" s="6">
        <v>2</v>
      </c>
      <c r="BS109" s="6">
        <v>2</v>
      </c>
      <c r="BT109" s="6">
        <v>1</v>
      </c>
      <c r="BU109" s="6">
        <v>2</v>
      </c>
      <c r="BV109" s="6">
        <v>1</v>
      </c>
      <c r="BW109" s="6">
        <v>2</v>
      </c>
      <c r="BX109" s="6">
        <v>2</v>
      </c>
      <c r="BY109" s="6">
        <v>2</v>
      </c>
      <c r="BZ109" s="6">
        <v>2</v>
      </c>
      <c r="CA109" s="6">
        <v>2</v>
      </c>
      <c r="CB109" s="6">
        <v>2</v>
      </c>
      <c r="CC109" s="6">
        <v>2</v>
      </c>
      <c r="CD109" s="6">
        <v>2</v>
      </c>
      <c r="CE109" s="6"/>
      <c r="CF109" s="6"/>
      <c r="CG109" s="6"/>
      <c r="CH109" s="6"/>
      <c r="CI109" s="6"/>
      <c r="CJ109" s="6"/>
      <c r="CK109" s="6"/>
      <c r="CL109" s="236">
        <f>COUNTIF(BH109:CK109,"2")</f>
        <v>20</v>
      </c>
      <c r="CM109" s="235">
        <f>CL109/(CL109+CN109+CP109+CR109)</f>
        <v>0.86956521739130432</v>
      </c>
      <c r="CN109" s="236">
        <f>COUNTIF(BH109:CK109,"1")</f>
        <v>3</v>
      </c>
      <c r="CO109" s="235">
        <f>CN109/(CL109+CN109+CP109+CR109)</f>
        <v>0.13043478260869565</v>
      </c>
      <c r="CP109" s="236">
        <f>COUNTIF(BH109:CK109,"0")</f>
        <v>0</v>
      </c>
      <c r="CQ109" s="235">
        <f>CP109/(CL109+CN109+CP109+CR109)</f>
        <v>0</v>
      </c>
      <c r="CR109" s="236">
        <f>COUNTIF(BH109:CK109,"KĐG")</f>
        <v>0</v>
      </c>
      <c r="CS109" s="235">
        <f t="shared" si="57"/>
        <v>0</v>
      </c>
      <c r="CT109" s="237">
        <f t="shared" si="58"/>
        <v>1.8695652173913044</v>
      </c>
      <c r="CU109" s="237" t="str">
        <f>IF(CS109&gt;=50%,"KĐG",IF(CT109&gt;=1.6,"Đạt mục tiêu",IF(CT109&gt;=1,"Cần cố gắng","Chưa đạt")))</f>
        <v>Đạt mục tiêu</v>
      </c>
      <c r="CV109" s="6"/>
    </row>
    <row r="110" spans="1:100" s="22" customFormat="1" ht="24.75" hidden="1" customHeight="1">
      <c r="A110" s="71">
        <v>104</v>
      </c>
      <c r="B110" s="41">
        <v>225</v>
      </c>
      <c r="C110" s="582" t="s">
        <v>168</v>
      </c>
      <c r="D110" s="583"/>
      <c r="E110" s="584"/>
      <c r="F110" s="45" t="s">
        <v>331</v>
      </c>
      <c r="G110" s="45" t="s">
        <v>331</v>
      </c>
      <c r="H110" s="152" t="s">
        <v>331</v>
      </c>
      <c r="I110" s="45" t="s">
        <v>331</v>
      </c>
      <c r="J110" s="45" t="s">
        <v>331</v>
      </c>
      <c r="K110" s="15" t="s">
        <v>329</v>
      </c>
      <c r="L110" s="45" t="s">
        <v>331</v>
      </c>
      <c r="M110" s="45" t="s">
        <v>331</v>
      </c>
      <c r="N110" s="45" t="s">
        <v>331</v>
      </c>
      <c r="O110" s="45" t="s">
        <v>331</v>
      </c>
      <c r="P110" s="45" t="s">
        <v>331</v>
      </c>
      <c r="Q110" s="45" t="s">
        <v>331</v>
      </c>
      <c r="R110" s="45" t="s">
        <v>331</v>
      </c>
      <c r="S110" s="45" t="s">
        <v>331</v>
      </c>
      <c r="T110" s="45" t="s">
        <v>331</v>
      </c>
      <c r="U110" s="45" t="s">
        <v>331</v>
      </c>
      <c r="V110" s="45" t="s">
        <v>331</v>
      </c>
      <c r="W110" s="45" t="s">
        <v>331</v>
      </c>
      <c r="X110" s="45" t="s">
        <v>331</v>
      </c>
      <c r="Y110" s="45" t="s">
        <v>331</v>
      </c>
      <c r="Z110" s="45" t="s">
        <v>331</v>
      </c>
      <c r="AA110" s="45" t="s">
        <v>331</v>
      </c>
      <c r="AB110" s="45" t="s">
        <v>331</v>
      </c>
      <c r="AC110" s="45" t="s">
        <v>331</v>
      </c>
      <c r="AD110" s="45" t="s">
        <v>331</v>
      </c>
      <c r="AE110" s="45" t="s">
        <v>331</v>
      </c>
      <c r="AF110" s="45" t="s">
        <v>331</v>
      </c>
      <c r="AG110" s="45" t="s">
        <v>331</v>
      </c>
      <c r="AH110" s="45" t="s">
        <v>331</v>
      </c>
      <c r="AI110" s="45" t="s">
        <v>331</v>
      </c>
      <c r="AJ110" s="45" t="s">
        <v>331</v>
      </c>
      <c r="AK110" s="45" t="s">
        <v>331</v>
      </c>
      <c r="AL110" s="45" t="s">
        <v>331</v>
      </c>
      <c r="AM110" s="45" t="s">
        <v>331</v>
      </c>
      <c r="AN110" s="45" t="s">
        <v>331</v>
      </c>
      <c r="AO110" s="45" t="s">
        <v>331</v>
      </c>
      <c r="AP110" s="45" t="s">
        <v>331</v>
      </c>
      <c r="AQ110" s="45" t="s">
        <v>331</v>
      </c>
      <c r="AR110" s="45" t="s">
        <v>331</v>
      </c>
      <c r="AS110" s="45" t="s">
        <v>331</v>
      </c>
      <c r="AT110" s="45" t="s">
        <v>331</v>
      </c>
      <c r="AU110" s="45" t="s">
        <v>331</v>
      </c>
      <c r="AV110" s="45" t="s">
        <v>331</v>
      </c>
      <c r="AW110" s="45" t="s">
        <v>331</v>
      </c>
      <c r="AX110" s="45" t="s">
        <v>331</v>
      </c>
      <c r="AY110" s="45" t="s">
        <v>331</v>
      </c>
      <c r="AZ110" s="45" t="s">
        <v>331</v>
      </c>
      <c r="BA110" s="45" t="s">
        <v>331</v>
      </c>
      <c r="BB110" s="45" t="s">
        <v>331</v>
      </c>
      <c r="BC110" s="45" t="s">
        <v>331</v>
      </c>
      <c r="BD110" s="45" t="s">
        <v>331</v>
      </c>
      <c r="BE110" s="45" t="s">
        <v>331</v>
      </c>
      <c r="BF110" s="45" t="s">
        <v>331</v>
      </c>
      <c r="BG110" s="45" t="s">
        <v>331</v>
      </c>
      <c r="BH110" s="45" t="s">
        <v>331</v>
      </c>
      <c r="BI110" s="45" t="s">
        <v>331</v>
      </c>
      <c r="BJ110" s="45" t="s">
        <v>331</v>
      </c>
      <c r="BK110" s="45" t="s">
        <v>331</v>
      </c>
      <c r="BL110" s="45" t="s">
        <v>331</v>
      </c>
      <c r="BM110" s="45" t="s">
        <v>331</v>
      </c>
      <c r="BN110" s="45" t="s">
        <v>331</v>
      </c>
      <c r="BO110" s="45" t="s">
        <v>331</v>
      </c>
      <c r="BP110" s="45" t="s">
        <v>331</v>
      </c>
      <c r="BQ110" s="45" t="s">
        <v>331</v>
      </c>
      <c r="BR110" s="45" t="s">
        <v>331</v>
      </c>
      <c r="BS110" s="45" t="s">
        <v>331</v>
      </c>
      <c r="BT110" s="45" t="s">
        <v>331</v>
      </c>
      <c r="BU110" s="45" t="s">
        <v>331</v>
      </c>
      <c r="BV110" s="45" t="s">
        <v>331</v>
      </c>
      <c r="BW110" s="45" t="s">
        <v>331</v>
      </c>
      <c r="BX110" s="45" t="s">
        <v>331</v>
      </c>
      <c r="BY110" s="45" t="s">
        <v>331</v>
      </c>
      <c r="BZ110" s="45" t="s">
        <v>331</v>
      </c>
      <c r="CA110" s="45" t="s">
        <v>331</v>
      </c>
      <c r="CB110" s="45" t="s">
        <v>331</v>
      </c>
      <c r="CC110" s="45" t="s">
        <v>331</v>
      </c>
      <c r="CD110" s="45" t="s">
        <v>331</v>
      </c>
      <c r="CE110" s="45" t="s">
        <v>331</v>
      </c>
      <c r="CF110" s="45" t="s">
        <v>331</v>
      </c>
      <c r="CG110" s="45" t="s">
        <v>331</v>
      </c>
      <c r="CH110" s="45" t="s">
        <v>331</v>
      </c>
      <c r="CI110" s="45" t="s">
        <v>331</v>
      </c>
      <c r="CJ110" s="45" t="s">
        <v>331</v>
      </c>
      <c r="CK110" s="45" t="s">
        <v>331</v>
      </c>
      <c r="CL110" s="45" t="s">
        <v>331</v>
      </c>
      <c r="CM110" s="45" t="s">
        <v>331</v>
      </c>
      <c r="CN110" s="45" t="s">
        <v>331</v>
      </c>
      <c r="CO110" s="45" t="s">
        <v>331</v>
      </c>
      <c r="CP110" s="45" t="s">
        <v>331</v>
      </c>
      <c r="CQ110" s="45" t="s">
        <v>331</v>
      </c>
      <c r="CR110" s="45" t="s">
        <v>331</v>
      </c>
      <c r="CS110" s="45" t="s">
        <v>331</v>
      </c>
      <c r="CT110" s="45" t="s">
        <v>331</v>
      </c>
      <c r="CU110" s="45" t="s">
        <v>331</v>
      </c>
      <c r="CV110" s="45" t="s">
        <v>331</v>
      </c>
    </row>
    <row r="111" spans="1:100" s="22" customFormat="1" ht="17.25" hidden="1" customHeight="1">
      <c r="A111" s="71">
        <v>105</v>
      </c>
      <c r="B111" s="41">
        <v>226</v>
      </c>
      <c r="C111" s="582" t="s">
        <v>167</v>
      </c>
      <c r="D111" s="583"/>
      <c r="E111" s="584"/>
      <c r="F111" s="45" t="s">
        <v>331</v>
      </c>
      <c r="G111" s="45" t="s">
        <v>331</v>
      </c>
      <c r="H111" s="152" t="s">
        <v>331</v>
      </c>
      <c r="I111" s="45" t="s">
        <v>331</v>
      </c>
      <c r="J111" s="45" t="s">
        <v>331</v>
      </c>
      <c r="K111" s="15" t="s">
        <v>329</v>
      </c>
      <c r="L111" s="45" t="s">
        <v>331</v>
      </c>
      <c r="M111" s="45" t="s">
        <v>331</v>
      </c>
      <c r="N111" s="45" t="s">
        <v>331</v>
      </c>
      <c r="O111" s="45" t="s">
        <v>331</v>
      </c>
      <c r="P111" s="45" t="s">
        <v>331</v>
      </c>
      <c r="Q111" s="45" t="s">
        <v>331</v>
      </c>
      <c r="R111" s="45" t="s">
        <v>331</v>
      </c>
      <c r="S111" s="45" t="s">
        <v>331</v>
      </c>
      <c r="T111" s="45" t="s">
        <v>331</v>
      </c>
      <c r="U111" s="45" t="s">
        <v>331</v>
      </c>
      <c r="V111" s="45" t="s">
        <v>331</v>
      </c>
      <c r="W111" s="45" t="s">
        <v>331</v>
      </c>
      <c r="X111" s="45" t="s">
        <v>331</v>
      </c>
      <c r="Y111" s="45" t="s">
        <v>331</v>
      </c>
      <c r="Z111" s="45" t="s">
        <v>331</v>
      </c>
      <c r="AA111" s="45" t="s">
        <v>331</v>
      </c>
      <c r="AB111" s="45" t="s">
        <v>331</v>
      </c>
      <c r="AC111" s="45" t="s">
        <v>331</v>
      </c>
      <c r="AD111" s="45" t="s">
        <v>331</v>
      </c>
      <c r="AE111" s="45" t="s">
        <v>331</v>
      </c>
      <c r="AF111" s="45" t="s">
        <v>331</v>
      </c>
      <c r="AG111" s="45" t="s">
        <v>331</v>
      </c>
      <c r="AH111" s="45" t="s">
        <v>331</v>
      </c>
      <c r="AI111" s="45" t="s">
        <v>331</v>
      </c>
      <c r="AJ111" s="45" t="s">
        <v>331</v>
      </c>
      <c r="AK111" s="45" t="s">
        <v>331</v>
      </c>
      <c r="AL111" s="45" t="s">
        <v>331</v>
      </c>
      <c r="AM111" s="45" t="s">
        <v>331</v>
      </c>
      <c r="AN111" s="45" t="s">
        <v>331</v>
      </c>
      <c r="AO111" s="45" t="s">
        <v>331</v>
      </c>
      <c r="AP111" s="45" t="s">
        <v>331</v>
      </c>
      <c r="AQ111" s="45" t="s">
        <v>331</v>
      </c>
      <c r="AR111" s="45" t="s">
        <v>331</v>
      </c>
      <c r="AS111" s="45" t="s">
        <v>331</v>
      </c>
      <c r="AT111" s="45" t="s">
        <v>331</v>
      </c>
      <c r="AU111" s="45" t="s">
        <v>331</v>
      </c>
      <c r="AV111" s="45" t="s">
        <v>331</v>
      </c>
      <c r="AW111" s="45" t="s">
        <v>331</v>
      </c>
      <c r="AX111" s="45" t="s">
        <v>331</v>
      </c>
      <c r="AY111" s="45" t="s">
        <v>331</v>
      </c>
      <c r="AZ111" s="45" t="s">
        <v>331</v>
      </c>
      <c r="BA111" s="45" t="s">
        <v>331</v>
      </c>
      <c r="BB111" s="45" t="s">
        <v>331</v>
      </c>
      <c r="BC111" s="45" t="s">
        <v>331</v>
      </c>
      <c r="BD111" s="45" t="s">
        <v>331</v>
      </c>
      <c r="BE111" s="45" t="s">
        <v>331</v>
      </c>
      <c r="BF111" s="45" t="s">
        <v>331</v>
      </c>
      <c r="BG111" s="45" t="s">
        <v>331</v>
      </c>
      <c r="BH111" s="45" t="s">
        <v>331</v>
      </c>
      <c r="BI111" s="45" t="s">
        <v>331</v>
      </c>
      <c r="BJ111" s="45" t="s">
        <v>331</v>
      </c>
      <c r="BK111" s="45" t="s">
        <v>331</v>
      </c>
      <c r="BL111" s="45" t="s">
        <v>331</v>
      </c>
      <c r="BM111" s="45" t="s">
        <v>331</v>
      </c>
      <c r="BN111" s="45" t="s">
        <v>331</v>
      </c>
      <c r="BO111" s="45" t="s">
        <v>331</v>
      </c>
      <c r="BP111" s="45" t="s">
        <v>331</v>
      </c>
      <c r="BQ111" s="45" t="s">
        <v>331</v>
      </c>
      <c r="BR111" s="45" t="s">
        <v>331</v>
      </c>
      <c r="BS111" s="45" t="s">
        <v>331</v>
      </c>
      <c r="BT111" s="45" t="s">
        <v>331</v>
      </c>
      <c r="BU111" s="45" t="s">
        <v>331</v>
      </c>
      <c r="BV111" s="45" t="s">
        <v>331</v>
      </c>
      <c r="BW111" s="45" t="s">
        <v>331</v>
      </c>
      <c r="BX111" s="45" t="s">
        <v>331</v>
      </c>
      <c r="BY111" s="45" t="s">
        <v>331</v>
      </c>
      <c r="BZ111" s="45" t="s">
        <v>331</v>
      </c>
      <c r="CA111" s="45" t="s">
        <v>331</v>
      </c>
      <c r="CB111" s="45" t="s">
        <v>331</v>
      </c>
      <c r="CC111" s="45" t="s">
        <v>331</v>
      </c>
      <c r="CD111" s="45" t="s">
        <v>331</v>
      </c>
      <c r="CE111" s="45" t="s">
        <v>331</v>
      </c>
      <c r="CF111" s="45" t="s">
        <v>331</v>
      </c>
      <c r="CG111" s="45" t="s">
        <v>331</v>
      </c>
      <c r="CH111" s="45" t="s">
        <v>331</v>
      </c>
      <c r="CI111" s="45" t="s">
        <v>331</v>
      </c>
      <c r="CJ111" s="45" t="s">
        <v>331</v>
      </c>
      <c r="CK111" s="45" t="s">
        <v>331</v>
      </c>
      <c r="CL111" s="45" t="s">
        <v>331</v>
      </c>
      <c r="CM111" s="45" t="s">
        <v>331</v>
      </c>
      <c r="CN111" s="45" t="s">
        <v>331</v>
      </c>
      <c r="CO111" s="45" t="s">
        <v>331</v>
      </c>
      <c r="CP111" s="45" t="s">
        <v>331</v>
      </c>
      <c r="CQ111" s="45" t="s">
        <v>331</v>
      </c>
      <c r="CR111" s="45" t="s">
        <v>331</v>
      </c>
      <c r="CS111" s="45" t="s">
        <v>331</v>
      </c>
      <c r="CT111" s="45" t="s">
        <v>331</v>
      </c>
      <c r="CU111" s="45" t="s">
        <v>331</v>
      </c>
      <c r="CV111" s="45" t="s">
        <v>331</v>
      </c>
    </row>
    <row r="112" spans="1:100" s="22" customFormat="1" ht="17.25" hidden="1" customHeight="1">
      <c r="A112" s="71">
        <v>106</v>
      </c>
      <c r="B112" s="41">
        <v>227</v>
      </c>
      <c r="C112" s="582" t="s">
        <v>104</v>
      </c>
      <c r="D112" s="583"/>
      <c r="E112" s="584"/>
      <c r="F112" s="45" t="s">
        <v>331</v>
      </c>
      <c r="G112" s="45" t="s">
        <v>331</v>
      </c>
      <c r="H112" s="152" t="s">
        <v>331</v>
      </c>
      <c r="I112" s="45" t="s">
        <v>331</v>
      </c>
      <c r="J112" s="45" t="s">
        <v>331</v>
      </c>
      <c r="K112" s="15" t="s">
        <v>329</v>
      </c>
      <c r="L112" s="45" t="s">
        <v>331</v>
      </c>
      <c r="M112" s="45" t="s">
        <v>331</v>
      </c>
      <c r="N112" s="45" t="s">
        <v>331</v>
      </c>
      <c r="O112" s="45" t="s">
        <v>331</v>
      </c>
      <c r="P112" s="45" t="s">
        <v>331</v>
      </c>
      <c r="Q112" s="45" t="s">
        <v>331</v>
      </c>
      <c r="R112" s="45" t="s">
        <v>331</v>
      </c>
      <c r="S112" s="45" t="s">
        <v>331</v>
      </c>
      <c r="T112" s="45" t="s">
        <v>331</v>
      </c>
      <c r="U112" s="45" t="s">
        <v>331</v>
      </c>
      <c r="V112" s="45" t="s">
        <v>331</v>
      </c>
      <c r="W112" s="45" t="s">
        <v>331</v>
      </c>
      <c r="X112" s="45" t="s">
        <v>331</v>
      </c>
      <c r="Y112" s="45" t="s">
        <v>331</v>
      </c>
      <c r="Z112" s="45" t="s">
        <v>331</v>
      </c>
      <c r="AA112" s="45" t="s">
        <v>331</v>
      </c>
      <c r="AB112" s="45" t="s">
        <v>331</v>
      </c>
      <c r="AC112" s="45" t="s">
        <v>331</v>
      </c>
      <c r="AD112" s="45" t="s">
        <v>331</v>
      </c>
      <c r="AE112" s="45" t="s">
        <v>331</v>
      </c>
      <c r="AF112" s="45" t="s">
        <v>331</v>
      </c>
      <c r="AG112" s="45" t="s">
        <v>331</v>
      </c>
      <c r="AH112" s="45" t="s">
        <v>331</v>
      </c>
      <c r="AI112" s="45" t="s">
        <v>331</v>
      </c>
      <c r="AJ112" s="45" t="s">
        <v>331</v>
      </c>
      <c r="AK112" s="45" t="s">
        <v>331</v>
      </c>
      <c r="AL112" s="45" t="s">
        <v>331</v>
      </c>
      <c r="AM112" s="45" t="s">
        <v>331</v>
      </c>
      <c r="AN112" s="45" t="s">
        <v>331</v>
      </c>
      <c r="AO112" s="45" t="s">
        <v>331</v>
      </c>
      <c r="AP112" s="45" t="s">
        <v>331</v>
      </c>
      <c r="AQ112" s="45" t="s">
        <v>331</v>
      </c>
      <c r="AR112" s="45" t="s">
        <v>331</v>
      </c>
      <c r="AS112" s="45" t="s">
        <v>331</v>
      </c>
      <c r="AT112" s="45" t="s">
        <v>331</v>
      </c>
      <c r="AU112" s="45" t="s">
        <v>331</v>
      </c>
      <c r="AV112" s="45" t="s">
        <v>331</v>
      </c>
      <c r="AW112" s="45" t="s">
        <v>331</v>
      </c>
      <c r="AX112" s="45" t="s">
        <v>331</v>
      </c>
      <c r="AY112" s="45" t="s">
        <v>331</v>
      </c>
      <c r="AZ112" s="45" t="s">
        <v>331</v>
      </c>
      <c r="BA112" s="45" t="s">
        <v>331</v>
      </c>
      <c r="BB112" s="45" t="s">
        <v>331</v>
      </c>
      <c r="BC112" s="45" t="s">
        <v>331</v>
      </c>
      <c r="BD112" s="45" t="s">
        <v>331</v>
      </c>
      <c r="BE112" s="45" t="s">
        <v>331</v>
      </c>
      <c r="BF112" s="45" t="s">
        <v>331</v>
      </c>
      <c r="BG112" s="45" t="s">
        <v>331</v>
      </c>
      <c r="BH112" s="45" t="s">
        <v>331</v>
      </c>
      <c r="BI112" s="45" t="s">
        <v>331</v>
      </c>
      <c r="BJ112" s="45" t="s">
        <v>331</v>
      </c>
      <c r="BK112" s="45" t="s">
        <v>331</v>
      </c>
      <c r="BL112" s="45" t="s">
        <v>331</v>
      </c>
      <c r="BM112" s="45" t="s">
        <v>331</v>
      </c>
      <c r="BN112" s="45" t="s">
        <v>331</v>
      </c>
      <c r="BO112" s="45" t="s">
        <v>331</v>
      </c>
      <c r="BP112" s="45" t="s">
        <v>331</v>
      </c>
      <c r="BQ112" s="45" t="s">
        <v>331</v>
      </c>
      <c r="BR112" s="45" t="s">
        <v>331</v>
      </c>
      <c r="BS112" s="45" t="s">
        <v>331</v>
      </c>
      <c r="BT112" s="45" t="s">
        <v>331</v>
      </c>
      <c r="BU112" s="45" t="s">
        <v>331</v>
      </c>
      <c r="BV112" s="45" t="s">
        <v>331</v>
      </c>
      <c r="BW112" s="45" t="s">
        <v>331</v>
      </c>
      <c r="BX112" s="45" t="s">
        <v>331</v>
      </c>
      <c r="BY112" s="45" t="s">
        <v>331</v>
      </c>
      <c r="BZ112" s="45" t="s">
        <v>331</v>
      </c>
      <c r="CA112" s="45" t="s">
        <v>331</v>
      </c>
      <c r="CB112" s="45" t="s">
        <v>331</v>
      </c>
      <c r="CC112" s="45" t="s">
        <v>331</v>
      </c>
      <c r="CD112" s="45" t="s">
        <v>331</v>
      </c>
      <c r="CE112" s="45" t="s">
        <v>331</v>
      </c>
      <c r="CF112" s="45" t="s">
        <v>331</v>
      </c>
      <c r="CG112" s="45" t="s">
        <v>331</v>
      </c>
      <c r="CH112" s="45" t="s">
        <v>331</v>
      </c>
      <c r="CI112" s="45" t="s">
        <v>331</v>
      </c>
      <c r="CJ112" s="45" t="s">
        <v>331</v>
      </c>
      <c r="CK112" s="45" t="s">
        <v>331</v>
      </c>
      <c r="CL112" s="45" t="s">
        <v>331</v>
      </c>
      <c r="CM112" s="45" t="s">
        <v>331</v>
      </c>
      <c r="CN112" s="45" t="s">
        <v>331</v>
      </c>
      <c r="CO112" s="45" t="s">
        <v>331</v>
      </c>
      <c r="CP112" s="45" t="s">
        <v>331</v>
      </c>
      <c r="CQ112" s="45" t="s">
        <v>331</v>
      </c>
      <c r="CR112" s="45" t="s">
        <v>331</v>
      </c>
      <c r="CS112" s="45" t="s">
        <v>331</v>
      </c>
      <c r="CT112" s="45" t="s">
        <v>331</v>
      </c>
      <c r="CU112" s="45" t="s">
        <v>331</v>
      </c>
      <c r="CV112" s="45" t="s">
        <v>331</v>
      </c>
    </row>
    <row r="113" spans="1:100" s="22" customFormat="1" ht="101.25" hidden="1" customHeight="1">
      <c r="A113" s="71">
        <v>107</v>
      </c>
      <c r="B113" s="250">
        <v>228</v>
      </c>
      <c r="C113" s="26" t="s">
        <v>658</v>
      </c>
      <c r="D113" s="249" t="s">
        <v>10</v>
      </c>
      <c r="E113" s="26" t="s">
        <v>187</v>
      </c>
      <c r="F113" s="249" t="s">
        <v>12</v>
      </c>
      <c r="G113" s="26" t="s">
        <v>187</v>
      </c>
      <c r="H113" s="160" t="s">
        <v>781</v>
      </c>
      <c r="I113" s="55" t="s">
        <v>599</v>
      </c>
      <c r="J113" s="14" t="s">
        <v>363</v>
      </c>
      <c r="K113" s="15" t="s">
        <v>329</v>
      </c>
      <c r="L113" s="51" t="s">
        <v>334</v>
      </c>
      <c r="M113" s="69" t="s">
        <v>184</v>
      </c>
      <c r="N113" s="250"/>
      <c r="O113" s="250" t="s">
        <v>184</v>
      </c>
      <c r="P113" s="250"/>
      <c r="Q113" s="250"/>
      <c r="R113" s="250"/>
      <c r="S113" s="250"/>
      <c r="T113" s="250"/>
      <c r="U113" s="250"/>
      <c r="V113" s="250"/>
      <c r="W113" s="250"/>
      <c r="X113" s="237">
        <f>COUNTIF($N113:$W113,"x")</f>
        <v>1</v>
      </c>
      <c r="Y113" s="80"/>
      <c r="Z113" s="80"/>
      <c r="AA113" s="80"/>
      <c r="AB113" s="80"/>
      <c r="AC113" s="80"/>
      <c r="AD113" s="80"/>
      <c r="AE113" s="80" t="s">
        <v>519</v>
      </c>
      <c r="AF113" s="80"/>
      <c r="AG113" s="80"/>
      <c r="AH113" s="80"/>
      <c r="AI113" s="80"/>
      <c r="AJ113" s="80"/>
      <c r="AK113" s="80"/>
      <c r="AL113" s="80"/>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236">
        <f>COUNTIF(BH113:CK113,"2")</f>
        <v>0</v>
      </c>
      <c r="CM113" s="235" t="e">
        <f>CL113/(CL113+CN113+CP113+CR113)</f>
        <v>#DIV/0!</v>
      </c>
      <c r="CN113" s="236">
        <f>COUNTIF(BH113:CK113,"1")</f>
        <v>0</v>
      </c>
      <c r="CO113" s="235" t="e">
        <f>CN113/(CL113+CN113+CP113+CR113)</f>
        <v>#DIV/0!</v>
      </c>
      <c r="CP113" s="236">
        <f>COUNTIF(BH113:CK113,"0")</f>
        <v>0</v>
      </c>
      <c r="CQ113" s="235" t="e">
        <f>CP113/(CL113+CN113+CP113+CR113)</f>
        <v>#DIV/0!</v>
      </c>
      <c r="CR113" s="236">
        <f>COUNTIF(BH113:CK113,"KĐG")</f>
        <v>0</v>
      </c>
      <c r="CS113" s="235" t="e">
        <f t="shared" si="57"/>
        <v>#DIV/0!</v>
      </c>
      <c r="CT113" s="237" t="e">
        <f t="shared" si="58"/>
        <v>#DIV/0!</v>
      </c>
      <c r="CU113" s="237" t="e">
        <f>IF(CS113&gt;=50%,"KĐG",IF(CT113&gt;=1.6,"Đạt mục tiêu",IF(CT113&gt;=1,"Cần cố gắng","Chưa đạt")))</f>
        <v>#DIV/0!</v>
      </c>
      <c r="CV113" s="6"/>
    </row>
    <row r="114" spans="1:100" s="22" customFormat="1" ht="42" hidden="1" customHeight="1">
      <c r="A114" s="71">
        <v>108</v>
      </c>
      <c r="B114" s="250">
        <v>229</v>
      </c>
      <c r="C114" s="26" t="s">
        <v>189</v>
      </c>
      <c r="D114" s="249" t="s">
        <v>11</v>
      </c>
      <c r="E114" s="26" t="s">
        <v>188</v>
      </c>
      <c r="F114" s="249" t="s">
        <v>11</v>
      </c>
      <c r="G114" s="26" t="s">
        <v>188</v>
      </c>
      <c r="H114" s="161" t="s">
        <v>388</v>
      </c>
      <c r="I114" s="55" t="s">
        <v>600</v>
      </c>
      <c r="J114" s="14" t="s">
        <v>363</v>
      </c>
      <c r="K114" s="15" t="s">
        <v>329</v>
      </c>
      <c r="L114" s="51" t="s">
        <v>296</v>
      </c>
      <c r="M114" s="69" t="s">
        <v>184</v>
      </c>
      <c r="N114" s="250"/>
      <c r="O114" s="250" t="s">
        <v>184</v>
      </c>
      <c r="P114" s="250"/>
      <c r="Q114" s="250"/>
      <c r="R114" s="250"/>
      <c r="S114" s="250"/>
      <c r="T114" s="250"/>
      <c r="U114" s="250"/>
      <c r="V114" s="250"/>
      <c r="W114" s="250"/>
      <c r="X114" s="237">
        <f>COUNTIF($N114:$W114,"x")</f>
        <v>1</v>
      </c>
      <c r="Y114" s="80"/>
      <c r="Z114" s="80"/>
      <c r="AA114" s="80"/>
      <c r="AB114" s="80"/>
      <c r="AC114" s="80"/>
      <c r="AD114" s="80" t="s">
        <v>521</v>
      </c>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236">
        <f>COUNTIF(BH114:CK114,"2")</f>
        <v>0</v>
      </c>
      <c r="CM114" s="235" t="e">
        <f>CL114/(CL114+CN114+CP114+CR114)</f>
        <v>#DIV/0!</v>
      </c>
      <c r="CN114" s="236">
        <f>COUNTIF(BH114:CK114,"1")</f>
        <v>0</v>
      </c>
      <c r="CO114" s="235" t="e">
        <f>CN114/(CL114+CN114+CP114+CR114)</f>
        <v>#DIV/0!</v>
      </c>
      <c r="CP114" s="236">
        <f>COUNTIF(BH114:CK114,"0")</f>
        <v>0</v>
      </c>
      <c r="CQ114" s="235" t="e">
        <f>CP114/(CL114+CN114+CP114+CR114)</f>
        <v>#DIV/0!</v>
      </c>
      <c r="CR114" s="236">
        <f>COUNTIF(BH114:CK114,"KĐG")</f>
        <v>0</v>
      </c>
      <c r="CS114" s="235" t="e">
        <f t="shared" si="57"/>
        <v>#DIV/0!</v>
      </c>
      <c r="CT114" s="237" t="e">
        <f t="shared" si="58"/>
        <v>#DIV/0!</v>
      </c>
      <c r="CU114" s="237" t="e">
        <f>IF(CS114&gt;=50%,"KĐG",IF(CT114&gt;=1.6,"Đạt mục tiêu",IF(CT114&gt;=1,"Cần cố gắng","Chưa đạt")))</f>
        <v>#DIV/0!</v>
      </c>
      <c r="CV114" s="6"/>
    </row>
    <row r="115" spans="1:100" s="22" customFormat="1" ht="29.25" hidden="1" customHeight="1">
      <c r="A115" s="71">
        <v>109</v>
      </c>
      <c r="B115" s="41">
        <v>232</v>
      </c>
      <c r="C115" s="582" t="s">
        <v>852</v>
      </c>
      <c r="D115" s="583"/>
      <c r="E115" s="583"/>
      <c r="F115" s="584"/>
      <c r="G115" s="45" t="s">
        <v>331</v>
      </c>
      <c r="H115" s="152" t="s">
        <v>331</v>
      </c>
      <c r="I115" s="45" t="s">
        <v>331</v>
      </c>
      <c r="J115" s="45" t="s">
        <v>331</v>
      </c>
      <c r="K115" s="15" t="s">
        <v>329</v>
      </c>
      <c r="L115" s="45" t="s">
        <v>331</v>
      </c>
      <c r="M115" s="45" t="s">
        <v>331</v>
      </c>
      <c r="N115" s="45" t="s">
        <v>331</v>
      </c>
      <c r="O115" s="45" t="s">
        <v>331</v>
      </c>
      <c r="P115" s="45" t="s">
        <v>331</v>
      </c>
      <c r="Q115" s="45" t="s">
        <v>331</v>
      </c>
      <c r="R115" s="45" t="s">
        <v>331</v>
      </c>
      <c r="S115" s="45" t="s">
        <v>331</v>
      </c>
      <c r="T115" s="45" t="s">
        <v>331</v>
      </c>
      <c r="U115" s="45" t="s">
        <v>331</v>
      </c>
      <c r="V115" s="45" t="s">
        <v>331</v>
      </c>
      <c r="W115" s="45" t="s">
        <v>331</v>
      </c>
      <c r="X115" s="45" t="s">
        <v>331</v>
      </c>
      <c r="Y115" s="45" t="s">
        <v>331</v>
      </c>
      <c r="Z115" s="45" t="s">
        <v>331</v>
      </c>
      <c r="AA115" s="45" t="s">
        <v>331</v>
      </c>
      <c r="AB115" s="45" t="s">
        <v>331</v>
      </c>
      <c r="AC115" s="45" t="s">
        <v>331</v>
      </c>
      <c r="AD115" s="45" t="s">
        <v>331</v>
      </c>
      <c r="AE115" s="45" t="s">
        <v>331</v>
      </c>
      <c r="AF115" s="45" t="s">
        <v>331</v>
      </c>
      <c r="AG115" s="45" t="s">
        <v>331</v>
      </c>
      <c r="AH115" s="45" t="s">
        <v>331</v>
      </c>
      <c r="AI115" s="45" t="s">
        <v>331</v>
      </c>
      <c r="AJ115" s="45" t="s">
        <v>331</v>
      </c>
      <c r="AK115" s="45" t="s">
        <v>331</v>
      </c>
      <c r="AL115" s="45" t="s">
        <v>331</v>
      </c>
      <c r="AM115" s="45" t="s">
        <v>331</v>
      </c>
      <c r="AN115" s="45" t="s">
        <v>331</v>
      </c>
      <c r="AO115" s="45" t="s">
        <v>331</v>
      </c>
      <c r="AP115" s="45" t="s">
        <v>331</v>
      </c>
      <c r="AQ115" s="45" t="s">
        <v>331</v>
      </c>
      <c r="AR115" s="45" t="s">
        <v>331</v>
      </c>
      <c r="AS115" s="45" t="s">
        <v>331</v>
      </c>
      <c r="AT115" s="45" t="s">
        <v>331</v>
      </c>
      <c r="AU115" s="45" t="s">
        <v>331</v>
      </c>
      <c r="AV115" s="45" t="s">
        <v>331</v>
      </c>
      <c r="AW115" s="45" t="s">
        <v>331</v>
      </c>
      <c r="AX115" s="45" t="s">
        <v>331</v>
      </c>
      <c r="AY115" s="45" t="s">
        <v>331</v>
      </c>
      <c r="AZ115" s="45" t="s">
        <v>331</v>
      </c>
      <c r="BA115" s="45" t="s">
        <v>331</v>
      </c>
      <c r="BB115" s="45" t="s">
        <v>331</v>
      </c>
      <c r="BC115" s="45" t="s">
        <v>331</v>
      </c>
      <c r="BD115" s="45" t="s">
        <v>331</v>
      </c>
      <c r="BE115" s="45" t="s">
        <v>331</v>
      </c>
      <c r="BF115" s="45" t="s">
        <v>331</v>
      </c>
      <c r="BG115" s="45" t="s">
        <v>331</v>
      </c>
      <c r="BH115" s="45" t="s">
        <v>331</v>
      </c>
      <c r="BI115" s="45" t="s">
        <v>331</v>
      </c>
      <c r="BJ115" s="45" t="s">
        <v>331</v>
      </c>
      <c r="BK115" s="45" t="s">
        <v>331</v>
      </c>
      <c r="BL115" s="45" t="s">
        <v>331</v>
      </c>
      <c r="BM115" s="45" t="s">
        <v>331</v>
      </c>
      <c r="BN115" s="45" t="s">
        <v>331</v>
      </c>
      <c r="BO115" s="45" t="s">
        <v>331</v>
      </c>
      <c r="BP115" s="45" t="s">
        <v>331</v>
      </c>
      <c r="BQ115" s="45" t="s">
        <v>331</v>
      </c>
      <c r="BR115" s="45" t="s">
        <v>331</v>
      </c>
      <c r="BS115" s="45" t="s">
        <v>331</v>
      </c>
      <c r="BT115" s="45" t="s">
        <v>331</v>
      </c>
      <c r="BU115" s="45" t="s">
        <v>331</v>
      </c>
      <c r="BV115" s="45" t="s">
        <v>331</v>
      </c>
      <c r="BW115" s="45" t="s">
        <v>331</v>
      </c>
      <c r="BX115" s="45" t="s">
        <v>331</v>
      </c>
      <c r="BY115" s="45" t="s">
        <v>331</v>
      </c>
      <c r="BZ115" s="45" t="s">
        <v>331</v>
      </c>
      <c r="CA115" s="45" t="s">
        <v>331</v>
      </c>
      <c r="CB115" s="45" t="s">
        <v>331</v>
      </c>
      <c r="CC115" s="45" t="s">
        <v>331</v>
      </c>
      <c r="CD115" s="45" t="s">
        <v>331</v>
      </c>
      <c r="CE115" s="45" t="s">
        <v>331</v>
      </c>
      <c r="CF115" s="45" t="s">
        <v>331</v>
      </c>
      <c r="CG115" s="45" t="s">
        <v>331</v>
      </c>
      <c r="CH115" s="45" t="s">
        <v>331</v>
      </c>
      <c r="CI115" s="45" t="s">
        <v>331</v>
      </c>
      <c r="CJ115" s="45" t="s">
        <v>331</v>
      </c>
      <c r="CK115" s="45" t="s">
        <v>331</v>
      </c>
      <c r="CL115" s="45" t="s">
        <v>331</v>
      </c>
      <c r="CM115" s="45" t="s">
        <v>331</v>
      </c>
      <c r="CN115" s="45" t="s">
        <v>331</v>
      </c>
      <c r="CO115" s="45" t="s">
        <v>331</v>
      </c>
      <c r="CP115" s="45" t="s">
        <v>331</v>
      </c>
      <c r="CQ115" s="45" t="s">
        <v>331</v>
      </c>
      <c r="CR115" s="45" t="s">
        <v>331</v>
      </c>
      <c r="CS115" s="45" t="s">
        <v>331</v>
      </c>
      <c r="CT115" s="45" t="s">
        <v>331</v>
      </c>
      <c r="CU115" s="45" t="s">
        <v>331</v>
      </c>
      <c r="CV115" s="45" t="s">
        <v>331</v>
      </c>
    </row>
    <row r="116" spans="1:100" s="22" customFormat="1" ht="17.25" hidden="1" customHeight="1">
      <c r="A116" s="71">
        <v>110</v>
      </c>
      <c r="B116" s="41">
        <v>233</v>
      </c>
      <c r="C116" s="582" t="s">
        <v>323</v>
      </c>
      <c r="D116" s="583"/>
      <c r="E116" s="583"/>
      <c r="F116" s="584"/>
      <c r="G116" s="45" t="s">
        <v>331</v>
      </c>
      <c r="H116" s="152" t="s">
        <v>331</v>
      </c>
      <c r="I116" s="45" t="s">
        <v>331</v>
      </c>
      <c r="J116" s="45" t="s">
        <v>331</v>
      </c>
      <c r="K116" s="15" t="s">
        <v>329</v>
      </c>
      <c r="L116" s="45" t="s">
        <v>331</v>
      </c>
      <c r="M116" s="45" t="s">
        <v>331</v>
      </c>
      <c r="N116" s="45" t="s">
        <v>331</v>
      </c>
      <c r="O116" s="45" t="s">
        <v>331</v>
      </c>
      <c r="P116" s="45" t="s">
        <v>331</v>
      </c>
      <c r="Q116" s="45" t="s">
        <v>331</v>
      </c>
      <c r="R116" s="45" t="s">
        <v>331</v>
      </c>
      <c r="S116" s="45" t="s">
        <v>331</v>
      </c>
      <c r="T116" s="45" t="s">
        <v>331</v>
      </c>
      <c r="U116" s="45" t="s">
        <v>331</v>
      </c>
      <c r="V116" s="45" t="s">
        <v>331</v>
      </c>
      <c r="W116" s="45" t="s">
        <v>331</v>
      </c>
      <c r="X116" s="45" t="s">
        <v>331</v>
      </c>
      <c r="Y116" s="45" t="s">
        <v>331</v>
      </c>
      <c r="Z116" s="45" t="s">
        <v>331</v>
      </c>
      <c r="AA116" s="45" t="s">
        <v>331</v>
      </c>
      <c r="AB116" s="45" t="s">
        <v>331</v>
      </c>
      <c r="AC116" s="45" t="s">
        <v>331</v>
      </c>
      <c r="AD116" s="45" t="s">
        <v>331</v>
      </c>
      <c r="AE116" s="45" t="s">
        <v>331</v>
      </c>
      <c r="AF116" s="45" t="s">
        <v>331</v>
      </c>
      <c r="AG116" s="45" t="s">
        <v>331</v>
      </c>
      <c r="AH116" s="45" t="s">
        <v>331</v>
      </c>
      <c r="AI116" s="45" t="s">
        <v>331</v>
      </c>
      <c r="AJ116" s="45" t="s">
        <v>331</v>
      </c>
      <c r="AK116" s="45" t="s">
        <v>331</v>
      </c>
      <c r="AL116" s="45" t="s">
        <v>331</v>
      </c>
      <c r="AM116" s="45" t="s">
        <v>331</v>
      </c>
      <c r="AN116" s="45" t="s">
        <v>331</v>
      </c>
      <c r="AO116" s="45" t="s">
        <v>331</v>
      </c>
      <c r="AP116" s="45" t="s">
        <v>331</v>
      </c>
      <c r="AQ116" s="45" t="s">
        <v>331</v>
      </c>
      <c r="AR116" s="45" t="s">
        <v>331</v>
      </c>
      <c r="AS116" s="45" t="s">
        <v>331</v>
      </c>
      <c r="AT116" s="45" t="s">
        <v>331</v>
      </c>
      <c r="AU116" s="45" t="s">
        <v>331</v>
      </c>
      <c r="AV116" s="45" t="s">
        <v>331</v>
      </c>
      <c r="AW116" s="45" t="s">
        <v>331</v>
      </c>
      <c r="AX116" s="45" t="s">
        <v>331</v>
      </c>
      <c r="AY116" s="45" t="s">
        <v>331</v>
      </c>
      <c r="AZ116" s="45" t="s">
        <v>331</v>
      </c>
      <c r="BA116" s="45" t="s">
        <v>331</v>
      </c>
      <c r="BB116" s="45" t="s">
        <v>331</v>
      </c>
      <c r="BC116" s="45" t="s">
        <v>331</v>
      </c>
      <c r="BD116" s="45" t="s">
        <v>331</v>
      </c>
      <c r="BE116" s="45" t="s">
        <v>331</v>
      </c>
      <c r="BF116" s="45" t="s">
        <v>331</v>
      </c>
      <c r="BG116" s="45" t="s">
        <v>331</v>
      </c>
      <c r="BH116" s="45" t="s">
        <v>331</v>
      </c>
      <c r="BI116" s="45" t="s">
        <v>331</v>
      </c>
      <c r="BJ116" s="45" t="s">
        <v>331</v>
      </c>
      <c r="BK116" s="45" t="s">
        <v>331</v>
      </c>
      <c r="BL116" s="45" t="s">
        <v>331</v>
      </c>
      <c r="BM116" s="45" t="s">
        <v>331</v>
      </c>
      <c r="BN116" s="45" t="s">
        <v>331</v>
      </c>
      <c r="BO116" s="45" t="s">
        <v>331</v>
      </c>
      <c r="BP116" s="45" t="s">
        <v>331</v>
      </c>
      <c r="BQ116" s="45" t="s">
        <v>331</v>
      </c>
      <c r="BR116" s="45" t="s">
        <v>331</v>
      </c>
      <c r="BS116" s="45" t="s">
        <v>331</v>
      </c>
      <c r="BT116" s="45" t="s">
        <v>331</v>
      </c>
      <c r="BU116" s="45" t="s">
        <v>331</v>
      </c>
      <c r="BV116" s="45" t="s">
        <v>331</v>
      </c>
      <c r="BW116" s="45" t="s">
        <v>331</v>
      </c>
      <c r="BX116" s="45" t="s">
        <v>331</v>
      </c>
      <c r="BY116" s="45" t="s">
        <v>331</v>
      </c>
      <c r="BZ116" s="45" t="s">
        <v>331</v>
      </c>
      <c r="CA116" s="45" t="s">
        <v>331</v>
      </c>
      <c r="CB116" s="45" t="s">
        <v>331</v>
      </c>
      <c r="CC116" s="45" t="s">
        <v>331</v>
      </c>
      <c r="CD116" s="45" t="s">
        <v>331</v>
      </c>
      <c r="CE116" s="45" t="s">
        <v>331</v>
      </c>
      <c r="CF116" s="45" t="s">
        <v>331</v>
      </c>
      <c r="CG116" s="45" t="s">
        <v>331</v>
      </c>
      <c r="CH116" s="45" t="s">
        <v>331</v>
      </c>
      <c r="CI116" s="45" t="s">
        <v>331</v>
      </c>
      <c r="CJ116" s="45" t="s">
        <v>331</v>
      </c>
      <c r="CK116" s="45" t="s">
        <v>331</v>
      </c>
      <c r="CL116" s="45" t="s">
        <v>331</v>
      </c>
      <c r="CM116" s="45" t="s">
        <v>331</v>
      </c>
      <c r="CN116" s="45" t="s">
        <v>331</v>
      </c>
      <c r="CO116" s="45" t="s">
        <v>331</v>
      </c>
      <c r="CP116" s="45" t="s">
        <v>331</v>
      </c>
      <c r="CQ116" s="45" t="s">
        <v>331</v>
      </c>
      <c r="CR116" s="45" t="s">
        <v>331</v>
      </c>
      <c r="CS116" s="45" t="s">
        <v>331</v>
      </c>
      <c r="CT116" s="45" t="s">
        <v>331</v>
      </c>
      <c r="CU116" s="45" t="s">
        <v>331</v>
      </c>
      <c r="CV116" s="45" t="s">
        <v>331</v>
      </c>
    </row>
    <row r="117" spans="1:100" s="22" customFormat="1" ht="52.5" customHeight="1">
      <c r="A117" s="71">
        <v>111</v>
      </c>
      <c r="B117" s="250">
        <v>234</v>
      </c>
      <c r="C117" s="26" t="s">
        <v>185</v>
      </c>
      <c r="D117" s="249" t="s">
        <v>12</v>
      </c>
      <c r="E117" s="26" t="s">
        <v>105</v>
      </c>
      <c r="F117" s="249" t="s">
        <v>12</v>
      </c>
      <c r="G117" s="26" t="s">
        <v>105</v>
      </c>
      <c r="H117" s="160" t="s">
        <v>780</v>
      </c>
      <c r="I117" s="55" t="s">
        <v>599</v>
      </c>
      <c r="J117" s="14" t="s">
        <v>363</v>
      </c>
      <c r="K117" s="254" t="s">
        <v>329</v>
      </c>
      <c r="L117" s="51" t="s">
        <v>334</v>
      </c>
      <c r="M117" s="69" t="s">
        <v>184</v>
      </c>
      <c r="N117" s="250" t="s">
        <v>184</v>
      </c>
      <c r="O117" s="250"/>
      <c r="P117" s="250"/>
      <c r="Q117" s="250"/>
      <c r="R117" s="250"/>
      <c r="S117" s="250"/>
      <c r="T117" s="250"/>
      <c r="U117" s="250"/>
      <c r="V117" s="250"/>
      <c r="W117" s="250"/>
      <c r="X117" s="237">
        <f>COUNTIF($N117:$W117,"x")</f>
        <v>1</v>
      </c>
      <c r="Y117" s="80"/>
      <c r="Z117" s="80"/>
      <c r="AA117" s="80"/>
      <c r="AB117" s="80" t="s">
        <v>519</v>
      </c>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c r="BB117" s="80"/>
      <c r="BC117" s="80"/>
      <c r="BD117" s="80"/>
      <c r="BE117" s="80"/>
      <c r="BF117" s="80"/>
      <c r="BG117" s="80"/>
      <c r="BH117" s="6">
        <v>2</v>
      </c>
      <c r="BI117" s="6">
        <v>1</v>
      </c>
      <c r="BJ117" s="6">
        <v>2</v>
      </c>
      <c r="BK117" s="6">
        <v>1</v>
      </c>
      <c r="BL117" s="6">
        <v>2</v>
      </c>
      <c r="BM117" s="6">
        <v>2</v>
      </c>
      <c r="BN117" s="6">
        <v>2</v>
      </c>
      <c r="BO117" s="6">
        <v>2</v>
      </c>
      <c r="BP117" s="6">
        <v>2</v>
      </c>
      <c r="BQ117" s="6">
        <v>2</v>
      </c>
      <c r="BR117" s="6">
        <v>2</v>
      </c>
      <c r="BS117" s="6">
        <v>1</v>
      </c>
      <c r="BT117" s="6">
        <v>2</v>
      </c>
      <c r="BU117" s="6">
        <v>2</v>
      </c>
      <c r="BV117" s="6">
        <v>1</v>
      </c>
      <c r="BW117" s="6">
        <v>2</v>
      </c>
      <c r="BX117" s="6">
        <v>1</v>
      </c>
      <c r="BY117" s="6">
        <v>1</v>
      </c>
      <c r="BZ117" s="6">
        <v>1</v>
      </c>
      <c r="CA117" s="6">
        <v>2</v>
      </c>
      <c r="CB117" s="6">
        <v>2</v>
      </c>
      <c r="CC117" s="6">
        <v>2</v>
      </c>
      <c r="CD117" s="6">
        <v>2</v>
      </c>
      <c r="CE117" s="6"/>
      <c r="CF117" s="6"/>
      <c r="CG117" s="6"/>
      <c r="CH117" s="6"/>
      <c r="CI117" s="6"/>
      <c r="CJ117" s="6"/>
      <c r="CK117" s="6"/>
      <c r="CL117" s="236">
        <f>COUNTIF(BH117:CK117,"2")</f>
        <v>16</v>
      </c>
      <c r="CM117" s="235">
        <f>CL117/(CL117+CN117+CP117+CR117)</f>
        <v>0.69565217391304346</v>
      </c>
      <c r="CN117" s="236">
        <f>COUNTIF(BH117:CK117,"1")</f>
        <v>7</v>
      </c>
      <c r="CO117" s="235">
        <f>CN117/(CL117+CN117+CP117+CR117)</f>
        <v>0.30434782608695654</v>
      </c>
      <c r="CP117" s="236">
        <f>COUNTIF(BH117:CK117,"0")</f>
        <v>0</v>
      </c>
      <c r="CQ117" s="235">
        <f>CP117/(CL117+CN117+CP117+CR117)</f>
        <v>0</v>
      </c>
      <c r="CR117" s="236">
        <f>COUNTIF(BH117:CK117,"KĐG")</f>
        <v>0</v>
      </c>
      <c r="CS117" s="235">
        <f t="shared" si="57"/>
        <v>0</v>
      </c>
      <c r="CT117" s="237">
        <f t="shared" si="58"/>
        <v>1.6956521739130435</v>
      </c>
      <c r="CU117" s="237" t="str">
        <f>IF(CS117&gt;=50%,"KĐG",IF(CT117&gt;=1.6,"Đạt mục tiêu",IF(CT117&gt;=1,"Cần cố gắng","Chưa đạt")))</f>
        <v>Đạt mục tiêu</v>
      </c>
      <c r="CV117" s="6"/>
    </row>
    <row r="118" spans="1:100" s="22" customFormat="1" ht="17.25" hidden="1" customHeight="1">
      <c r="A118" s="71">
        <v>112</v>
      </c>
      <c r="B118" s="41">
        <v>239</v>
      </c>
      <c r="C118" s="582" t="s">
        <v>106</v>
      </c>
      <c r="D118" s="583"/>
      <c r="E118" s="583"/>
      <c r="F118" s="584"/>
      <c r="G118" s="45" t="s">
        <v>331</v>
      </c>
      <c r="H118" s="152" t="s">
        <v>331</v>
      </c>
      <c r="I118" s="45" t="s">
        <v>331</v>
      </c>
      <c r="J118" s="45" t="s">
        <v>331</v>
      </c>
      <c r="K118" s="15" t="s">
        <v>329</v>
      </c>
      <c r="L118" s="45" t="s">
        <v>331</v>
      </c>
      <c r="M118" s="45" t="s">
        <v>331</v>
      </c>
      <c r="N118" s="45" t="s">
        <v>331</v>
      </c>
      <c r="O118" s="45" t="s">
        <v>331</v>
      </c>
      <c r="P118" s="45" t="s">
        <v>331</v>
      </c>
      <c r="Q118" s="45" t="s">
        <v>331</v>
      </c>
      <c r="R118" s="45" t="s">
        <v>331</v>
      </c>
      <c r="S118" s="45" t="s">
        <v>331</v>
      </c>
      <c r="T118" s="45" t="s">
        <v>331</v>
      </c>
      <c r="U118" s="45" t="s">
        <v>331</v>
      </c>
      <c r="V118" s="45" t="s">
        <v>331</v>
      </c>
      <c r="W118" s="45" t="s">
        <v>331</v>
      </c>
      <c r="X118" s="45" t="s">
        <v>331</v>
      </c>
      <c r="Y118" s="45" t="s">
        <v>331</v>
      </c>
      <c r="Z118" s="45" t="s">
        <v>331</v>
      </c>
      <c r="AA118" s="45" t="s">
        <v>331</v>
      </c>
      <c r="AB118" s="45" t="s">
        <v>331</v>
      </c>
      <c r="AC118" s="45" t="s">
        <v>331</v>
      </c>
      <c r="AD118" s="45" t="s">
        <v>331</v>
      </c>
      <c r="AE118" s="45" t="s">
        <v>331</v>
      </c>
      <c r="AF118" s="45" t="s">
        <v>331</v>
      </c>
      <c r="AG118" s="45" t="s">
        <v>331</v>
      </c>
      <c r="AH118" s="45" t="s">
        <v>331</v>
      </c>
      <c r="AI118" s="45" t="s">
        <v>331</v>
      </c>
      <c r="AJ118" s="45" t="s">
        <v>331</v>
      </c>
      <c r="AK118" s="45" t="s">
        <v>331</v>
      </c>
      <c r="AL118" s="45" t="s">
        <v>331</v>
      </c>
      <c r="AM118" s="45" t="s">
        <v>331</v>
      </c>
      <c r="AN118" s="45" t="s">
        <v>331</v>
      </c>
      <c r="AO118" s="45" t="s">
        <v>331</v>
      </c>
      <c r="AP118" s="45" t="s">
        <v>331</v>
      </c>
      <c r="AQ118" s="45" t="s">
        <v>331</v>
      </c>
      <c r="AR118" s="45" t="s">
        <v>331</v>
      </c>
      <c r="AS118" s="45" t="s">
        <v>331</v>
      </c>
      <c r="AT118" s="45" t="s">
        <v>331</v>
      </c>
      <c r="AU118" s="45" t="s">
        <v>331</v>
      </c>
      <c r="AV118" s="45" t="s">
        <v>331</v>
      </c>
      <c r="AW118" s="45" t="s">
        <v>331</v>
      </c>
      <c r="AX118" s="45" t="s">
        <v>331</v>
      </c>
      <c r="AY118" s="45" t="s">
        <v>331</v>
      </c>
      <c r="AZ118" s="45" t="s">
        <v>331</v>
      </c>
      <c r="BA118" s="45" t="s">
        <v>331</v>
      </c>
      <c r="BB118" s="45" t="s">
        <v>331</v>
      </c>
      <c r="BC118" s="45" t="s">
        <v>331</v>
      </c>
      <c r="BD118" s="45" t="s">
        <v>331</v>
      </c>
      <c r="BE118" s="45" t="s">
        <v>331</v>
      </c>
      <c r="BF118" s="45" t="s">
        <v>331</v>
      </c>
      <c r="BG118" s="45" t="s">
        <v>331</v>
      </c>
      <c r="BH118" s="45" t="s">
        <v>331</v>
      </c>
      <c r="BI118" s="45" t="s">
        <v>331</v>
      </c>
      <c r="BJ118" s="45" t="s">
        <v>331</v>
      </c>
      <c r="BK118" s="45" t="s">
        <v>331</v>
      </c>
      <c r="BL118" s="45" t="s">
        <v>331</v>
      </c>
      <c r="BM118" s="45" t="s">
        <v>331</v>
      </c>
      <c r="BN118" s="45" t="s">
        <v>331</v>
      </c>
      <c r="BO118" s="45" t="s">
        <v>331</v>
      </c>
      <c r="BP118" s="45" t="s">
        <v>331</v>
      </c>
      <c r="BQ118" s="45" t="s">
        <v>331</v>
      </c>
      <c r="BR118" s="45" t="s">
        <v>331</v>
      </c>
      <c r="BS118" s="45" t="s">
        <v>331</v>
      </c>
      <c r="BT118" s="45" t="s">
        <v>331</v>
      </c>
      <c r="BU118" s="45" t="s">
        <v>331</v>
      </c>
      <c r="BV118" s="45" t="s">
        <v>331</v>
      </c>
      <c r="BW118" s="45" t="s">
        <v>331</v>
      </c>
      <c r="BX118" s="45" t="s">
        <v>331</v>
      </c>
      <c r="BY118" s="45" t="s">
        <v>331</v>
      </c>
      <c r="BZ118" s="45" t="s">
        <v>331</v>
      </c>
      <c r="CA118" s="45" t="s">
        <v>331</v>
      </c>
      <c r="CB118" s="45" t="s">
        <v>331</v>
      </c>
      <c r="CC118" s="45" t="s">
        <v>331</v>
      </c>
      <c r="CD118" s="45" t="s">
        <v>331</v>
      </c>
      <c r="CE118" s="45" t="s">
        <v>331</v>
      </c>
      <c r="CF118" s="45" t="s">
        <v>331</v>
      </c>
      <c r="CG118" s="45" t="s">
        <v>331</v>
      </c>
      <c r="CH118" s="45" t="s">
        <v>331</v>
      </c>
      <c r="CI118" s="45" t="s">
        <v>331</v>
      </c>
      <c r="CJ118" s="45" t="s">
        <v>331</v>
      </c>
      <c r="CK118" s="45" t="s">
        <v>331</v>
      </c>
      <c r="CL118" s="45" t="s">
        <v>331</v>
      </c>
      <c r="CM118" s="45" t="s">
        <v>331</v>
      </c>
      <c r="CN118" s="45" t="s">
        <v>331</v>
      </c>
      <c r="CO118" s="45" t="s">
        <v>331</v>
      </c>
      <c r="CP118" s="45" t="s">
        <v>331</v>
      </c>
      <c r="CQ118" s="45" t="s">
        <v>331</v>
      </c>
      <c r="CR118" s="45" t="s">
        <v>331</v>
      </c>
      <c r="CS118" s="45" t="s">
        <v>331</v>
      </c>
      <c r="CT118" s="45" t="s">
        <v>331</v>
      </c>
      <c r="CU118" s="45" t="s">
        <v>331</v>
      </c>
      <c r="CV118" s="45" t="s">
        <v>331</v>
      </c>
    </row>
    <row r="119" spans="1:100" s="3" customFormat="1" ht="37.5" hidden="1" customHeight="1">
      <c r="A119" s="71">
        <v>113</v>
      </c>
      <c r="B119" s="585">
        <v>240</v>
      </c>
      <c r="C119" s="30" t="s">
        <v>107</v>
      </c>
      <c r="D119" s="44" t="s">
        <v>12</v>
      </c>
      <c r="E119" s="31" t="s">
        <v>108</v>
      </c>
      <c r="F119" s="249" t="s">
        <v>12</v>
      </c>
      <c r="G119" s="26" t="s">
        <v>108</v>
      </c>
      <c r="H119" s="160" t="s">
        <v>779</v>
      </c>
      <c r="I119" s="59" t="s">
        <v>599</v>
      </c>
      <c r="J119" s="14" t="s">
        <v>363</v>
      </c>
      <c r="K119" s="15" t="s">
        <v>329</v>
      </c>
      <c r="L119" s="51" t="s">
        <v>296</v>
      </c>
      <c r="M119" s="69" t="s">
        <v>184</v>
      </c>
      <c r="N119" s="250"/>
      <c r="O119" s="250"/>
      <c r="P119" s="250"/>
      <c r="Q119" s="250"/>
      <c r="R119" s="250" t="s">
        <v>184</v>
      </c>
      <c r="S119" s="250"/>
      <c r="T119" s="250"/>
      <c r="U119" s="250"/>
      <c r="V119" s="250"/>
      <c r="W119" s="250"/>
      <c r="X119" s="237">
        <f>COUNTIF($N119:$W119,"x")</f>
        <v>1</v>
      </c>
      <c r="Y119" s="80"/>
      <c r="Z119" s="80"/>
      <c r="AA119" s="80"/>
      <c r="AB119" s="80"/>
      <c r="AC119" s="80"/>
      <c r="AD119" s="80"/>
      <c r="AE119" s="80"/>
      <c r="AF119" s="80"/>
      <c r="AG119" s="80"/>
      <c r="AH119" s="80"/>
      <c r="AI119" s="80"/>
      <c r="AJ119" s="80"/>
      <c r="AK119" s="80"/>
      <c r="AL119" s="80"/>
      <c r="AM119" s="80"/>
      <c r="AN119" s="80"/>
      <c r="AO119" s="80" t="s">
        <v>519</v>
      </c>
      <c r="AP119" s="80"/>
      <c r="AQ119" s="80"/>
      <c r="AR119" s="80"/>
      <c r="AS119" s="80"/>
      <c r="AT119" s="80"/>
      <c r="AU119" s="80"/>
      <c r="AV119" s="80"/>
      <c r="AW119" s="80"/>
      <c r="AX119" s="80"/>
      <c r="AY119" s="80"/>
      <c r="AZ119" s="80"/>
      <c r="BA119" s="80"/>
      <c r="BB119" s="80"/>
      <c r="BC119" s="80"/>
      <c r="BD119" s="80"/>
      <c r="BE119" s="80"/>
      <c r="BF119" s="80"/>
      <c r="BG119" s="80"/>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236">
        <f>COUNTIF(BH119:CK119,"2")</f>
        <v>0</v>
      </c>
      <c r="CM119" s="235" t="e">
        <f>CL119/(CL119+CN119+CP119+CR119)</f>
        <v>#DIV/0!</v>
      </c>
      <c r="CN119" s="236">
        <f>COUNTIF(BH119:CK119,"1")</f>
        <v>0</v>
      </c>
      <c r="CO119" s="235" t="e">
        <f>CN119/(CL119+CN119+CP119+CR119)</f>
        <v>#DIV/0!</v>
      </c>
      <c r="CP119" s="236">
        <f>COUNTIF(BH119:CK119,"0")</f>
        <v>0</v>
      </c>
      <c r="CQ119" s="235" t="e">
        <f>CP119/(CL119+CN119+CP119+CR119)</f>
        <v>#DIV/0!</v>
      </c>
      <c r="CR119" s="236">
        <f>COUNTIF(BH119:CK119,"KĐG")</f>
        <v>0</v>
      </c>
      <c r="CS119" s="235" t="e">
        <f t="shared" si="57"/>
        <v>#DIV/0!</v>
      </c>
      <c r="CT119" s="237" t="e">
        <f t="shared" si="58"/>
        <v>#DIV/0!</v>
      </c>
      <c r="CU119" s="237" t="e">
        <f>IF(CS119&gt;=50%,"KĐG",IF(CT119&gt;=1.6,"Đạt mục tiêu",IF(CT119&gt;=1,"Cần cố gắng","Chưa đạt")))</f>
        <v>#DIV/0!</v>
      </c>
      <c r="CV119" s="6"/>
    </row>
    <row r="120" spans="1:100" s="3" customFormat="1" ht="409.2" hidden="1">
      <c r="A120" s="71">
        <v>114</v>
      </c>
      <c r="B120" s="589"/>
      <c r="C120" s="30" t="s">
        <v>479</v>
      </c>
      <c r="D120" s="44" t="s">
        <v>12</v>
      </c>
      <c r="E120" s="32" t="s">
        <v>660</v>
      </c>
      <c r="F120" s="249" t="s">
        <v>12</v>
      </c>
      <c r="G120" s="32" t="s">
        <v>660</v>
      </c>
      <c r="H120" s="160" t="s">
        <v>778</v>
      </c>
      <c r="I120" s="59" t="s">
        <v>599</v>
      </c>
      <c r="J120" s="14" t="s">
        <v>363</v>
      </c>
      <c r="K120" s="15" t="s">
        <v>329</v>
      </c>
      <c r="L120" s="51" t="s">
        <v>296</v>
      </c>
      <c r="M120" s="69" t="s">
        <v>184</v>
      </c>
      <c r="N120" s="250"/>
      <c r="O120" s="250"/>
      <c r="P120" s="250"/>
      <c r="Q120" s="250"/>
      <c r="R120" s="250" t="s">
        <v>184</v>
      </c>
      <c r="S120" s="250"/>
      <c r="T120" s="250"/>
      <c r="U120" s="250"/>
      <c r="V120" s="250"/>
      <c r="W120" s="250"/>
      <c r="X120" s="237">
        <f>COUNTIF($N120:$W120,"x")</f>
        <v>1</v>
      </c>
      <c r="Y120" s="80"/>
      <c r="Z120" s="80"/>
      <c r="AA120" s="80"/>
      <c r="AB120" s="80"/>
      <c r="AC120" s="80"/>
      <c r="AD120" s="80"/>
      <c r="AE120" s="80"/>
      <c r="AF120" s="80"/>
      <c r="AG120" s="80"/>
      <c r="AH120" s="80"/>
      <c r="AI120" s="80"/>
      <c r="AJ120" s="80"/>
      <c r="AK120" s="80"/>
      <c r="AL120" s="80"/>
      <c r="AM120" s="80"/>
      <c r="AN120" s="80"/>
      <c r="AO120" s="80"/>
      <c r="AP120" s="80"/>
      <c r="AQ120" s="80" t="s">
        <v>519</v>
      </c>
      <c r="AR120" s="80"/>
      <c r="AS120" s="80"/>
      <c r="AT120" s="80"/>
      <c r="AU120" s="80"/>
      <c r="AV120" s="80"/>
      <c r="AW120" s="80"/>
      <c r="AX120" s="80"/>
      <c r="AY120" s="80"/>
      <c r="AZ120" s="80"/>
      <c r="BA120" s="80"/>
      <c r="BB120" s="80"/>
      <c r="BC120" s="80"/>
      <c r="BD120" s="80"/>
      <c r="BE120" s="80"/>
      <c r="BF120" s="80"/>
      <c r="BG120" s="80"/>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236">
        <f>COUNTIF(BH120:CK120,"2")</f>
        <v>0</v>
      </c>
      <c r="CM120" s="235" t="e">
        <f>CL120/(CL120+CN120+CP120+CR120)</f>
        <v>#DIV/0!</v>
      </c>
      <c r="CN120" s="236">
        <f>COUNTIF(BH120:CK120,"1")</f>
        <v>0</v>
      </c>
      <c r="CO120" s="235" t="e">
        <f>CN120/(CL120+CN120+CP120+CR120)</f>
        <v>#DIV/0!</v>
      </c>
      <c r="CP120" s="236">
        <f>COUNTIF(BH120:CK120,"0")</f>
        <v>0</v>
      </c>
      <c r="CQ120" s="235" t="e">
        <f>CP120/(CL120+CN120+CP120+CR120)</f>
        <v>#DIV/0!</v>
      </c>
      <c r="CR120" s="236">
        <f>COUNTIF(BH120:CK120,"KĐG")</f>
        <v>0</v>
      </c>
      <c r="CS120" s="235" t="e">
        <f t="shared" si="57"/>
        <v>#DIV/0!</v>
      </c>
      <c r="CT120" s="237" t="e">
        <f t="shared" si="58"/>
        <v>#DIV/0!</v>
      </c>
      <c r="CU120" s="237" t="e">
        <f>IF(CS120&gt;=50%,"KĐG",IF(CT120&gt;=1.6,"Đạt mục tiêu",IF(CT120&gt;=1,"Cần cố gắng","Chưa đạt")))</f>
        <v>#DIV/0!</v>
      </c>
      <c r="CV120" s="6"/>
    </row>
    <row r="121" spans="1:100" s="22" customFormat="1" ht="17.25" hidden="1" customHeight="1">
      <c r="A121" s="71">
        <v>115</v>
      </c>
      <c r="B121" s="41">
        <v>243</v>
      </c>
      <c r="C121" s="582" t="s">
        <v>109</v>
      </c>
      <c r="D121" s="583"/>
      <c r="E121" s="583"/>
      <c r="F121" s="584"/>
      <c r="G121" s="45" t="s">
        <v>331</v>
      </c>
      <c r="H121" s="152" t="s">
        <v>331</v>
      </c>
      <c r="I121" s="45" t="s">
        <v>331</v>
      </c>
      <c r="J121" s="45" t="s">
        <v>331</v>
      </c>
      <c r="K121" s="15" t="s">
        <v>329</v>
      </c>
      <c r="L121" s="45" t="s">
        <v>331</v>
      </c>
      <c r="M121" s="45" t="s">
        <v>331</v>
      </c>
      <c r="N121" s="45" t="s">
        <v>331</v>
      </c>
      <c r="O121" s="45" t="s">
        <v>331</v>
      </c>
      <c r="P121" s="45" t="s">
        <v>331</v>
      </c>
      <c r="Q121" s="45" t="s">
        <v>331</v>
      </c>
      <c r="R121" s="45" t="s">
        <v>331</v>
      </c>
      <c r="S121" s="45" t="s">
        <v>331</v>
      </c>
      <c r="T121" s="45" t="s">
        <v>331</v>
      </c>
      <c r="U121" s="45" t="s">
        <v>331</v>
      </c>
      <c r="V121" s="45" t="s">
        <v>331</v>
      </c>
      <c r="W121" s="45" t="s">
        <v>331</v>
      </c>
      <c r="X121" s="45" t="s">
        <v>331</v>
      </c>
      <c r="Y121" s="45" t="s">
        <v>331</v>
      </c>
      <c r="Z121" s="45" t="s">
        <v>331</v>
      </c>
      <c r="AA121" s="45" t="s">
        <v>331</v>
      </c>
      <c r="AB121" s="45" t="s">
        <v>331</v>
      </c>
      <c r="AC121" s="45" t="s">
        <v>331</v>
      </c>
      <c r="AD121" s="45" t="s">
        <v>331</v>
      </c>
      <c r="AE121" s="45" t="s">
        <v>331</v>
      </c>
      <c r="AF121" s="45" t="s">
        <v>331</v>
      </c>
      <c r="AG121" s="45" t="s">
        <v>331</v>
      </c>
      <c r="AH121" s="45" t="s">
        <v>331</v>
      </c>
      <c r="AI121" s="45" t="s">
        <v>331</v>
      </c>
      <c r="AJ121" s="45" t="s">
        <v>331</v>
      </c>
      <c r="AK121" s="45" t="s">
        <v>331</v>
      </c>
      <c r="AL121" s="45" t="s">
        <v>331</v>
      </c>
      <c r="AM121" s="45" t="s">
        <v>331</v>
      </c>
      <c r="AN121" s="45" t="s">
        <v>331</v>
      </c>
      <c r="AO121" s="45" t="s">
        <v>331</v>
      </c>
      <c r="AP121" s="45" t="s">
        <v>331</v>
      </c>
      <c r="AQ121" s="45" t="s">
        <v>331</v>
      </c>
      <c r="AR121" s="45" t="s">
        <v>331</v>
      </c>
      <c r="AS121" s="45" t="s">
        <v>331</v>
      </c>
      <c r="AT121" s="45" t="s">
        <v>331</v>
      </c>
      <c r="AU121" s="45" t="s">
        <v>331</v>
      </c>
      <c r="AV121" s="45" t="s">
        <v>331</v>
      </c>
      <c r="AW121" s="45" t="s">
        <v>331</v>
      </c>
      <c r="AX121" s="45" t="s">
        <v>331</v>
      </c>
      <c r="AY121" s="45" t="s">
        <v>331</v>
      </c>
      <c r="AZ121" s="45" t="s">
        <v>331</v>
      </c>
      <c r="BA121" s="45" t="s">
        <v>331</v>
      </c>
      <c r="BB121" s="45" t="s">
        <v>331</v>
      </c>
      <c r="BC121" s="45" t="s">
        <v>331</v>
      </c>
      <c r="BD121" s="45" t="s">
        <v>331</v>
      </c>
      <c r="BE121" s="45" t="s">
        <v>331</v>
      </c>
      <c r="BF121" s="45" t="s">
        <v>331</v>
      </c>
      <c r="BG121" s="45" t="s">
        <v>331</v>
      </c>
      <c r="BH121" s="45" t="s">
        <v>331</v>
      </c>
      <c r="BI121" s="45" t="s">
        <v>331</v>
      </c>
      <c r="BJ121" s="45" t="s">
        <v>331</v>
      </c>
      <c r="BK121" s="45" t="s">
        <v>331</v>
      </c>
      <c r="BL121" s="45" t="s">
        <v>331</v>
      </c>
      <c r="BM121" s="45" t="s">
        <v>331</v>
      </c>
      <c r="BN121" s="45" t="s">
        <v>331</v>
      </c>
      <c r="BO121" s="45" t="s">
        <v>331</v>
      </c>
      <c r="BP121" s="45" t="s">
        <v>331</v>
      </c>
      <c r="BQ121" s="45" t="s">
        <v>331</v>
      </c>
      <c r="BR121" s="45" t="s">
        <v>331</v>
      </c>
      <c r="BS121" s="45" t="s">
        <v>331</v>
      </c>
      <c r="BT121" s="45" t="s">
        <v>331</v>
      </c>
      <c r="BU121" s="45" t="s">
        <v>331</v>
      </c>
      <c r="BV121" s="45" t="s">
        <v>331</v>
      </c>
      <c r="BW121" s="45" t="s">
        <v>331</v>
      </c>
      <c r="BX121" s="45" t="s">
        <v>331</v>
      </c>
      <c r="BY121" s="45" t="s">
        <v>331</v>
      </c>
      <c r="BZ121" s="45" t="s">
        <v>331</v>
      </c>
      <c r="CA121" s="45" t="s">
        <v>331</v>
      </c>
      <c r="CB121" s="45" t="s">
        <v>331</v>
      </c>
      <c r="CC121" s="45" t="s">
        <v>331</v>
      </c>
      <c r="CD121" s="45" t="s">
        <v>331</v>
      </c>
      <c r="CE121" s="45" t="s">
        <v>331</v>
      </c>
      <c r="CF121" s="45" t="s">
        <v>331</v>
      </c>
      <c r="CG121" s="45" t="s">
        <v>331</v>
      </c>
      <c r="CH121" s="45" t="s">
        <v>331</v>
      </c>
      <c r="CI121" s="45" t="s">
        <v>331</v>
      </c>
      <c r="CJ121" s="45" t="s">
        <v>331</v>
      </c>
      <c r="CK121" s="45" t="s">
        <v>331</v>
      </c>
      <c r="CL121" s="45" t="s">
        <v>331</v>
      </c>
      <c r="CM121" s="45" t="s">
        <v>331</v>
      </c>
      <c r="CN121" s="45" t="s">
        <v>331</v>
      </c>
      <c r="CO121" s="45" t="s">
        <v>331</v>
      </c>
      <c r="CP121" s="45" t="s">
        <v>331</v>
      </c>
      <c r="CQ121" s="45" t="s">
        <v>331</v>
      </c>
      <c r="CR121" s="45" t="s">
        <v>331</v>
      </c>
      <c r="CS121" s="45" t="s">
        <v>331</v>
      </c>
      <c r="CT121" s="45" t="s">
        <v>331</v>
      </c>
      <c r="CU121" s="45" t="s">
        <v>331</v>
      </c>
      <c r="CV121" s="45" t="s">
        <v>331</v>
      </c>
    </row>
    <row r="122" spans="1:100" s="22" customFormat="1" ht="24" hidden="1" customHeight="1">
      <c r="A122" s="71">
        <v>116</v>
      </c>
      <c r="B122" s="585">
        <v>244</v>
      </c>
      <c r="C122" s="575" t="s">
        <v>110</v>
      </c>
      <c r="D122" s="597" t="s">
        <v>12</v>
      </c>
      <c r="E122" s="598" t="s">
        <v>480</v>
      </c>
      <c r="F122" s="587" t="s">
        <v>12</v>
      </c>
      <c r="G122" s="575" t="s">
        <v>111</v>
      </c>
      <c r="H122" s="160" t="s">
        <v>936</v>
      </c>
      <c r="I122" s="55" t="s">
        <v>599</v>
      </c>
      <c r="J122" s="14" t="s">
        <v>363</v>
      </c>
      <c r="K122" s="17" t="s">
        <v>329</v>
      </c>
      <c r="L122" s="52" t="s">
        <v>296</v>
      </c>
      <c r="M122" s="72" t="s">
        <v>184</v>
      </c>
      <c r="N122" s="250"/>
      <c r="O122" s="250"/>
      <c r="P122" s="250"/>
      <c r="Q122" s="250"/>
      <c r="R122" s="250"/>
      <c r="S122" s="250"/>
      <c r="T122" s="250" t="s">
        <v>184</v>
      </c>
      <c r="U122" s="250"/>
      <c r="V122" s="250"/>
      <c r="W122" s="250"/>
      <c r="X122" s="237">
        <f t="shared" ref="X122:X129" si="69">COUNTIF($N122:$W122,"x")</f>
        <v>1</v>
      </c>
      <c r="Y122" s="80"/>
      <c r="Z122" s="80"/>
      <c r="AA122" s="80"/>
      <c r="AB122" s="80"/>
      <c r="AC122" s="80"/>
      <c r="AD122" s="80"/>
      <c r="AE122" s="80"/>
      <c r="AF122" s="80"/>
      <c r="AG122" s="80"/>
      <c r="AH122" s="80"/>
      <c r="AI122" s="80"/>
      <c r="AJ122" s="80"/>
      <c r="AK122" s="80"/>
      <c r="AL122" s="80"/>
      <c r="AM122" s="80"/>
      <c r="AN122" s="80"/>
      <c r="AO122" s="80"/>
      <c r="AP122" s="80"/>
      <c r="AQ122" s="80"/>
      <c r="AR122" s="80"/>
      <c r="AS122" s="80"/>
      <c r="AT122" s="80"/>
      <c r="AU122" s="80" t="s">
        <v>519</v>
      </c>
      <c r="AV122" s="80"/>
      <c r="AW122" s="80"/>
      <c r="AX122" s="80"/>
      <c r="AY122" s="80"/>
      <c r="AZ122" s="80"/>
      <c r="BA122" s="80"/>
      <c r="BB122" s="80"/>
      <c r="BC122" s="80"/>
      <c r="BD122" s="80"/>
      <c r="BE122" s="80"/>
      <c r="BF122" s="80"/>
      <c r="BG122" s="80"/>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236">
        <f t="shared" ref="CL122:CL129" si="70">COUNTIF(BH122:CK122,"2")</f>
        <v>0</v>
      </c>
      <c r="CM122" s="235" t="e">
        <f t="shared" ref="CM122:CM129" si="71">CL122/(CL122+CN122+CP122+CR122)</f>
        <v>#DIV/0!</v>
      </c>
      <c r="CN122" s="236">
        <f t="shared" ref="CN122:CN129" si="72">COUNTIF(BH122:CK122,"1")</f>
        <v>0</v>
      </c>
      <c r="CO122" s="235" t="e">
        <f t="shared" ref="CO122:CO129" si="73">CN122/(CL122+CN122+CP122+CR122)</f>
        <v>#DIV/0!</v>
      </c>
      <c r="CP122" s="236">
        <f t="shared" ref="CP122:CP129" si="74">COUNTIF(BH122:CK122,"0")</f>
        <v>0</v>
      </c>
      <c r="CQ122" s="235" t="e">
        <f t="shared" ref="CQ122:CQ129" si="75">CP122/(CL122+CN122+CP122+CR122)</f>
        <v>#DIV/0!</v>
      </c>
      <c r="CR122" s="236">
        <f t="shared" ref="CR122:CR129" si="76">COUNTIF(BH122:CK122,"KĐG")</f>
        <v>0</v>
      </c>
      <c r="CS122" s="235" t="e">
        <f t="shared" si="57"/>
        <v>#DIV/0!</v>
      </c>
      <c r="CT122" s="237" t="e">
        <f t="shared" si="58"/>
        <v>#DIV/0!</v>
      </c>
      <c r="CU122" s="237" t="e">
        <f t="shared" ref="CU122:CU129" si="77">IF(CS122&gt;=50%,"KĐG",IF(CT122&gt;=1.6,"Đạt mục tiêu",IF(CT122&gt;=1,"Cần cố gắng","Chưa đạt")))</f>
        <v>#DIV/0!</v>
      </c>
      <c r="CV122" s="6"/>
    </row>
    <row r="123" spans="1:100" s="22" customFormat="1" ht="24.75" hidden="1" customHeight="1">
      <c r="A123" s="71">
        <v>117</v>
      </c>
      <c r="B123" s="589"/>
      <c r="C123" s="590"/>
      <c r="D123" s="597"/>
      <c r="E123" s="599"/>
      <c r="F123" s="591"/>
      <c r="G123" s="590"/>
      <c r="H123" s="160" t="s">
        <v>937</v>
      </c>
      <c r="I123" s="55" t="s">
        <v>599</v>
      </c>
      <c r="J123" s="14" t="s">
        <v>363</v>
      </c>
      <c r="K123" s="17" t="s">
        <v>329</v>
      </c>
      <c r="L123" s="52" t="s">
        <v>296</v>
      </c>
      <c r="M123" s="72" t="s">
        <v>184</v>
      </c>
      <c r="N123" s="250"/>
      <c r="O123" s="250"/>
      <c r="P123" s="250"/>
      <c r="Q123" s="250"/>
      <c r="R123" s="250"/>
      <c r="S123" s="250"/>
      <c r="T123" s="250" t="s">
        <v>184</v>
      </c>
      <c r="U123" s="250"/>
      <c r="V123" s="250"/>
      <c r="W123" s="250"/>
      <c r="X123" s="237">
        <f t="shared" si="69"/>
        <v>1</v>
      </c>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t="s">
        <v>519</v>
      </c>
      <c r="AU123" s="80"/>
      <c r="AV123" s="80"/>
      <c r="AW123" s="80"/>
      <c r="AX123" s="80"/>
      <c r="AY123" s="80"/>
      <c r="AZ123" s="80"/>
      <c r="BA123" s="80"/>
      <c r="BB123" s="80"/>
      <c r="BC123" s="80"/>
      <c r="BD123" s="80"/>
      <c r="BE123" s="80"/>
      <c r="BF123" s="80"/>
      <c r="BG123" s="80"/>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236">
        <f t="shared" si="70"/>
        <v>0</v>
      </c>
      <c r="CM123" s="235" t="e">
        <f t="shared" si="71"/>
        <v>#DIV/0!</v>
      </c>
      <c r="CN123" s="236">
        <f t="shared" si="72"/>
        <v>0</v>
      </c>
      <c r="CO123" s="235" t="e">
        <f t="shared" si="73"/>
        <v>#DIV/0!</v>
      </c>
      <c r="CP123" s="236">
        <f t="shared" si="74"/>
        <v>0</v>
      </c>
      <c r="CQ123" s="235" t="e">
        <f t="shared" si="75"/>
        <v>#DIV/0!</v>
      </c>
      <c r="CR123" s="236">
        <f t="shared" si="76"/>
        <v>0</v>
      </c>
      <c r="CS123" s="235" t="e">
        <f t="shared" si="57"/>
        <v>#DIV/0!</v>
      </c>
      <c r="CT123" s="237" t="e">
        <f t="shared" si="58"/>
        <v>#DIV/0!</v>
      </c>
      <c r="CU123" s="237" t="e">
        <f t="shared" si="77"/>
        <v>#DIV/0!</v>
      </c>
      <c r="CV123" s="6"/>
    </row>
    <row r="124" spans="1:100" s="22" customFormat="1" ht="30.75" hidden="1" customHeight="1">
      <c r="A124" s="71">
        <v>118</v>
      </c>
      <c r="B124" s="589"/>
      <c r="C124" s="590"/>
      <c r="D124" s="597"/>
      <c r="E124" s="600"/>
      <c r="F124" s="588"/>
      <c r="G124" s="576"/>
      <c r="H124" s="160" t="s">
        <v>777</v>
      </c>
      <c r="I124" s="55" t="s">
        <v>599</v>
      </c>
      <c r="J124" s="14" t="s">
        <v>363</v>
      </c>
      <c r="K124" s="17" t="s">
        <v>329</v>
      </c>
      <c r="L124" s="52" t="s">
        <v>296</v>
      </c>
      <c r="M124" s="72" t="s">
        <v>184</v>
      </c>
      <c r="N124" s="250"/>
      <c r="O124" s="250"/>
      <c r="P124" s="250"/>
      <c r="Q124" s="250"/>
      <c r="R124" s="250"/>
      <c r="S124" s="250"/>
      <c r="T124" s="250" t="s">
        <v>184</v>
      </c>
      <c r="U124" s="250"/>
      <c r="V124" s="250"/>
      <c r="W124" s="250"/>
      <c r="X124" s="237">
        <f t="shared" si="69"/>
        <v>1</v>
      </c>
      <c r="Y124" s="80"/>
      <c r="Z124" s="80"/>
      <c r="AA124" s="80"/>
      <c r="AB124" s="80"/>
      <c r="AC124" s="80"/>
      <c r="AD124" s="80"/>
      <c r="AE124" s="80"/>
      <c r="AF124" s="80"/>
      <c r="AG124" s="80"/>
      <c r="AH124" s="80"/>
      <c r="AI124" s="80"/>
      <c r="AJ124" s="80"/>
      <c r="AK124" s="80"/>
      <c r="AL124" s="80"/>
      <c r="AM124" s="80"/>
      <c r="AN124" s="80"/>
      <c r="AO124" s="80"/>
      <c r="AP124" s="80"/>
      <c r="AQ124" s="80"/>
      <c r="AR124" s="80"/>
      <c r="AS124" s="80"/>
      <c r="AT124" s="80"/>
      <c r="AU124" s="80"/>
      <c r="AV124" s="80" t="s">
        <v>519</v>
      </c>
      <c r="AW124" s="80"/>
      <c r="AX124" s="80"/>
      <c r="AY124" s="80"/>
      <c r="AZ124" s="80"/>
      <c r="BA124" s="80"/>
      <c r="BB124" s="80"/>
      <c r="BC124" s="80"/>
      <c r="BD124" s="80"/>
      <c r="BE124" s="80"/>
      <c r="BF124" s="80"/>
      <c r="BG124" s="80"/>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236">
        <f t="shared" si="70"/>
        <v>0</v>
      </c>
      <c r="CM124" s="235" t="e">
        <f t="shared" si="71"/>
        <v>#DIV/0!</v>
      </c>
      <c r="CN124" s="236">
        <f t="shared" si="72"/>
        <v>0</v>
      </c>
      <c r="CO124" s="235" t="e">
        <f t="shared" si="73"/>
        <v>#DIV/0!</v>
      </c>
      <c r="CP124" s="236">
        <f t="shared" si="74"/>
        <v>0</v>
      </c>
      <c r="CQ124" s="235" t="e">
        <f t="shared" si="75"/>
        <v>#DIV/0!</v>
      </c>
      <c r="CR124" s="236">
        <f t="shared" si="76"/>
        <v>0</v>
      </c>
      <c r="CS124" s="235" t="e">
        <f t="shared" si="57"/>
        <v>#DIV/0!</v>
      </c>
      <c r="CT124" s="237" t="e">
        <f t="shared" si="58"/>
        <v>#DIV/0!</v>
      </c>
      <c r="CU124" s="237" t="e">
        <f t="shared" si="77"/>
        <v>#DIV/0!</v>
      </c>
      <c r="CV124" s="6"/>
    </row>
    <row r="125" spans="1:100" s="22" customFormat="1" ht="39" hidden="1" customHeight="1">
      <c r="A125" s="71">
        <v>119</v>
      </c>
      <c r="B125" s="589"/>
      <c r="C125" s="590"/>
      <c r="D125" s="597" t="s">
        <v>12</v>
      </c>
      <c r="E125" s="575" t="s">
        <v>481</v>
      </c>
      <c r="F125" s="587" t="s">
        <v>12</v>
      </c>
      <c r="G125" s="575" t="s">
        <v>481</v>
      </c>
      <c r="H125" s="160" t="s">
        <v>776</v>
      </c>
      <c r="I125" s="55" t="s">
        <v>599</v>
      </c>
      <c r="J125" s="14" t="s">
        <v>363</v>
      </c>
      <c r="K125" s="17" t="s">
        <v>329</v>
      </c>
      <c r="L125" s="52" t="s">
        <v>296</v>
      </c>
      <c r="M125" s="72" t="s">
        <v>184</v>
      </c>
      <c r="N125" s="250"/>
      <c r="O125" s="250"/>
      <c r="P125" s="250"/>
      <c r="Q125" s="250"/>
      <c r="R125" s="250"/>
      <c r="S125" s="250"/>
      <c r="T125" s="250"/>
      <c r="U125" s="250" t="s">
        <v>184</v>
      </c>
      <c r="V125" s="250"/>
      <c r="W125" s="250"/>
      <c r="X125" s="237">
        <f t="shared" si="69"/>
        <v>1</v>
      </c>
      <c r="Y125" s="80"/>
      <c r="Z125" s="80"/>
      <c r="AA125" s="80"/>
      <c r="AB125" s="80"/>
      <c r="AC125" s="80"/>
      <c r="AD125" s="80"/>
      <c r="AE125" s="80"/>
      <c r="AF125" s="80"/>
      <c r="AG125" s="80"/>
      <c r="AH125" s="80"/>
      <c r="AI125" s="80"/>
      <c r="AJ125" s="80"/>
      <c r="AK125" s="80"/>
      <c r="AL125" s="80"/>
      <c r="AM125" s="80"/>
      <c r="AN125" s="80"/>
      <c r="AO125" s="80"/>
      <c r="AP125" s="80"/>
      <c r="AQ125" s="80"/>
      <c r="AR125" s="80"/>
      <c r="AS125" s="80"/>
      <c r="AT125" s="80"/>
      <c r="AU125" s="80"/>
      <c r="AV125" s="80"/>
      <c r="AW125" s="80"/>
      <c r="AX125" s="80" t="s">
        <v>519</v>
      </c>
      <c r="AY125" s="80"/>
      <c r="AZ125" s="80"/>
      <c r="BA125" s="80"/>
      <c r="BB125" s="80"/>
      <c r="BC125" s="80"/>
      <c r="BD125" s="80"/>
      <c r="BE125" s="80"/>
      <c r="BF125" s="80"/>
      <c r="BG125" s="80"/>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236">
        <f t="shared" si="70"/>
        <v>0</v>
      </c>
      <c r="CM125" s="235" t="e">
        <f t="shared" si="71"/>
        <v>#DIV/0!</v>
      </c>
      <c r="CN125" s="236">
        <f t="shared" si="72"/>
        <v>0</v>
      </c>
      <c r="CO125" s="235" t="e">
        <f t="shared" si="73"/>
        <v>#DIV/0!</v>
      </c>
      <c r="CP125" s="236">
        <f t="shared" si="74"/>
        <v>0</v>
      </c>
      <c r="CQ125" s="235" t="e">
        <f t="shared" si="75"/>
        <v>#DIV/0!</v>
      </c>
      <c r="CR125" s="236">
        <f t="shared" si="76"/>
        <v>0</v>
      </c>
      <c r="CS125" s="235" t="e">
        <f t="shared" si="57"/>
        <v>#DIV/0!</v>
      </c>
      <c r="CT125" s="237" t="e">
        <f t="shared" si="58"/>
        <v>#DIV/0!</v>
      </c>
      <c r="CU125" s="237" t="e">
        <f t="shared" si="77"/>
        <v>#DIV/0!</v>
      </c>
      <c r="CV125" s="6"/>
    </row>
    <row r="126" spans="1:100" s="22" customFormat="1" ht="35.25" hidden="1" customHeight="1">
      <c r="A126" s="71">
        <v>120</v>
      </c>
      <c r="B126" s="589"/>
      <c r="C126" s="590"/>
      <c r="D126" s="597"/>
      <c r="E126" s="590"/>
      <c r="F126" s="591"/>
      <c r="G126" s="590"/>
      <c r="H126" s="160" t="s">
        <v>775</v>
      </c>
      <c r="I126" s="55" t="s">
        <v>599</v>
      </c>
      <c r="J126" s="14" t="s">
        <v>363</v>
      </c>
      <c r="K126" s="17" t="s">
        <v>329</v>
      </c>
      <c r="L126" s="52" t="s">
        <v>296</v>
      </c>
      <c r="M126" s="72" t="s">
        <v>184</v>
      </c>
      <c r="N126" s="250"/>
      <c r="O126" s="250"/>
      <c r="P126" s="250"/>
      <c r="Q126" s="250"/>
      <c r="R126" s="250"/>
      <c r="S126" s="250"/>
      <c r="T126" s="250"/>
      <c r="U126" s="250" t="s">
        <v>184</v>
      </c>
      <c r="V126" s="250"/>
      <c r="W126" s="250"/>
      <c r="X126" s="237">
        <f t="shared" si="69"/>
        <v>1</v>
      </c>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t="s">
        <v>519</v>
      </c>
      <c r="BB126" s="80"/>
      <c r="BC126" s="80"/>
      <c r="BD126" s="80"/>
      <c r="BE126" s="80"/>
      <c r="BF126" s="80"/>
      <c r="BG126" s="80"/>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236">
        <f t="shared" si="70"/>
        <v>0</v>
      </c>
      <c r="CM126" s="235" t="e">
        <f t="shared" si="71"/>
        <v>#DIV/0!</v>
      </c>
      <c r="CN126" s="236">
        <f t="shared" si="72"/>
        <v>0</v>
      </c>
      <c r="CO126" s="235" t="e">
        <f t="shared" si="73"/>
        <v>#DIV/0!</v>
      </c>
      <c r="CP126" s="236">
        <f t="shared" si="74"/>
        <v>0</v>
      </c>
      <c r="CQ126" s="235" t="e">
        <f t="shared" si="75"/>
        <v>#DIV/0!</v>
      </c>
      <c r="CR126" s="236">
        <f t="shared" si="76"/>
        <v>0</v>
      </c>
      <c r="CS126" s="235" t="e">
        <f t="shared" si="57"/>
        <v>#DIV/0!</v>
      </c>
      <c r="CT126" s="237" t="e">
        <f t="shared" si="58"/>
        <v>#DIV/0!</v>
      </c>
      <c r="CU126" s="237" t="e">
        <f t="shared" si="77"/>
        <v>#DIV/0!</v>
      </c>
      <c r="CV126" s="27"/>
    </row>
    <row r="127" spans="1:100" s="22" customFormat="1" ht="33.75" hidden="1" customHeight="1">
      <c r="A127" s="71">
        <v>121</v>
      </c>
      <c r="B127" s="589"/>
      <c r="C127" s="590"/>
      <c r="D127" s="597"/>
      <c r="E127" s="590"/>
      <c r="F127" s="591"/>
      <c r="G127" s="590"/>
      <c r="H127" s="160" t="s">
        <v>774</v>
      </c>
      <c r="I127" s="55" t="s">
        <v>599</v>
      </c>
      <c r="J127" s="14" t="s">
        <v>363</v>
      </c>
      <c r="K127" s="17" t="s">
        <v>329</v>
      </c>
      <c r="L127" s="52" t="s">
        <v>296</v>
      </c>
      <c r="M127" s="72" t="s">
        <v>184</v>
      </c>
      <c r="N127" s="250"/>
      <c r="O127" s="250"/>
      <c r="P127" s="250"/>
      <c r="Q127" s="250"/>
      <c r="R127" s="250"/>
      <c r="S127" s="250"/>
      <c r="T127" s="250"/>
      <c r="U127" s="250" t="s">
        <v>184</v>
      </c>
      <c r="V127" s="250"/>
      <c r="W127" s="250"/>
      <c r="X127" s="237">
        <f t="shared" si="69"/>
        <v>1</v>
      </c>
      <c r="Y127" s="80"/>
      <c r="Z127" s="80"/>
      <c r="AA127" s="80"/>
      <c r="AB127" s="80"/>
      <c r="AC127" s="80"/>
      <c r="AD127" s="80"/>
      <c r="AE127" s="80"/>
      <c r="AF127" s="80"/>
      <c r="AG127" s="80"/>
      <c r="AH127" s="80"/>
      <c r="AI127" s="80"/>
      <c r="AJ127" s="80"/>
      <c r="AK127" s="80"/>
      <c r="AL127" s="80"/>
      <c r="AM127" s="80"/>
      <c r="AN127" s="80"/>
      <c r="AO127" s="80"/>
      <c r="AP127" s="80"/>
      <c r="AQ127" s="80"/>
      <c r="AR127" s="80"/>
      <c r="AS127" s="80"/>
      <c r="AT127" s="80"/>
      <c r="AU127" s="80"/>
      <c r="AV127" s="80"/>
      <c r="AW127" s="80"/>
      <c r="AX127" s="80"/>
      <c r="AY127" s="80"/>
      <c r="AZ127" s="80" t="s">
        <v>519</v>
      </c>
      <c r="BA127" s="80"/>
      <c r="BB127" s="80"/>
      <c r="BC127" s="80"/>
      <c r="BD127" s="80"/>
      <c r="BE127" s="80"/>
      <c r="BF127" s="80"/>
      <c r="BG127" s="80"/>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236">
        <f t="shared" si="70"/>
        <v>0</v>
      </c>
      <c r="CM127" s="235" t="e">
        <f t="shared" si="71"/>
        <v>#DIV/0!</v>
      </c>
      <c r="CN127" s="236">
        <f t="shared" si="72"/>
        <v>0</v>
      </c>
      <c r="CO127" s="235" t="e">
        <f t="shared" si="73"/>
        <v>#DIV/0!</v>
      </c>
      <c r="CP127" s="236">
        <f t="shared" si="74"/>
        <v>0</v>
      </c>
      <c r="CQ127" s="235" t="e">
        <f t="shared" si="75"/>
        <v>#DIV/0!</v>
      </c>
      <c r="CR127" s="236">
        <f t="shared" si="76"/>
        <v>0</v>
      </c>
      <c r="CS127" s="235" t="e">
        <f t="shared" si="57"/>
        <v>#DIV/0!</v>
      </c>
      <c r="CT127" s="237" t="e">
        <f t="shared" si="58"/>
        <v>#DIV/0!</v>
      </c>
      <c r="CU127" s="237" t="e">
        <f t="shared" si="77"/>
        <v>#DIV/0!</v>
      </c>
      <c r="CV127" s="6"/>
    </row>
    <row r="128" spans="1:100" s="22" customFormat="1" ht="82.5" hidden="1" customHeight="1">
      <c r="A128" s="71">
        <v>122</v>
      </c>
      <c r="B128" s="243"/>
      <c r="C128" s="26" t="s">
        <v>661</v>
      </c>
      <c r="D128" s="249" t="s">
        <v>12</v>
      </c>
      <c r="E128" s="26" t="s">
        <v>662</v>
      </c>
      <c r="F128" s="249" t="s">
        <v>12</v>
      </c>
      <c r="G128" s="26" t="s">
        <v>662</v>
      </c>
      <c r="H128" s="161" t="s">
        <v>542</v>
      </c>
      <c r="I128" s="55" t="s">
        <v>600</v>
      </c>
      <c r="J128" s="14" t="s">
        <v>363</v>
      </c>
      <c r="K128" s="15" t="s">
        <v>329</v>
      </c>
      <c r="L128" s="51" t="s">
        <v>296</v>
      </c>
      <c r="M128" s="69" t="s">
        <v>184</v>
      </c>
      <c r="N128" s="250"/>
      <c r="O128" s="250"/>
      <c r="P128" s="250"/>
      <c r="Q128" s="250"/>
      <c r="R128" s="250"/>
      <c r="S128" s="250"/>
      <c r="T128" s="250" t="s">
        <v>184</v>
      </c>
      <c r="U128" s="250"/>
      <c r="V128" s="250"/>
      <c r="W128" s="250"/>
      <c r="X128" s="237">
        <f t="shared" si="69"/>
        <v>1</v>
      </c>
      <c r="Y128" s="80"/>
      <c r="Z128" s="80"/>
      <c r="AA128" s="80"/>
      <c r="AB128" s="80"/>
      <c r="AC128" s="80"/>
      <c r="AD128" s="80"/>
      <c r="AE128" s="80"/>
      <c r="AF128" s="80"/>
      <c r="AG128" s="80"/>
      <c r="AH128" s="80"/>
      <c r="AI128" s="80"/>
      <c r="AJ128" s="80"/>
      <c r="AK128" s="80"/>
      <c r="AL128" s="80"/>
      <c r="AM128" s="80"/>
      <c r="AN128" s="80"/>
      <c r="AO128" s="80"/>
      <c r="AP128" s="80"/>
      <c r="AQ128" s="80"/>
      <c r="AR128" s="80"/>
      <c r="AS128" s="80"/>
      <c r="AT128" s="80" t="s">
        <v>523</v>
      </c>
      <c r="AU128" s="80"/>
      <c r="AV128" s="80"/>
      <c r="AW128" s="80"/>
      <c r="AX128" s="80"/>
      <c r="AY128" s="80"/>
      <c r="AZ128" s="80"/>
      <c r="BA128" s="80"/>
      <c r="BB128" s="80"/>
      <c r="BC128" s="80"/>
      <c r="BD128" s="80"/>
      <c r="BE128" s="80"/>
      <c r="BF128" s="80"/>
      <c r="BG128" s="80"/>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236"/>
      <c r="CM128" s="235"/>
      <c r="CN128" s="236"/>
      <c r="CO128" s="235"/>
      <c r="CP128" s="236"/>
      <c r="CQ128" s="235"/>
      <c r="CR128" s="236"/>
      <c r="CS128" s="235"/>
      <c r="CT128" s="237"/>
      <c r="CU128" s="237"/>
      <c r="CV128" s="6"/>
    </row>
    <row r="129" spans="1:100" s="22" customFormat="1" ht="76.5" hidden="1" customHeight="1">
      <c r="A129" s="71">
        <v>123</v>
      </c>
      <c r="B129" s="250">
        <v>249</v>
      </c>
      <c r="C129" s="26" t="s">
        <v>661</v>
      </c>
      <c r="D129" s="249" t="s">
        <v>12</v>
      </c>
      <c r="E129" s="26" t="s">
        <v>662</v>
      </c>
      <c r="F129" s="249" t="s">
        <v>12</v>
      </c>
      <c r="G129" s="26" t="s">
        <v>662</v>
      </c>
      <c r="H129" s="161" t="s">
        <v>542</v>
      </c>
      <c r="I129" s="55" t="s">
        <v>600</v>
      </c>
      <c r="J129" s="14" t="s">
        <v>363</v>
      </c>
      <c r="K129" s="15" t="s">
        <v>329</v>
      </c>
      <c r="L129" s="51" t="s">
        <v>296</v>
      </c>
      <c r="M129" s="69" t="s">
        <v>184</v>
      </c>
      <c r="N129" s="250"/>
      <c r="O129" s="250"/>
      <c r="P129" s="250"/>
      <c r="Q129" s="250"/>
      <c r="R129" s="250"/>
      <c r="S129" s="250"/>
      <c r="T129" s="250"/>
      <c r="U129" s="250" t="s">
        <v>184</v>
      </c>
      <c r="V129" s="250"/>
      <c r="W129" s="250"/>
      <c r="X129" s="237">
        <f t="shared" si="69"/>
        <v>1</v>
      </c>
      <c r="Y129" s="80"/>
      <c r="Z129" s="80"/>
      <c r="AA129" s="80"/>
      <c r="AB129" s="80"/>
      <c r="AC129" s="80"/>
      <c r="AD129" s="80"/>
      <c r="AE129" s="80"/>
      <c r="AF129" s="80"/>
      <c r="AG129" s="80"/>
      <c r="AH129" s="80"/>
      <c r="AI129" s="80"/>
      <c r="AJ129" s="80"/>
      <c r="AK129" s="80"/>
      <c r="AL129" s="80"/>
      <c r="AM129" s="80"/>
      <c r="AN129" s="80"/>
      <c r="AO129" s="80"/>
      <c r="AP129" s="80"/>
      <c r="AQ129" s="80"/>
      <c r="AR129" s="80"/>
      <c r="AS129" s="80"/>
      <c r="AT129" s="80" t="s">
        <v>523</v>
      </c>
      <c r="AU129" s="80"/>
      <c r="AV129" s="80"/>
      <c r="AW129" s="80"/>
      <c r="AX129" s="80" t="s">
        <v>523</v>
      </c>
      <c r="AY129" s="80"/>
      <c r="AZ129" s="80" t="s">
        <v>523</v>
      </c>
      <c r="BA129" s="80"/>
      <c r="BB129" s="80"/>
      <c r="BC129" s="80"/>
      <c r="BD129" s="80"/>
      <c r="BE129" s="80"/>
      <c r="BF129" s="80"/>
      <c r="BG129" s="80"/>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236">
        <f t="shared" si="70"/>
        <v>0</v>
      </c>
      <c r="CM129" s="235" t="e">
        <f t="shared" si="71"/>
        <v>#DIV/0!</v>
      </c>
      <c r="CN129" s="236">
        <f t="shared" si="72"/>
        <v>0</v>
      </c>
      <c r="CO129" s="235" t="e">
        <f t="shared" si="73"/>
        <v>#DIV/0!</v>
      </c>
      <c r="CP129" s="236">
        <f t="shared" si="74"/>
        <v>0</v>
      </c>
      <c r="CQ129" s="235" t="e">
        <f t="shared" si="75"/>
        <v>#DIV/0!</v>
      </c>
      <c r="CR129" s="236">
        <f t="shared" si="76"/>
        <v>0</v>
      </c>
      <c r="CS129" s="235" t="e">
        <f t="shared" si="57"/>
        <v>#DIV/0!</v>
      </c>
      <c r="CT129" s="237" t="e">
        <f t="shared" si="58"/>
        <v>#DIV/0!</v>
      </c>
      <c r="CU129" s="237" t="e">
        <f t="shared" si="77"/>
        <v>#DIV/0!</v>
      </c>
      <c r="CV129" s="6"/>
    </row>
    <row r="130" spans="1:100" s="22" customFormat="1" ht="24.75" hidden="1" customHeight="1">
      <c r="A130" s="71">
        <v>124</v>
      </c>
      <c r="B130" s="41">
        <v>253</v>
      </c>
      <c r="C130" s="582" t="s">
        <v>853</v>
      </c>
      <c r="D130" s="583"/>
      <c r="E130" s="583"/>
      <c r="F130" s="584"/>
      <c r="G130" s="45" t="s">
        <v>331</v>
      </c>
      <c r="H130" s="152" t="s">
        <v>331</v>
      </c>
      <c r="I130" s="45" t="s">
        <v>331</v>
      </c>
      <c r="J130" s="45" t="s">
        <v>331</v>
      </c>
      <c r="K130" s="15" t="s">
        <v>329</v>
      </c>
      <c r="L130" s="45" t="s">
        <v>331</v>
      </c>
      <c r="M130" s="45" t="s">
        <v>331</v>
      </c>
      <c r="N130" s="45" t="s">
        <v>331</v>
      </c>
      <c r="O130" s="45" t="s">
        <v>331</v>
      </c>
      <c r="P130" s="45" t="s">
        <v>331</v>
      </c>
      <c r="Q130" s="45" t="s">
        <v>331</v>
      </c>
      <c r="R130" s="45" t="s">
        <v>331</v>
      </c>
      <c r="S130" s="45" t="s">
        <v>331</v>
      </c>
      <c r="T130" s="45" t="s">
        <v>331</v>
      </c>
      <c r="U130" s="45" t="s">
        <v>331</v>
      </c>
      <c r="V130" s="45" t="s">
        <v>331</v>
      </c>
      <c r="W130" s="45" t="s">
        <v>331</v>
      </c>
      <c r="X130" s="45" t="s">
        <v>331</v>
      </c>
      <c r="Y130" s="45" t="s">
        <v>331</v>
      </c>
      <c r="Z130" s="45" t="s">
        <v>331</v>
      </c>
      <c r="AA130" s="45" t="s">
        <v>331</v>
      </c>
      <c r="AB130" s="45" t="s">
        <v>331</v>
      </c>
      <c r="AC130" s="45" t="s">
        <v>331</v>
      </c>
      <c r="AD130" s="45" t="s">
        <v>331</v>
      </c>
      <c r="AE130" s="45" t="s">
        <v>331</v>
      </c>
      <c r="AF130" s="45" t="s">
        <v>331</v>
      </c>
      <c r="AG130" s="45" t="s">
        <v>331</v>
      </c>
      <c r="AH130" s="45" t="s">
        <v>331</v>
      </c>
      <c r="AI130" s="45" t="s">
        <v>331</v>
      </c>
      <c r="AJ130" s="45" t="s">
        <v>331</v>
      </c>
      <c r="AK130" s="45" t="s">
        <v>331</v>
      </c>
      <c r="AL130" s="45" t="s">
        <v>331</v>
      </c>
      <c r="AM130" s="45" t="s">
        <v>331</v>
      </c>
      <c r="AN130" s="45" t="s">
        <v>331</v>
      </c>
      <c r="AO130" s="45" t="s">
        <v>331</v>
      </c>
      <c r="AP130" s="45" t="s">
        <v>331</v>
      </c>
      <c r="AQ130" s="45" t="s">
        <v>331</v>
      </c>
      <c r="AR130" s="45" t="s">
        <v>331</v>
      </c>
      <c r="AS130" s="45" t="s">
        <v>331</v>
      </c>
      <c r="AT130" s="45" t="s">
        <v>331</v>
      </c>
      <c r="AU130" s="45" t="s">
        <v>331</v>
      </c>
      <c r="AV130" s="45" t="s">
        <v>331</v>
      </c>
      <c r="AW130" s="45" t="s">
        <v>331</v>
      </c>
      <c r="AX130" s="45" t="s">
        <v>331</v>
      </c>
      <c r="AY130" s="45" t="s">
        <v>331</v>
      </c>
      <c r="AZ130" s="45" t="s">
        <v>331</v>
      </c>
      <c r="BA130" s="45" t="s">
        <v>331</v>
      </c>
      <c r="BB130" s="45" t="s">
        <v>331</v>
      </c>
      <c r="BC130" s="45" t="s">
        <v>331</v>
      </c>
      <c r="BD130" s="45" t="s">
        <v>331</v>
      </c>
      <c r="BE130" s="45" t="s">
        <v>331</v>
      </c>
      <c r="BF130" s="45" t="s">
        <v>331</v>
      </c>
      <c r="BG130" s="45" t="s">
        <v>331</v>
      </c>
      <c r="BH130" s="45" t="s">
        <v>331</v>
      </c>
      <c r="BI130" s="45" t="s">
        <v>331</v>
      </c>
      <c r="BJ130" s="45" t="s">
        <v>331</v>
      </c>
      <c r="BK130" s="45" t="s">
        <v>331</v>
      </c>
      <c r="BL130" s="45" t="s">
        <v>331</v>
      </c>
      <c r="BM130" s="45" t="s">
        <v>331</v>
      </c>
      <c r="BN130" s="45" t="s">
        <v>331</v>
      </c>
      <c r="BO130" s="45" t="s">
        <v>331</v>
      </c>
      <c r="BP130" s="45" t="s">
        <v>331</v>
      </c>
      <c r="BQ130" s="45" t="s">
        <v>331</v>
      </c>
      <c r="BR130" s="45" t="s">
        <v>331</v>
      </c>
      <c r="BS130" s="45" t="s">
        <v>331</v>
      </c>
      <c r="BT130" s="45" t="s">
        <v>331</v>
      </c>
      <c r="BU130" s="45" t="s">
        <v>331</v>
      </c>
      <c r="BV130" s="45" t="s">
        <v>331</v>
      </c>
      <c r="BW130" s="45" t="s">
        <v>331</v>
      </c>
      <c r="BX130" s="45" t="s">
        <v>331</v>
      </c>
      <c r="BY130" s="45" t="s">
        <v>331</v>
      </c>
      <c r="BZ130" s="45" t="s">
        <v>331</v>
      </c>
      <c r="CA130" s="45" t="s">
        <v>331</v>
      </c>
      <c r="CB130" s="45" t="s">
        <v>331</v>
      </c>
      <c r="CC130" s="45" t="s">
        <v>331</v>
      </c>
      <c r="CD130" s="45" t="s">
        <v>331</v>
      </c>
      <c r="CE130" s="45" t="s">
        <v>331</v>
      </c>
      <c r="CF130" s="45" t="s">
        <v>331</v>
      </c>
      <c r="CG130" s="45" t="s">
        <v>331</v>
      </c>
      <c r="CH130" s="45" t="s">
        <v>331</v>
      </c>
      <c r="CI130" s="45" t="s">
        <v>331</v>
      </c>
      <c r="CJ130" s="45" t="s">
        <v>331</v>
      </c>
      <c r="CK130" s="45" t="s">
        <v>331</v>
      </c>
      <c r="CL130" s="45" t="s">
        <v>331</v>
      </c>
      <c r="CM130" s="45" t="s">
        <v>331</v>
      </c>
      <c r="CN130" s="45" t="s">
        <v>331</v>
      </c>
      <c r="CO130" s="45" t="s">
        <v>331</v>
      </c>
      <c r="CP130" s="45" t="s">
        <v>331</v>
      </c>
      <c r="CQ130" s="45" t="s">
        <v>331</v>
      </c>
      <c r="CR130" s="45" t="s">
        <v>331</v>
      </c>
      <c r="CS130" s="45" t="s">
        <v>331</v>
      </c>
      <c r="CT130" s="45" t="s">
        <v>331</v>
      </c>
      <c r="CU130" s="45" t="s">
        <v>331</v>
      </c>
      <c r="CV130" s="45" t="s">
        <v>331</v>
      </c>
    </row>
    <row r="131" spans="1:100" s="22" customFormat="1" ht="17.25" hidden="1" customHeight="1">
      <c r="A131" s="71">
        <v>125</v>
      </c>
      <c r="B131" s="41">
        <v>254</v>
      </c>
      <c r="C131" s="582" t="s">
        <v>324</v>
      </c>
      <c r="D131" s="583"/>
      <c r="E131" s="583"/>
      <c r="F131" s="584"/>
      <c r="G131" s="45" t="s">
        <v>331</v>
      </c>
      <c r="H131" s="152" t="s">
        <v>331</v>
      </c>
      <c r="I131" s="45" t="s">
        <v>331</v>
      </c>
      <c r="J131" s="45" t="s">
        <v>331</v>
      </c>
      <c r="K131" s="15" t="s">
        <v>329</v>
      </c>
      <c r="L131" s="45" t="s">
        <v>331</v>
      </c>
      <c r="M131" s="45" t="s">
        <v>331</v>
      </c>
      <c r="N131" s="45" t="s">
        <v>331</v>
      </c>
      <c r="O131" s="45" t="s">
        <v>331</v>
      </c>
      <c r="P131" s="45" t="s">
        <v>331</v>
      </c>
      <c r="Q131" s="45" t="s">
        <v>331</v>
      </c>
      <c r="R131" s="45" t="s">
        <v>331</v>
      </c>
      <c r="S131" s="45" t="s">
        <v>331</v>
      </c>
      <c r="T131" s="45" t="s">
        <v>331</v>
      </c>
      <c r="U131" s="45" t="s">
        <v>331</v>
      </c>
      <c r="V131" s="45" t="s">
        <v>331</v>
      </c>
      <c r="W131" s="45" t="s">
        <v>331</v>
      </c>
      <c r="X131" s="45" t="s">
        <v>331</v>
      </c>
      <c r="Y131" s="45" t="s">
        <v>331</v>
      </c>
      <c r="Z131" s="45" t="s">
        <v>331</v>
      </c>
      <c r="AA131" s="45" t="s">
        <v>331</v>
      </c>
      <c r="AB131" s="45" t="s">
        <v>331</v>
      </c>
      <c r="AC131" s="45" t="s">
        <v>331</v>
      </c>
      <c r="AD131" s="45" t="s">
        <v>331</v>
      </c>
      <c r="AE131" s="45" t="s">
        <v>331</v>
      </c>
      <c r="AF131" s="45" t="s">
        <v>331</v>
      </c>
      <c r="AG131" s="45" t="s">
        <v>331</v>
      </c>
      <c r="AH131" s="45" t="s">
        <v>331</v>
      </c>
      <c r="AI131" s="45" t="s">
        <v>331</v>
      </c>
      <c r="AJ131" s="45" t="s">
        <v>331</v>
      </c>
      <c r="AK131" s="45" t="s">
        <v>331</v>
      </c>
      <c r="AL131" s="45" t="s">
        <v>331</v>
      </c>
      <c r="AM131" s="45" t="s">
        <v>331</v>
      </c>
      <c r="AN131" s="45" t="s">
        <v>331</v>
      </c>
      <c r="AO131" s="45" t="s">
        <v>331</v>
      </c>
      <c r="AP131" s="45" t="s">
        <v>331</v>
      </c>
      <c r="AQ131" s="45" t="s">
        <v>331</v>
      </c>
      <c r="AR131" s="45" t="s">
        <v>331</v>
      </c>
      <c r="AS131" s="45" t="s">
        <v>331</v>
      </c>
      <c r="AT131" s="45" t="s">
        <v>331</v>
      </c>
      <c r="AU131" s="45" t="s">
        <v>331</v>
      </c>
      <c r="AV131" s="45" t="s">
        <v>331</v>
      </c>
      <c r="AW131" s="45" t="s">
        <v>331</v>
      </c>
      <c r="AX131" s="45" t="s">
        <v>331</v>
      </c>
      <c r="AY131" s="45" t="s">
        <v>331</v>
      </c>
      <c r="AZ131" s="45" t="s">
        <v>331</v>
      </c>
      <c r="BA131" s="45" t="s">
        <v>331</v>
      </c>
      <c r="BB131" s="45" t="s">
        <v>331</v>
      </c>
      <c r="BC131" s="45" t="s">
        <v>331</v>
      </c>
      <c r="BD131" s="45" t="s">
        <v>331</v>
      </c>
      <c r="BE131" s="45" t="s">
        <v>331</v>
      </c>
      <c r="BF131" s="45" t="s">
        <v>331</v>
      </c>
      <c r="BG131" s="45" t="s">
        <v>331</v>
      </c>
      <c r="BH131" s="45" t="s">
        <v>331</v>
      </c>
      <c r="BI131" s="45" t="s">
        <v>331</v>
      </c>
      <c r="BJ131" s="45" t="s">
        <v>331</v>
      </c>
      <c r="BK131" s="45" t="s">
        <v>331</v>
      </c>
      <c r="BL131" s="45" t="s">
        <v>331</v>
      </c>
      <c r="BM131" s="45" t="s">
        <v>331</v>
      </c>
      <c r="BN131" s="45" t="s">
        <v>331</v>
      </c>
      <c r="BO131" s="45" t="s">
        <v>331</v>
      </c>
      <c r="BP131" s="45" t="s">
        <v>331</v>
      </c>
      <c r="BQ131" s="45" t="s">
        <v>331</v>
      </c>
      <c r="BR131" s="45" t="s">
        <v>331</v>
      </c>
      <c r="BS131" s="45" t="s">
        <v>331</v>
      </c>
      <c r="BT131" s="45" t="s">
        <v>331</v>
      </c>
      <c r="BU131" s="45" t="s">
        <v>331</v>
      </c>
      <c r="BV131" s="45" t="s">
        <v>331</v>
      </c>
      <c r="BW131" s="45" t="s">
        <v>331</v>
      </c>
      <c r="BX131" s="45" t="s">
        <v>331</v>
      </c>
      <c r="BY131" s="45" t="s">
        <v>331</v>
      </c>
      <c r="BZ131" s="45" t="s">
        <v>331</v>
      </c>
      <c r="CA131" s="45" t="s">
        <v>331</v>
      </c>
      <c r="CB131" s="45" t="s">
        <v>331</v>
      </c>
      <c r="CC131" s="45" t="s">
        <v>331</v>
      </c>
      <c r="CD131" s="45" t="s">
        <v>331</v>
      </c>
      <c r="CE131" s="45" t="s">
        <v>331</v>
      </c>
      <c r="CF131" s="45" t="s">
        <v>331</v>
      </c>
      <c r="CG131" s="45" t="s">
        <v>331</v>
      </c>
      <c r="CH131" s="45" t="s">
        <v>331</v>
      </c>
      <c r="CI131" s="45" t="s">
        <v>331</v>
      </c>
      <c r="CJ131" s="45" t="s">
        <v>331</v>
      </c>
      <c r="CK131" s="45" t="s">
        <v>331</v>
      </c>
      <c r="CL131" s="45" t="s">
        <v>331</v>
      </c>
      <c r="CM131" s="45" t="s">
        <v>331</v>
      </c>
      <c r="CN131" s="45" t="s">
        <v>331</v>
      </c>
      <c r="CO131" s="45" t="s">
        <v>331</v>
      </c>
      <c r="CP131" s="45" t="s">
        <v>331</v>
      </c>
      <c r="CQ131" s="45" t="s">
        <v>331</v>
      </c>
      <c r="CR131" s="45" t="s">
        <v>331</v>
      </c>
      <c r="CS131" s="45" t="s">
        <v>331</v>
      </c>
      <c r="CT131" s="45" t="s">
        <v>331</v>
      </c>
      <c r="CU131" s="45" t="s">
        <v>331</v>
      </c>
      <c r="CV131" s="45" t="s">
        <v>331</v>
      </c>
    </row>
    <row r="132" spans="1:100" s="22" customFormat="1" ht="27.75" hidden="1" customHeight="1">
      <c r="A132" s="71">
        <v>126</v>
      </c>
      <c r="B132" s="585">
        <v>255</v>
      </c>
      <c r="C132" s="594" t="s">
        <v>112</v>
      </c>
      <c r="D132" s="597" t="s">
        <v>12</v>
      </c>
      <c r="E132" s="575" t="s">
        <v>113</v>
      </c>
      <c r="F132" s="587" t="s">
        <v>12</v>
      </c>
      <c r="G132" s="575" t="s">
        <v>113</v>
      </c>
      <c r="H132" s="182" t="s">
        <v>773</v>
      </c>
      <c r="I132" s="59" t="s">
        <v>599</v>
      </c>
      <c r="J132" s="16"/>
      <c r="K132" s="15" t="s">
        <v>329</v>
      </c>
      <c r="L132" s="51" t="s">
        <v>296</v>
      </c>
      <c r="M132" s="69" t="s">
        <v>184</v>
      </c>
      <c r="N132" s="250"/>
      <c r="O132" s="250"/>
      <c r="P132" s="250"/>
      <c r="Q132" s="250"/>
      <c r="R132" s="250"/>
      <c r="S132" s="250" t="s">
        <v>184</v>
      </c>
      <c r="T132" s="250"/>
      <c r="U132" s="250"/>
      <c r="V132" s="250"/>
      <c r="W132" s="250"/>
      <c r="X132" s="237">
        <f>COUNTIF($N132:$W132,"x")</f>
        <v>1</v>
      </c>
      <c r="Y132" s="80"/>
      <c r="Z132" s="80"/>
      <c r="AA132" s="80"/>
      <c r="AB132" s="80"/>
      <c r="AC132" s="80"/>
      <c r="AD132" s="80"/>
      <c r="AE132" s="80"/>
      <c r="AF132" s="80"/>
      <c r="AG132" s="80"/>
      <c r="AH132" s="80"/>
      <c r="AI132" s="80"/>
      <c r="AJ132" s="80"/>
      <c r="AK132" s="80"/>
      <c r="AL132" s="80"/>
      <c r="AM132" s="80"/>
      <c r="AN132" s="80"/>
      <c r="AO132" s="80"/>
      <c r="AP132" s="80"/>
      <c r="AQ132" s="80"/>
      <c r="AR132" s="80"/>
      <c r="AS132" s="80" t="s">
        <v>519</v>
      </c>
      <c r="AT132" s="80"/>
      <c r="AU132" s="80"/>
      <c r="AV132" s="80"/>
      <c r="AW132" s="80"/>
      <c r="AX132" s="80"/>
      <c r="AY132" s="80"/>
      <c r="AZ132" s="80"/>
      <c r="BA132" s="80"/>
      <c r="BB132" s="80"/>
      <c r="BC132" s="80"/>
      <c r="BD132" s="80"/>
      <c r="BE132" s="80"/>
      <c r="BF132" s="80"/>
      <c r="BG132" s="80"/>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236">
        <f>COUNTIF(BH132:CK132,"2")</f>
        <v>0</v>
      </c>
      <c r="CM132" s="235" t="e">
        <f>CL132/(CL132+CN132+CP132+CR132)</f>
        <v>#DIV/0!</v>
      </c>
      <c r="CN132" s="236">
        <f>COUNTIF(BH132:CK132,"1")</f>
        <v>0</v>
      </c>
      <c r="CO132" s="235" t="e">
        <f>CN132/(CL132+CN132+CP132+CR132)</f>
        <v>#DIV/0!</v>
      </c>
      <c r="CP132" s="236">
        <f>COUNTIF(BH132:CK132,"0")</f>
        <v>0</v>
      </c>
      <c r="CQ132" s="235" t="e">
        <f>CP132/(CL132+CN132+CP132+CR132)</f>
        <v>#DIV/0!</v>
      </c>
      <c r="CR132" s="236">
        <f>COUNTIF(BH132:CK132,"KĐG")</f>
        <v>0</v>
      </c>
      <c r="CS132" s="235" t="e">
        <f t="shared" si="57"/>
        <v>#DIV/0!</v>
      </c>
      <c r="CT132" s="237" t="e">
        <f t="shared" si="58"/>
        <v>#DIV/0!</v>
      </c>
      <c r="CU132" s="237" t="e">
        <f>IF(CS132&gt;=50%,"KĐG",IF(CT132&gt;=1.6,"Đạt mục tiêu",IF(CT132&gt;=1,"Cần cố gắng","Chưa đạt")))</f>
        <v>#DIV/0!</v>
      </c>
      <c r="CV132" s="6"/>
    </row>
    <row r="133" spans="1:100" s="22" customFormat="1" ht="48.75" hidden="1" customHeight="1">
      <c r="A133" s="71">
        <v>127</v>
      </c>
      <c r="B133" s="586"/>
      <c r="C133" s="596"/>
      <c r="D133" s="597"/>
      <c r="E133" s="576"/>
      <c r="F133" s="588"/>
      <c r="G133" s="576"/>
      <c r="H133" s="160" t="s">
        <v>772</v>
      </c>
      <c r="I133" s="55" t="s">
        <v>599</v>
      </c>
      <c r="J133" s="14" t="s">
        <v>363</v>
      </c>
      <c r="K133" s="15" t="s">
        <v>329</v>
      </c>
      <c r="L133" s="51" t="s">
        <v>296</v>
      </c>
      <c r="M133" s="69" t="s">
        <v>184</v>
      </c>
      <c r="N133" s="250"/>
      <c r="O133" s="250"/>
      <c r="P133" s="250"/>
      <c r="Q133" s="250"/>
      <c r="R133" s="250"/>
      <c r="S133" s="250"/>
      <c r="T133" s="250"/>
      <c r="U133" s="250"/>
      <c r="V133" s="250" t="s">
        <v>184</v>
      </c>
      <c r="W133" s="250"/>
      <c r="X133" s="237">
        <f>COUNTIF($N133:$W133,"x")</f>
        <v>1</v>
      </c>
      <c r="Y133" s="80"/>
      <c r="Z133" s="80"/>
      <c r="AA133" s="80"/>
      <c r="AB133" s="80"/>
      <c r="AC133" s="80"/>
      <c r="AD133" s="80"/>
      <c r="AE133" s="80"/>
      <c r="AF133" s="80"/>
      <c r="AG133" s="80"/>
      <c r="AH133" s="80"/>
      <c r="AI133" s="80"/>
      <c r="AJ133" s="80"/>
      <c r="AK133" s="80"/>
      <c r="AL133" s="80"/>
      <c r="AM133" s="80"/>
      <c r="AN133" s="80"/>
      <c r="AO133" s="80"/>
      <c r="AP133" s="80"/>
      <c r="AQ133" s="80"/>
      <c r="AR133" s="80"/>
      <c r="AS133" s="80"/>
      <c r="AT133" s="80"/>
      <c r="AU133" s="80"/>
      <c r="AV133" s="80"/>
      <c r="AW133" s="80"/>
      <c r="AX133" s="80"/>
      <c r="AY133" s="80"/>
      <c r="AZ133" s="80"/>
      <c r="BA133" s="80"/>
      <c r="BB133" s="80"/>
      <c r="BC133" s="199" t="s">
        <v>519</v>
      </c>
      <c r="BD133" s="80"/>
      <c r="BE133" s="80"/>
      <c r="BF133" s="80"/>
      <c r="BG133" s="80"/>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236">
        <f>COUNTIF(BH133:CK133,"2")</f>
        <v>0</v>
      </c>
      <c r="CM133" s="235" t="e">
        <f>CL133/(CL133+CN133+CP133+CR133)</f>
        <v>#DIV/0!</v>
      </c>
      <c r="CN133" s="236">
        <f>COUNTIF(BH133:CK133,"1")</f>
        <v>0</v>
      </c>
      <c r="CO133" s="235" t="e">
        <f>CN133/(CL133+CN133+CP133+CR133)</f>
        <v>#DIV/0!</v>
      </c>
      <c r="CP133" s="236">
        <f>COUNTIF(BH133:CK133,"0")</f>
        <v>0</v>
      </c>
      <c r="CQ133" s="235" t="e">
        <f>CP133/(CL133+CN133+CP133+CR133)</f>
        <v>#DIV/0!</v>
      </c>
      <c r="CR133" s="236">
        <f>COUNTIF(BH133:CK133,"KĐG")</f>
        <v>0</v>
      </c>
      <c r="CS133" s="235" t="e">
        <f t="shared" si="57"/>
        <v>#DIV/0!</v>
      </c>
      <c r="CT133" s="237" t="e">
        <f t="shared" si="58"/>
        <v>#DIV/0!</v>
      </c>
      <c r="CU133" s="237" t="e">
        <f>IF(CS133&gt;=50%,"KĐG",IF(CT133&gt;=1.6,"Đạt mục tiêu",IF(CT133&gt;=1,"Cần cố gắng","Chưa đạt")))</f>
        <v>#DIV/0!</v>
      </c>
      <c r="CV133" s="6"/>
    </row>
    <row r="134" spans="1:100" s="22" customFormat="1" ht="17.25" hidden="1" customHeight="1">
      <c r="A134" s="71">
        <v>128</v>
      </c>
      <c r="B134" s="41">
        <v>261</v>
      </c>
      <c r="C134" s="582" t="s">
        <v>114</v>
      </c>
      <c r="D134" s="583"/>
      <c r="E134" s="583"/>
      <c r="F134" s="584"/>
      <c r="G134" s="45" t="s">
        <v>331</v>
      </c>
      <c r="H134" s="152" t="s">
        <v>331</v>
      </c>
      <c r="I134" s="45" t="s">
        <v>331</v>
      </c>
      <c r="J134" s="45" t="s">
        <v>331</v>
      </c>
      <c r="K134" s="15" t="s">
        <v>329</v>
      </c>
      <c r="L134" s="45" t="s">
        <v>331</v>
      </c>
      <c r="M134" s="45" t="s">
        <v>331</v>
      </c>
      <c r="N134" s="45" t="s">
        <v>331</v>
      </c>
      <c r="O134" s="45" t="s">
        <v>331</v>
      </c>
      <c r="P134" s="45" t="s">
        <v>331</v>
      </c>
      <c r="Q134" s="45" t="s">
        <v>331</v>
      </c>
      <c r="R134" s="45" t="s">
        <v>331</v>
      </c>
      <c r="S134" s="45" t="s">
        <v>331</v>
      </c>
      <c r="T134" s="45" t="s">
        <v>331</v>
      </c>
      <c r="U134" s="45" t="s">
        <v>331</v>
      </c>
      <c r="V134" s="45" t="s">
        <v>331</v>
      </c>
      <c r="W134" s="45" t="s">
        <v>331</v>
      </c>
      <c r="X134" s="45" t="s">
        <v>331</v>
      </c>
      <c r="Y134" s="45" t="s">
        <v>331</v>
      </c>
      <c r="Z134" s="45" t="s">
        <v>331</v>
      </c>
      <c r="AA134" s="45" t="s">
        <v>331</v>
      </c>
      <c r="AB134" s="45" t="s">
        <v>331</v>
      </c>
      <c r="AC134" s="45" t="s">
        <v>331</v>
      </c>
      <c r="AD134" s="45" t="s">
        <v>331</v>
      </c>
      <c r="AE134" s="45" t="s">
        <v>331</v>
      </c>
      <c r="AF134" s="45" t="s">
        <v>331</v>
      </c>
      <c r="AG134" s="45" t="s">
        <v>331</v>
      </c>
      <c r="AH134" s="45" t="s">
        <v>331</v>
      </c>
      <c r="AI134" s="45" t="s">
        <v>331</v>
      </c>
      <c r="AJ134" s="45" t="s">
        <v>331</v>
      </c>
      <c r="AK134" s="45" t="s">
        <v>331</v>
      </c>
      <c r="AL134" s="45" t="s">
        <v>331</v>
      </c>
      <c r="AM134" s="45" t="s">
        <v>331</v>
      </c>
      <c r="AN134" s="45" t="s">
        <v>331</v>
      </c>
      <c r="AO134" s="45" t="s">
        <v>331</v>
      </c>
      <c r="AP134" s="45" t="s">
        <v>331</v>
      </c>
      <c r="AQ134" s="45" t="s">
        <v>331</v>
      </c>
      <c r="AR134" s="45" t="s">
        <v>331</v>
      </c>
      <c r="AS134" s="45" t="s">
        <v>331</v>
      </c>
      <c r="AT134" s="45" t="s">
        <v>331</v>
      </c>
      <c r="AU134" s="45" t="s">
        <v>331</v>
      </c>
      <c r="AV134" s="45" t="s">
        <v>331</v>
      </c>
      <c r="AW134" s="45" t="s">
        <v>331</v>
      </c>
      <c r="AX134" s="45" t="s">
        <v>331</v>
      </c>
      <c r="AY134" s="45" t="s">
        <v>331</v>
      </c>
      <c r="AZ134" s="45" t="s">
        <v>331</v>
      </c>
      <c r="BA134" s="45" t="s">
        <v>331</v>
      </c>
      <c r="BB134" s="45" t="s">
        <v>331</v>
      </c>
      <c r="BC134" s="45" t="s">
        <v>331</v>
      </c>
      <c r="BD134" s="45" t="s">
        <v>331</v>
      </c>
      <c r="BE134" s="45" t="s">
        <v>331</v>
      </c>
      <c r="BF134" s="45" t="s">
        <v>331</v>
      </c>
      <c r="BG134" s="45" t="s">
        <v>331</v>
      </c>
      <c r="BH134" s="45" t="s">
        <v>331</v>
      </c>
      <c r="BI134" s="45" t="s">
        <v>331</v>
      </c>
      <c r="BJ134" s="45" t="s">
        <v>331</v>
      </c>
      <c r="BK134" s="45" t="s">
        <v>331</v>
      </c>
      <c r="BL134" s="45" t="s">
        <v>331</v>
      </c>
      <c r="BM134" s="45" t="s">
        <v>331</v>
      </c>
      <c r="BN134" s="45" t="s">
        <v>331</v>
      </c>
      <c r="BO134" s="45" t="s">
        <v>331</v>
      </c>
      <c r="BP134" s="45" t="s">
        <v>331</v>
      </c>
      <c r="BQ134" s="45" t="s">
        <v>331</v>
      </c>
      <c r="BR134" s="45" t="s">
        <v>331</v>
      </c>
      <c r="BS134" s="45" t="s">
        <v>331</v>
      </c>
      <c r="BT134" s="45" t="s">
        <v>331</v>
      </c>
      <c r="BU134" s="45" t="s">
        <v>331</v>
      </c>
      <c r="BV134" s="45" t="s">
        <v>331</v>
      </c>
      <c r="BW134" s="45" t="s">
        <v>331</v>
      </c>
      <c r="BX134" s="45" t="s">
        <v>331</v>
      </c>
      <c r="BY134" s="45" t="s">
        <v>331</v>
      </c>
      <c r="BZ134" s="45" t="s">
        <v>331</v>
      </c>
      <c r="CA134" s="45" t="s">
        <v>331</v>
      </c>
      <c r="CB134" s="45" t="s">
        <v>331</v>
      </c>
      <c r="CC134" s="45" t="s">
        <v>331</v>
      </c>
      <c r="CD134" s="45" t="s">
        <v>331</v>
      </c>
      <c r="CE134" s="45" t="s">
        <v>331</v>
      </c>
      <c r="CF134" s="45" t="s">
        <v>331</v>
      </c>
      <c r="CG134" s="45" t="s">
        <v>331</v>
      </c>
      <c r="CH134" s="45" t="s">
        <v>331</v>
      </c>
      <c r="CI134" s="45" t="s">
        <v>331</v>
      </c>
      <c r="CJ134" s="45" t="s">
        <v>331</v>
      </c>
      <c r="CK134" s="45" t="s">
        <v>331</v>
      </c>
      <c r="CL134" s="45" t="s">
        <v>331</v>
      </c>
      <c r="CM134" s="45" t="s">
        <v>331</v>
      </c>
      <c r="CN134" s="45" t="s">
        <v>331</v>
      </c>
      <c r="CO134" s="45" t="s">
        <v>331</v>
      </c>
      <c r="CP134" s="45" t="s">
        <v>331</v>
      </c>
      <c r="CQ134" s="45" t="s">
        <v>331</v>
      </c>
      <c r="CR134" s="45" t="s">
        <v>331</v>
      </c>
      <c r="CS134" s="45" t="s">
        <v>331</v>
      </c>
      <c r="CT134" s="45" t="s">
        <v>331</v>
      </c>
      <c r="CU134" s="45" t="s">
        <v>331</v>
      </c>
      <c r="CV134" s="45" t="s">
        <v>331</v>
      </c>
    </row>
    <row r="135" spans="1:100" s="22" customFormat="1" ht="42" hidden="1" customHeight="1">
      <c r="A135" s="71">
        <v>129</v>
      </c>
      <c r="B135" s="250">
        <v>262</v>
      </c>
      <c r="C135" s="26" t="s">
        <v>115</v>
      </c>
      <c r="D135" s="249" t="s">
        <v>12</v>
      </c>
      <c r="E135" s="26" t="s">
        <v>116</v>
      </c>
      <c r="F135" s="249" t="s">
        <v>12</v>
      </c>
      <c r="G135" s="26" t="s">
        <v>116</v>
      </c>
      <c r="H135" s="161" t="s">
        <v>389</v>
      </c>
      <c r="I135" s="55" t="s">
        <v>600</v>
      </c>
      <c r="J135" s="14" t="s">
        <v>356</v>
      </c>
      <c r="K135" s="15" t="s">
        <v>329</v>
      </c>
      <c r="L135" s="51" t="s">
        <v>296</v>
      </c>
      <c r="M135" s="69" t="s">
        <v>184</v>
      </c>
      <c r="N135" s="250"/>
      <c r="O135" s="250"/>
      <c r="P135" s="250"/>
      <c r="Q135" s="250"/>
      <c r="R135" s="250"/>
      <c r="S135" s="250"/>
      <c r="T135" s="250"/>
      <c r="U135" s="250"/>
      <c r="V135" s="250" t="s">
        <v>184</v>
      </c>
      <c r="W135" s="250"/>
      <c r="X135" s="237">
        <f>COUNTIF($N135:$W135,"x")</f>
        <v>1</v>
      </c>
      <c r="Y135" s="80"/>
      <c r="Z135" s="80"/>
      <c r="AA135" s="80"/>
      <c r="AB135" s="80"/>
      <c r="AC135" s="80"/>
      <c r="AD135" s="80"/>
      <c r="AE135" s="80"/>
      <c r="AF135" s="80"/>
      <c r="AG135" s="80"/>
      <c r="AH135" s="80"/>
      <c r="AI135" s="80"/>
      <c r="AJ135" s="80"/>
      <c r="AK135" s="80"/>
      <c r="AL135" s="80"/>
      <c r="AM135" s="80"/>
      <c r="AN135" s="80"/>
      <c r="AO135" s="80"/>
      <c r="AP135" s="80"/>
      <c r="AQ135" s="80"/>
      <c r="AR135" s="80"/>
      <c r="AS135" s="80"/>
      <c r="AT135" s="80"/>
      <c r="AU135" s="80"/>
      <c r="AV135" s="80"/>
      <c r="AW135" s="80"/>
      <c r="AX135" s="80"/>
      <c r="AY135" s="80"/>
      <c r="AZ135" s="80"/>
      <c r="BA135" s="80"/>
      <c r="BB135" s="80"/>
      <c r="BC135" s="80" t="s">
        <v>520</v>
      </c>
      <c r="BD135" s="80"/>
      <c r="BE135" s="80"/>
      <c r="BF135" s="80"/>
      <c r="BG135" s="80"/>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236">
        <f>COUNTIF(BH135:CK135,"2")</f>
        <v>0</v>
      </c>
      <c r="CM135" s="235" t="e">
        <f>CL135/(CL135+CN135+CP135+CR135)</f>
        <v>#DIV/0!</v>
      </c>
      <c r="CN135" s="236">
        <f>COUNTIF(BH135:CK135,"1")</f>
        <v>0</v>
      </c>
      <c r="CO135" s="235" t="e">
        <f>CN135/(CL135+CN135+CP135+CR135)</f>
        <v>#DIV/0!</v>
      </c>
      <c r="CP135" s="236">
        <f>COUNTIF(BH135:CK135,"0")</f>
        <v>0</v>
      </c>
      <c r="CQ135" s="235" t="e">
        <f>CP135/(CL135+CN135+CP135+CR135)</f>
        <v>#DIV/0!</v>
      </c>
      <c r="CR135" s="236">
        <f>COUNTIF(BH135:CK135,"KĐG")</f>
        <v>0</v>
      </c>
      <c r="CS135" s="235" t="e">
        <f t="shared" si="57"/>
        <v>#DIV/0!</v>
      </c>
      <c r="CT135" s="237" t="e">
        <f t="shared" si="58"/>
        <v>#DIV/0!</v>
      </c>
      <c r="CU135" s="237" t="e">
        <f>IF(CS135&gt;=50%,"KĐG",IF(CT135&gt;=1.6,"Đạt mục tiêu",IF(CT135&gt;=1,"Cần cố gắng","Chưa đạt")))</f>
        <v>#DIV/0!</v>
      </c>
      <c r="CV135" s="6"/>
    </row>
    <row r="136" spans="1:100" s="22" customFormat="1" ht="17.25" hidden="1" customHeight="1">
      <c r="A136" s="71">
        <v>130</v>
      </c>
      <c r="B136" s="41">
        <v>265</v>
      </c>
      <c r="C136" s="582" t="s">
        <v>117</v>
      </c>
      <c r="D136" s="583"/>
      <c r="E136" s="583"/>
      <c r="F136" s="584"/>
      <c r="G136" s="45" t="s">
        <v>331</v>
      </c>
      <c r="H136" s="152" t="s">
        <v>331</v>
      </c>
      <c r="I136" s="45" t="s">
        <v>331</v>
      </c>
      <c r="J136" s="45" t="s">
        <v>331</v>
      </c>
      <c r="K136" s="15" t="s">
        <v>329</v>
      </c>
      <c r="L136" s="45" t="s">
        <v>331</v>
      </c>
      <c r="M136" s="45" t="s">
        <v>331</v>
      </c>
      <c r="N136" s="45" t="s">
        <v>331</v>
      </c>
      <c r="O136" s="45" t="s">
        <v>331</v>
      </c>
      <c r="P136" s="45" t="s">
        <v>331</v>
      </c>
      <c r="Q136" s="45" t="s">
        <v>331</v>
      </c>
      <c r="R136" s="45" t="s">
        <v>331</v>
      </c>
      <c r="S136" s="45" t="s">
        <v>331</v>
      </c>
      <c r="T136" s="45" t="s">
        <v>331</v>
      </c>
      <c r="U136" s="45" t="s">
        <v>331</v>
      </c>
      <c r="V136" s="45" t="s">
        <v>331</v>
      </c>
      <c r="W136" s="45" t="s">
        <v>331</v>
      </c>
      <c r="X136" s="45" t="s">
        <v>331</v>
      </c>
      <c r="Y136" s="45" t="s">
        <v>331</v>
      </c>
      <c r="Z136" s="45" t="s">
        <v>331</v>
      </c>
      <c r="AA136" s="45" t="s">
        <v>331</v>
      </c>
      <c r="AB136" s="45" t="s">
        <v>331</v>
      </c>
      <c r="AC136" s="45" t="s">
        <v>331</v>
      </c>
      <c r="AD136" s="45" t="s">
        <v>331</v>
      </c>
      <c r="AE136" s="45" t="s">
        <v>331</v>
      </c>
      <c r="AF136" s="45" t="s">
        <v>331</v>
      </c>
      <c r="AG136" s="45" t="s">
        <v>331</v>
      </c>
      <c r="AH136" s="45" t="s">
        <v>331</v>
      </c>
      <c r="AI136" s="45" t="s">
        <v>331</v>
      </c>
      <c r="AJ136" s="45" t="s">
        <v>331</v>
      </c>
      <c r="AK136" s="45" t="s">
        <v>331</v>
      </c>
      <c r="AL136" s="45" t="s">
        <v>331</v>
      </c>
      <c r="AM136" s="45" t="s">
        <v>331</v>
      </c>
      <c r="AN136" s="45" t="s">
        <v>331</v>
      </c>
      <c r="AO136" s="45" t="s">
        <v>331</v>
      </c>
      <c r="AP136" s="45" t="s">
        <v>331</v>
      </c>
      <c r="AQ136" s="45" t="s">
        <v>331</v>
      </c>
      <c r="AR136" s="45" t="s">
        <v>331</v>
      </c>
      <c r="AS136" s="45" t="s">
        <v>331</v>
      </c>
      <c r="AT136" s="45" t="s">
        <v>331</v>
      </c>
      <c r="AU136" s="45" t="s">
        <v>331</v>
      </c>
      <c r="AV136" s="45" t="s">
        <v>331</v>
      </c>
      <c r="AW136" s="45" t="s">
        <v>331</v>
      </c>
      <c r="AX136" s="45" t="s">
        <v>331</v>
      </c>
      <c r="AY136" s="45" t="s">
        <v>331</v>
      </c>
      <c r="AZ136" s="45" t="s">
        <v>331</v>
      </c>
      <c r="BA136" s="45" t="s">
        <v>331</v>
      </c>
      <c r="BB136" s="45" t="s">
        <v>331</v>
      </c>
      <c r="BC136" s="45" t="s">
        <v>331</v>
      </c>
      <c r="BD136" s="45" t="s">
        <v>331</v>
      </c>
      <c r="BE136" s="45" t="s">
        <v>331</v>
      </c>
      <c r="BF136" s="45" t="s">
        <v>331</v>
      </c>
      <c r="BG136" s="45" t="s">
        <v>331</v>
      </c>
      <c r="BH136" s="45" t="s">
        <v>331</v>
      </c>
      <c r="BI136" s="45" t="s">
        <v>331</v>
      </c>
      <c r="BJ136" s="45" t="s">
        <v>331</v>
      </c>
      <c r="BK136" s="45" t="s">
        <v>331</v>
      </c>
      <c r="BL136" s="45" t="s">
        <v>331</v>
      </c>
      <c r="BM136" s="45" t="s">
        <v>331</v>
      </c>
      <c r="BN136" s="45" t="s">
        <v>331</v>
      </c>
      <c r="BO136" s="45" t="s">
        <v>331</v>
      </c>
      <c r="BP136" s="45" t="s">
        <v>331</v>
      </c>
      <c r="BQ136" s="45" t="s">
        <v>331</v>
      </c>
      <c r="BR136" s="45" t="s">
        <v>331</v>
      </c>
      <c r="BS136" s="45" t="s">
        <v>331</v>
      </c>
      <c r="BT136" s="45" t="s">
        <v>331</v>
      </c>
      <c r="BU136" s="45" t="s">
        <v>331</v>
      </c>
      <c r="BV136" s="45" t="s">
        <v>331</v>
      </c>
      <c r="BW136" s="45" t="s">
        <v>331</v>
      </c>
      <c r="BX136" s="45" t="s">
        <v>331</v>
      </c>
      <c r="BY136" s="45" t="s">
        <v>331</v>
      </c>
      <c r="BZ136" s="45" t="s">
        <v>331</v>
      </c>
      <c r="CA136" s="45" t="s">
        <v>331</v>
      </c>
      <c r="CB136" s="45" t="s">
        <v>331</v>
      </c>
      <c r="CC136" s="45" t="s">
        <v>331</v>
      </c>
      <c r="CD136" s="45" t="s">
        <v>331</v>
      </c>
      <c r="CE136" s="45" t="s">
        <v>331</v>
      </c>
      <c r="CF136" s="45" t="s">
        <v>331</v>
      </c>
      <c r="CG136" s="45" t="s">
        <v>331</v>
      </c>
      <c r="CH136" s="45" t="s">
        <v>331</v>
      </c>
      <c r="CI136" s="45" t="s">
        <v>331</v>
      </c>
      <c r="CJ136" s="45" t="s">
        <v>331</v>
      </c>
      <c r="CK136" s="45" t="s">
        <v>331</v>
      </c>
      <c r="CL136" s="45" t="s">
        <v>331</v>
      </c>
      <c r="CM136" s="45" t="s">
        <v>331</v>
      </c>
      <c r="CN136" s="45" t="s">
        <v>331</v>
      </c>
      <c r="CO136" s="45" t="s">
        <v>331</v>
      </c>
      <c r="CP136" s="45" t="s">
        <v>331</v>
      </c>
      <c r="CQ136" s="45" t="s">
        <v>331</v>
      </c>
      <c r="CR136" s="45" t="s">
        <v>331</v>
      </c>
      <c r="CS136" s="45" t="s">
        <v>331</v>
      </c>
      <c r="CT136" s="45" t="s">
        <v>331</v>
      </c>
      <c r="CU136" s="45" t="s">
        <v>331</v>
      </c>
      <c r="CV136" s="45" t="s">
        <v>331</v>
      </c>
    </row>
    <row r="137" spans="1:100" s="22" customFormat="1" ht="41.25" hidden="1" customHeight="1">
      <c r="A137" s="71">
        <v>131</v>
      </c>
      <c r="B137" s="250">
        <v>266</v>
      </c>
      <c r="C137" s="623" t="s">
        <v>118</v>
      </c>
      <c r="D137" s="249" t="s">
        <v>12</v>
      </c>
      <c r="E137" s="26" t="s">
        <v>119</v>
      </c>
      <c r="F137" s="249" t="s">
        <v>12</v>
      </c>
      <c r="G137" s="26" t="s">
        <v>119</v>
      </c>
      <c r="H137" s="160" t="s">
        <v>877</v>
      </c>
      <c r="I137" s="55" t="s">
        <v>599</v>
      </c>
      <c r="J137" s="14" t="s">
        <v>363</v>
      </c>
      <c r="K137" s="15" t="s">
        <v>329</v>
      </c>
      <c r="L137" s="51" t="s">
        <v>296</v>
      </c>
      <c r="M137" s="69" t="s">
        <v>184</v>
      </c>
      <c r="N137" s="250"/>
      <c r="O137" s="250"/>
      <c r="P137" s="250"/>
      <c r="Q137" s="250"/>
      <c r="R137" s="250"/>
      <c r="S137" s="250"/>
      <c r="T137" s="250"/>
      <c r="U137" s="250"/>
      <c r="V137" s="250" t="s">
        <v>184</v>
      </c>
      <c r="W137" s="250"/>
      <c r="X137" s="237">
        <f>COUNTIF($N137:$W137,"x")</f>
        <v>1</v>
      </c>
      <c r="Y137" s="80"/>
      <c r="Z137" s="80"/>
      <c r="AA137" s="80"/>
      <c r="AB137" s="80"/>
      <c r="AC137" s="80"/>
      <c r="AD137" s="80"/>
      <c r="AE137" s="80"/>
      <c r="AF137" s="80"/>
      <c r="AG137" s="80"/>
      <c r="AH137" s="80"/>
      <c r="AI137" s="80"/>
      <c r="AJ137" s="80"/>
      <c r="AK137" s="80"/>
      <c r="AL137" s="80"/>
      <c r="AM137" s="80"/>
      <c r="AN137" s="80"/>
      <c r="AO137" s="80"/>
      <c r="AP137" s="80"/>
      <c r="AQ137" s="80"/>
      <c r="AR137" s="80"/>
      <c r="AS137" s="80"/>
      <c r="AT137" s="80"/>
      <c r="AU137" s="80"/>
      <c r="AV137" s="80"/>
      <c r="AW137" s="80"/>
      <c r="AX137" s="80"/>
      <c r="AY137" s="80"/>
      <c r="AZ137" s="80"/>
      <c r="BA137" s="80"/>
      <c r="BB137" s="199" t="s">
        <v>519</v>
      </c>
      <c r="BC137" s="80"/>
      <c r="BD137" s="80"/>
      <c r="BE137" s="80"/>
      <c r="BF137" s="80"/>
      <c r="BG137" s="80"/>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236">
        <f>COUNTIF(BH137:CK137,"2")</f>
        <v>0</v>
      </c>
      <c r="CM137" s="235" t="e">
        <f>CL137/(CL137+CN137+CP137+CR137)</f>
        <v>#DIV/0!</v>
      </c>
      <c r="CN137" s="236">
        <f>COUNTIF(BH137:CK137,"1")</f>
        <v>0</v>
      </c>
      <c r="CO137" s="235" t="e">
        <f>CN137/(CL137+CN137+CP137+CR137)</f>
        <v>#DIV/0!</v>
      </c>
      <c r="CP137" s="236">
        <f>COUNTIF(BH137:CK137,"0")</f>
        <v>0</v>
      </c>
      <c r="CQ137" s="235" t="e">
        <f>CP137/(CL137+CN137+CP137+CR137)</f>
        <v>#DIV/0!</v>
      </c>
      <c r="CR137" s="236">
        <f>COUNTIF(BH137:CK137,"KĐG")</f>
        <v>0</v>
      </c>
      <c r="CS137" s="235" t="e">
        <f t="shared" si="57"/>
        <v>#DIV/0!</v>
      </c>
      <c r="CT137" s="237" t="e">
        <f t="shared" si="58"/>
        <v>#DIV/0!</v>
      </c>
      <c r="CU137" s="237" t="e">
        <f>IF(CS137&gt;=50%,"KĐG",IF(CT137&gt;=1.6,"Đạt mục tiêu",IF(CT137&gt;=1,"Cần cố gắng","Chưa đạt")))</f>
        <v>#DIV/0!</v>
      </c>
      <c r="CV137" s="27"/>
    </row>
    <row r="138" spans="1:100" s="22" customFormat="1" ht="40.5" hidden="1" customHeight="1">
      <c r="A138" s="71">
        <v>132</v>
      </c>
      <c r="B138" s="250">
        <v>267</v>
      </c>
      <c r="C138" s="624"/>
      <c r="D138" s="249" t="s">
        <v>12</v>
      </c>
      <c r="E138" s="26" t="s">
        <v>120</v>
      </c>
      <c r="F138" s="249" t="s">
        <v>12</v>
      </c>
      <c r="G138" s="26" t="s">
        <v>120</v>
      </c>
      <c r="H138" s="161" t="s">
        <v>543</v>
      </c>
      <c r="I138" s="55" t="s">
        <v>600</v>
      </c>
      <c r="J138" s="14" t="s">
        <v>363</v>
      </c>
      <c r="K138" s="15" t="s">
        <v>329</v>
      </c>
      <c r="L138" s="51" t="s">
        <v>296</v>
      </c>
      <c r="M138" s="69" t="s">
        <v>184</v>
      </c>
      <c r="N138" s="250"/>
      <c r="O138" s="250"/>
      <c r="P138" s="250"/>
      <c r="Q138" s="250"/>
      <c r="R138" s="250"/>
      <c r="S138" s="250"/>
      <c r="T138" s="250"/>
      <c r="U138" s="250"/>
      <c r="V138" s="250" t="s">
        <v>184</v>
      </c>
      <c r="W138" s="250"/>
      <c r="X138" s="237">
        <f>COUNTIF($N138:$W138,"x")</f>
        <v>1</v>
      </c>
      <c r="Y138" s="80"/>
      <c r="Z138" s="80"/>
      <c r="AA138" s="80"/>
      <c r="AB138" s="80"/>
      <c r="AC138" s="80"/>
      <c r="AD138" s="80"/>
      <c r="AE138" s="80"/>
      <c r="AF138" s="80"/>
      <c r="AG138" s="80"/>
      <c r="AH138" s="80"/>
      <c r="AI138" s="80"/>
      <c r="AJ138" s="80"/>
      <c r="AK138" s="80"/>
      <c r="AL138" s="80"/>
      <c r="AM138" s="80"/>
      <c r="AN138" s="80"/>
      <c r="AO138" s="80"/>
      <c r="AP138" s="80"/>
      <c r="AQ138" s="80"/>
      <c r="AR138" s="80" t="s">
        <v>523</v>
      </c>
      <c r="AS138" s="80"/>
      <c r="AT138" s="80"/>
      <c r="AU138" s="80"/>
      <c r="AV138" s="80"/>
      <c r="AW138" s="80"/>
      <c r="AX138" s="80"/>
      <c r="AY138" s="80"/>
      <c r="AZ138" s="80" t="s">
        <v>523</v>
      </c>
      <c r="BA138" s="80"/>
      <c r="BB138" s="80" t="s">
        <v>523</v>
      </c>
      <c r="BC138" s="80"/>
      <c r="BD138" s="80"/>
      <c r="BE138" s="80"/>
      <c r="BF138" s="80"/>
      <c r="BG138" s="80"/>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236">
        <f>COUNTIF(BH138:CK138,"2")</f>
        <v>0</v>
      </c>
      <c r="CM138" s="235" t="e">
        <f>CL138/(CL138+CN138+CP138+CR138)</f>
        <v>#DIV/0!</v>
      </c>
      <c r="CN138" s="236">
        <f>COUNTIF(BH138:CK138,"1")</f>
        <v>0</v>
      </c>
      <c r="CO138" s="235" t="e">
        <f>CN138/(CL138+CN138+CP138+CR138)</f>
        <v>#DIV/0!</v>
      </c>
      <c r="CP138" s="236">
        <f>COUNTIF(BH138:CK138,"0")</f>
        <v>0</v>
      </c>
      <c r="CQ138" s="235" t="e">
        <f>CP138/(CL138+CN138+CP138+CR138)</f>
        <v>#DIV/0!</v>
      </c>
      <c r="CR138" s="236">
        <f>COUNTIF(BH138:CK138,"KĐG")</f>
        <v>0</v>
      </c>
      <c r="CS138" s="235" t="e">
        <f t="shared" si="57"/>
        <v>#DIV/0!</v>
      </c>
      <c r="CT138" s="237" t="e">
        <f t="shared" si="58"/>
        <v>#DIV/0!</v>
      </c>
      <c r="CU138" s="237" t="e">
        <f>IF(CS138&gt;=50%,"KĐG",IF(CT138&gt;=1.6,"Đạt mục tiêu",IF(CT138&gt;=1,"Cần cố gắng","Chưa đạt")))</f>
        <v>#DIV/0!</v>
      </c>
      <c r="CV138" s="27"/>
    </row>
    <row r="139" spans="1:100" s="22" customFormat="1" ht="17.25" hidden="1" customHeight="1">
      <c r="A139" s="71">
        <v>133</v>
      </c>
      <c r="B139" s="41">
        <v>276</v>
      </c>
      <c r="C139" s="582" t="s">
        <v>121</v>
      </c>
      <c r="D139" s="583"/>
      <c r="E139" s="583"/>
      <c r="F139" s="584"/>
      <c r="G139" s="45" t="s">
        <v>331</v>
      </c>
      <c r="H139" s="152" t="s">
        <v>331</v>
      </c>
      <c r="I139" s="45" t="s">
        <v>331</v>
      </c>
      <c r="J139" s="45" t="s">
        <v>331</v>
      </c>
      <c r="K139" s="45" t="s">
        <v>331</v>
      </c>
      <c r="L139" s="45" t="s">
        <v>331</v>
      </c>
      <c r="M139" s="45" t="s">
        <v>331</v>
      </c>
      <c r="N139" s="45" t="s">
        <v>331</v>
      </c>
      <c r="O139" s="45" t="s">
        <v>331</v>
      </c>
      <c r="P139" s="45" t="s">
        <v>331</v>
      </c>
      <c r="Q139" s="45" t="s">
        <v>331</v>
      </c>
      <c r="R139" s="45" t="s">
        <v>331</v>
      </c>
      <c r="S139" s="45" t="s">
        <v>331</v>
      </c>
      <c r="T139" s="45" t="s">
        <v>331</v>
      </c>
      <c r="U139" s="45" t="s">
        <v>331</v>
      </c>
      <c r="V139" s="45" t="s">
        <v>331</v>
      </c>
      <c r="W139" s="45" t="s">
        <v>331</v>
      </c>
      <c r="X139" s="45" t="s">
        <v>331</v>
      </c>
      <c r="Y139" s="45" t="s">
        <v>331</v>
      </c>
      <c r="Z139" s="45" t="s">
        <v>331</v>
      </c>
      <c r="AA139" s="45" t="s">
        <v>331</v>
      </c>
      <c r="AB139" s="45" t="s">
        <v>331</v>
      </c>
      <c r="AC139" s="45" t="s">
        <v>331</v>
      </c>
      <c r="AD139" s="45" t="s">
        <v>331</v>
      </c>
      <c r="AE139" s="45" t="s">
        <v>331</v>
      </c>
      <c r="AF139" s="45" t="s">
        <v>331</v>
      </c>
      <c r="AG139" s="45" t="s">
        <v>331</v>
      </c>
      <c r="AH139" s="45" t="s">
        <v>331</v>
      </c>
      <c r="AI139" s="45" t="s">
        <v>331</v>
      </c>
      <c r="AJ139" s="45" t="s">
        <v>331</v>
      </c>
      <c r="AK139" s="45" t="s">
        <v>331</v>
      </c>
      <c r="AL139" s="45" t="s">
        <v>331</v>
      </c>
      <c r="AM139" s="45" t="s">
        <v>331</v>
      </c>
      <c r="AN139" s="45" t="s">
        <v>331</v>
      </c>
      <c r="AO139" s="45" t="s">
        <v>331</v>
      </c>
      <c r="AP139" s="45" t="s">
        <v>331</v>
      </c>
      <c r="AQ139" s="45" t="s">
        <v>331</v>
      </c>
      <c r="AR139" s="45" t="s">
        <v>331</v>
      </c>
      <c r="AS139" s="45" t="s">
        <v>331</v>
      </c>
      <c r="AT139" s="45" t="s">
        <v>331</v>
      </c>
      <c r="AU139" s="45" t="s">
        <v>331</v>
      </c>
      <c r="AV139" s="45" t="s">
        <v>331</v>
      </c>
      <c r="AW139" s="45" t="s">
        <v>331</v>
      </c>
      <c r="AX139" s="45" t="s">
        <v>331</v>
      </c>
      <c r="AY139" s="45" t="s">
        <v>331</v>
      </c>
      <c r="AZ139" s="45" t="s">
        <v>331</v>
      </c>
      <c r="BA139" s="45" t="s">
        <v>331</v>
      </c>
      <c r="BB139" s="45" t="s">
        <v>331</v>
      </c>
      <c r="BC139" s="45" t="s">
        <v>331</v>
      </c>
      <c r="BD139" s="45" t="s">
        <v>331</v>
      </c>
      <c r="BE139" s="45" t="s">
        <v>331</v>
      </c>
      <c r="BF139" s="45" t="s">
        <v>331</v>
      </c>
      <c r="BG139" s="45" t="s">
        <v>331</v>
      </c>
      <c r="BH139" s="45" t="s">
        <v>331</v>
      </c>
      <c r="BI139" s="45" t="s">
        <v>331</v>
      </c>
      <c r="BJ139" s="45" t="s">
        <v>331</v>
      </c>
      <c r="BK139" s="45" t="s">
        <v>331</v>
      </c>
      <c r="BL139" s="45" t="s">
        <v>331</v>
      </c>
      <c r="BM139" s="45" t="s">
        <v>331</v>
      </c>
      <c r="BN139" s="45" t="s">
        <v>331</v>
      </c>
      <c r="BO139" s="45" t="s">
        <v>331</v>
      </c>
      <c r="BP139" s="45" t="s">
        <v>331</v>
      </c>
      <c r="BQ139" s="45" t="s">
        <v>331</v>
      </c>
      <c r="BR139" s="45" t="s">
        <v>331</v>
      </c>
      <c r="BS139" s="45" t="s">
        <v>331</v>
      </c>
      <c r="BT139" s="45" t="s">
        <v>331</v>
      </c>
      <c r="BU139" s="45" t="s">
        <v>331</v>
      </c>
      <c r="BV139" s="45" t="s">
        <v>331</v>
      </c>
      <c r="BW139" s="45" t="s">
        <v>331</v>
      </c>
      <c r="BX139" s="45" t="s">
        <v>331</v>
      </c>
      <c r="BY139" s="45" t="s">
        <v>331</v>
      </c>
      <c r="BZ139" s="45" t="s">
        <v>331</v>
      </c>
      <c r="CA139" s="45" t="s">
        <v>331</v>
      </c>
      <c r="CB139" s="45" t="s">
        <v>331</v>
      </c>
      <c r="CC139" s="45" t="s">
        <v>331</v>
      </c>
      <c r="CD139" s="45" t="s">
        <v>331</v>
      </c>
      <c r="CE139" s="45" t="s">
        <v>331</v>
      </c>
      <c r="CF139" s="45" t="s">
        <v>331</v>
      </c>
      <c r="CG139" s="45" t="s">
        <v>331</v>
      </c>
      <c r="CH139" s="45" t="s">
        <v>331</v>
      </c>
      <c r="CI139" s="45" t="s">
        <v>331</v>
      </c>
      <c r="CJ139" s="45" t="s">
        <v>331</v>
      </c>
      <c r="CK139" s="45" t="s">
        <v>331</v>
      </c>
      <c r="CL139" s="45" t="s">
        <v>331</v>
      </c>
      <c r="CM139" s="45" t="s">
        <v>331</v>
      </c>
      <c r="CN139" s="45" t="s">
        <v>331</v>
      </c>
      <c r="CO139" s="45" t="s">
        <v>331</v>
      </c>
      <c r="CP139" s="45" t="s">
        <v>331</v>
      </c>
      <c r="CQ139" s="45" t="s">
        <v>331</v>
      </c>
      <c r="CR139" s="45" t="s">
        <v>331</v>
      </c>
      <c r="CS139" s="45" t="s">
        <v>331</v>
      </c>
      <c r="CT139" s="45" t="s">
        <v>331</v>
      </c>
      <c r="CU139" s="45" t="s">
        <v>331</v>
      </c>
      <c r="CV139" s="45" t="s">
        <v>331</v>
      </c>
    </row>
    <row r="140" spans="1:100" s="22" customFormat="1" ht="54.75" hidden="1" customHeight="1">
      <c r="A140" s="71">
        <v>134</v>
      </c>
      <c r="B140" s="250">
        <v>277</v>
      </c>
      <c r="C140" s="26" t="s">
        <v>122</v>
      </c>
      <c r="D140" s="249" t="s">
        <v>12</v>
      </c>
      <c r="E140" s="26" t="s">
        <v>123</v>
      </c>
      <c r="F140" s="249" t="s">
        <v>12</v>
      </c>
      <c r="G140" s="26" t="s">
        <v>123</v>
      </c>
      <c r="H140" s="161" t="s">
        <v>390</v>
      </c>
      <c r="I140" s="55" t="s">
        <v>600</v>
      </c>
      <c r="J140" s="14" t="s">
        <v>356</v>
      </c>
      <c r="K140" s="15" t="s">
        <v>329</v>
      </c>
      <c r="L140" s="51" t="s">
        <v>296</v>
      </c>
      <c r="M140" s="69" t="s">
        <v>184</v>
      </c>
      <c r="N140" s="250"/>
      <c r="O140" s="250"/>
      <c r="P140" s="250"/>
      <c r="Q140" s="250"/>
      <c r="R140" s="250"/>
      <c r="S140" s="250"/>
      <c r="T140" s="250"/>
      <c r="U140" s="250"/>
      <c r="V140" s="250" t="s">
        <v>184</v>
      </c>
      <c r="W140" s="250"/>
      <c r="X140" s="237">
        <f>COUNTIF($N140:$W140,"x")</f>
        <v>1</v>
      </c>
      <c r="Y140" s="80"/>
      <c r="Z140" s="80"/>
      <c r="AA140" s="80"/>
      <c r="AB140" s="80"/>
      <c r="AC140" s="80"/>
      <c r="AD140" s="80"/>
      <c r="AE140" s="80"/>
      <c r="AF140" s="80"/>
      <c r="AG140" s="80"/>
      <c r="AH140" s="80"/>
      <c r="AI140" s="80"/>
      <c r="AJ140" s="80"/>
      <c r="AK140" s="80"/>
      <c r="AL140" s="80"/>
      <c r="AM140" s="80"/>
      <c r="AN140" s="80"/>
      <c r="AO140" s="80"/>
      <c r="AP140" s="80"/>
      <c r="AQ140" s="80"/>
      <c r="AR140" s="80"/>
      <c r="AS140" s="80"/>
      <c r="AT140" s="80"/>
      <c r="AU140" s="80"/>
      <c r="AV140" s="80"/>
      <c r="AW140" s="80"/>
      <c r="AX140" s="80"/>
      <c r="AY140" s="80"/>
      <c r="AZ140" s="80"/>
      <c r="BA140" s="80" t="s">
        <v>521</v>
      </c>
      <c r="BB140" s="80"/>
      <c r="BC140" s="80" t="s">
        <v>520</v>
      </c>
      <c r="BD140" s="80"/>
      <c r="BE140" s="80"/>
      <c r="BF140" s="80"/>
      <c r="BG140" s="80"/>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236">
        <f>COUNTIF(BH140:CK140,"2")</f>
        <v>0</v>
      </c>
      <c r="CM140" s="235" t="e">
        <f>CL140/(CL140+CN140+CP140+CR140)</f>
        <v>#DIV/0!</v>
      </c>
      <c r="CN140" s="236">
        <f>COUNTIF(BH140:CK140,"1")</f>
        <v>0</v>
      </c>
      <c r="CO140" s="235" t="e">
        <f>CN140/(CL140+CN140+CP140+CR140)</f>
        <v>#DIV/0!</v>
      </c>
      <c r="CP140" s="236">
        <f>COUNTIF(BH140:CK140,"0")</f>
        <v>0</v>
      </c>
      <c r="CQ140" s="235" t="e">
        <f>CP140/(CL140+CN140+CP140+CR140)</f>
        <v>#DIV/0!</v>
      </c>
      <c r="CR140" s="236">
        <f>COUNTIF(BH140:CK140,"KĐG")</f>
        <v>0</v>
      </c>
      <c r="CS140" s="235" t="e">
        <f t="shared" si="57"/>
        <v>#DIV/0!</v>
      </c>
      <c r="CT140" s="237" t="e">
        <f t="shared" si="58"/>
        <v>#DIV/0!</v>
      </c>
      <c r="CU140" s="237" t="e">
        <f>IF(CS140&gt;=50%,"KĐG",IF(CT140&gt;=1.6,"Đạt mục tiêu",IF(CT140&gt;=1,"Cần cố gắng","Chưa đạt")))</f>
        <v>#DIV/0!</v>
      </c>
      <c r="CV140" s="6"/>
    </row>
    <row r="141" spans="1:100" s="22" customFormat="1" ht="17.25" hidden="1" customHeight="1">
      <c r="A141" s="71">
        <v>135</v>
      </c>
      <c r="B141" s="41">
        <v>281</v>
      </c>
      <c r="C141" s="582" t="s">
        <v>124</v>
      </c>
      <c r="D141" s="583"/>
      <c r="E141" s="584"/>
      <c r="F141" s="45" t="s">
        <v>331</v>
      </c>
      <c r="G141" s="45" t="s">
        <v>331</v>
      </c>
      <c r="H141" s="152" t="s">
        <v>331</v>
      </c>
      <c r="I141" s="45" t="s">
        <v>331</v>
      </c>
      <c r="J141" s="45" t="s">
        <v>331</v>
      </c>
      <c r="K141" s="45" t="s">
        <v>331</v>
      </c>
      <c r="L141" s="45" t="s">
        <v>331</v>
      </c>
      <c r="M141" s="45" t="s">
        <v>331</v>
      </c>
      <c r="N141" s="45" t="s">
        <v>331</v>
      </c>
      <c r="O141" s="45" t="s">
        <v>331</v>
      </c>
      <c r="P141" s="45" t="s">
        <v>331</v>
      </c>
      <c r="Q141" s="45" t="s">
        <v>331</v>
      </c>
      <c r="R141" s="45" t="s">
        <v>331</v>
      </c>
      <c r="S141" s="45" t="s">
        <v>331</v>
      </c>
      <c r="T141" s="45" t="s">
        <v>331</v>
      </c>
      <c r="U141" s="45" t="s">
        <v>331</v>
      </c>
      <c r="V141" s="45" t="s">
        <v>331</v>
      </c>
      <c r="W141" s="45" t="s">
        <v>331</v>
      </c>
      <c r="X141" s="45" t="s">
        <v>331</v>
      </c>
      <c r="Y141" s="45" t="s">
        <v>331</v>
      </c>
      <c r="Z141" s="45" t="s">
        <v>331</v>
      </c>
      <c r="AA141" s="45" t="s">
        <v>331</v>
      </c>
      <c r="AB141" s="45" t="s">
        <v>331</v>
      </c>
      <c r="AC141" s="45" t="s">
        <v>331</v>
      </c>
      <c r="AD141" s="45" t="s">
        <v>331</v>
      </c>
      <c r="AE141" s="45" t="s">
        <v>331</v>
      </c>
      <c r="AF141" s="45" t="s">
        <v>331</v>
      </c>
      <c r="AG141" s="45" t="s">
        <v>331</v>
      </c>
      <c r="AH141" s="45" t="s">
        <v>331</v>
      </c>
      <c r="AI141" s="45" t="s">
        <v>331</v>
      </c>
      <c r="AJ141" s="45" t="s">
        <v>331</v>
      </c>
      <c r="AK141" s="45" t="s">
        <v>331</v>
      </c>
      <c r="AL141" s="45" t="s">
        <v>331</v>
      </c>
      <c r="AM141" s="45" t="s">
        <v>331</v>
      </c>
      <c r="AN141" s="45" t="s">
        <v>331</v>
      </c>
      <c r="AO141" s="45" t="s">
        <v>331</v>
      </c>
      <c r="AP141" s="45" t="s">
        <v>331</v>
      </c>
      <c r="AQ141" s="45" t="s">
        <v>331</v>
      </c>
      <c r="AR141" s="45" t="s">
        <v>331</v>
      </c>
      <c r="AS141" s="45" t="s">
        <v>331</v>
      </c>
      <c r="AT141" s="45" t="s">
        <v>331</v>
      </c>
      <c r="AU141" s="45" t="s">
        <v>331</v>
      </c>
      <c r="AV141" s="45" t="s">
        <v>331</v>
      </c>
      <c r="AW141" s="45" t="s">
        <v>331</v>
      </c>
      <c r="AX141" s="45" t="s">
        <v>331</v>
      </c>
      <c r="AY141" s="45" t="s">
        <v>331</v>
      </c>
      <c r="AZ141" s="45" t="s">
        <v>331</v>
      </c>
      <c r="BA141" s="45" t="s">
        <v>331</v>
      </c>
      <c r="BB141" s="45" t="s">
        <v>331</v>
      </c>
      <c r="BC141" s="45" t="s">
        <v>331</v>
      </c>
      <c r="BD141" s="45" t="s">
        <v>331</v>
      </c>
      <c r="BE141" s="45" t="s">
        <v>331</v>
      </c>
      <c r="BF141" s="45" t="s">
        <v>331</v>
      </c>
      <c r="BG141" s="45" t="s">
        <v>331</v>
      </c>
      <c r="BH141" s="45" t="s">
        <v>331</v>
      </c>
      <c r="BI141" s="45" t="s">
        <v>331</v>
      </c>
      <c r="BJ141" s="45" t="s">
        <v>331</v>
      </c>
      <c r="BK141" s="45" t="s">
        <v>331</v>
      </c>
      <c r="BL141" s="45" t="s">
        <v>331</v>
      </c>
      <c r="BM141" s="45" t="s">
        <v>331</v>
      </c>
      <c r="BN141" s="45" t="s">
        <v>331</v>
      </c>
      <c r="BO141" s="45" t="s">
        <v>331</v>
      </c>
      <c r="BP141" s="45" t="s">
        <v>331</v>
      </c>
      <c r="BQ141" s="45" t="s">
        <v>331</v>
      </c>
      <c r="BR141" s="45" t="s">
        <v>331</v>
      </c>
      <c r="BS141" s="45" t="s">
        <v>331</v>
      </c>
      <c r="BT141" s="45" t="s">
        <v>331</v>
      </c>
      <c r="BU141" s="45" t="s">
        <v>331</v>
      </c>
      <c r="BV141" s="45" t="s">
        <v>331</v>
      </c>
      <c r="BW141" s="45" t="s">
        <v>331</v>
      </c>
      <c r="BX141" s="45" t="s">
        <v>331</v>
      </c>
      <c r="BY141" s="45" t="s">
        <v>331</v>
      </c>
      <c r="BZ141" s="45" t="s">
        <v>331</v>
      </c>
      <c r="CA141" s="45" t="s">
        <v>331</v>
      </c>
      <c r="CB141" s="45" t="s">
        <v>331</v>
      </c>
      <c r="CC141" s="45" t="s">
        <v>331</v>
      </c>
      <c r="CD141" s="45" t="s">
        <v>331</v>
      </c>
      <c r="CE141" s="45" t="s">
        <v>331</v>
      </c>
      <c r="CF141" s="45" t="s">
        <v>331</v>
      </c>
      <c r="CG141" s="45" t="s">
        <v>331</v>
      </c>
      <c r="CH141" s="45" t="s">
        <v>331</v>
      </c>
      <c r="CI141" s="45" t="s">
        <v>331</v>
      </c>
      <c r="CJ141" s="45" t="s">
        <v>331</v>
      </c>
      <c r="CK141" s="45" t="s">
        <v>331</v>
      </c>
      <c r="CL141" s="45" t="s">
        <v>331</v>
      </c>
      <c r="CM141" s="45" t="s">
        <v>331</v>
      </c>
      <c r="CN141" s="45" t="s">
        <v>331</v>
      </c>
      <c r="CO141" s="45" t="s">
        <v>331</v>
      </c>
      <c r="CP141" s="45" t="s">
        <v>331</v>
      </c>
      <c r="CQ141" s="45" t="s">
        <v>331</v>
      </c>
      <c r="CR141" s="45" t="s">
        <v>331</v>
      </c>
      <c r="CS141" s="45" t="s">
        <v>331</v>
      </c>
      <c r="CT141" s="45" t="s">
        <v>331</v>
      </c>
      <c r="CU141" s="45" t="s">
        <v>331</v>
      </c>
      <c r="CV141" s="45" t="s">
        <v>331</v>
      </c>
    </row>
    <row r="142" spans="1:100" s="22" customFormat="1" ht="39.75" hidden="1" customHeight="1">
      <c r="A142" s="71">
        <v>136</v>
      </c>
      <c r="B142" s="250">
        <v>282</v>
      </c>
      <c r="C142" s="26" t="s">
        <v>125</v>
      </c>
      <c r="D142" s="249" t="s">
        <v>12</v>
      </c>
      <c r="E142" s="26" t="s">
        <v>186</v>
      </c>
      <c r="F142" s="249" t="s">
        <v>12</v>
      </c>
      <c r="G142" s="26" t="s">
        <v>186</v>
      </c>
      <c r="H142" s="161" t="s">
        <v>391</v>
      </c>
      <c r="I142" s="55" t="s">
        <v>600</v>
      </c>
      <c r="J142" s="14" t="s">
        <v>356</v>
      </c>
      <c r="K142" s="15" t="s">
        <v>329</v>
      </c>
      <c r="L142" s="51" t="s">
        <v>296</v>
      </c>
      <c r="M142" s="69" t="s">
        <v>184</v>
      </c>
      <c r="N142" s="250"/>
      <c r="O142" s="250"/>
      <c r="P142" s="250"/>
      <c r="Q142" s="250"/>
      <c r="R142" s="250"/>
      <c r="S142" s="250"/>
      <c r="T142" s="250"/>
      <c r="U142" s="250"/>
      <c r="V142" s="250" t="s">
        <v>184</v>
      </c>
      <c r="W142" s="250"/>
      <c r="X142" s="237">
        <f>COUNTIF($N142:$W142,"x")</f>
        <v>1</v>
      </c>
      <c r="Y142" s="80"/>
      <c r="Z142" s="80"/>
      <c r="AA142" s="80"/>
      <c r="AB142" s="80"/>
      <c r="AC142" s="80"/>
      <c r="AD142" s="80"/>
      <c r="AE142" s="80"/>
      <c r="AF142" s="80"/>
      <c r="AG142" s="80"/>
      <c r="AH142" s="80"/>
      <c r="AI142" s="80"/>
      <c r="AJ142" s="80"/>
      <c r="AK142" s="80"/>
      <c r="AL142" s="80"/>
      <c r="AM142" s="80"/>
      <c r="AN142" s="80"/>
      <c r="AO142" s="80"/>
      <c r="AP142" s="80"/>
      <c r="AQ142" s="80"/>
      <c r="AR142" s="80"/>
      <c r="AS142" s="80"/>
      <c r="AT142" s="80"/>
      <c r="AU142" s="80"/>
      <c r="AV142" s="80"/>
      <c r="AW142" s="80"/>
      <c r="AX142" s="80"/>
      <c r="AY142" s="80"/>
      <c r="AZ142" s="80"/>
      <c r="BA142" s="80"/>
      <c r="BB142" s="80"/>
      <c r="BC142" s="80" t="s">
        <v>520</v>
      </c>
      <c r="BD142" s="80"/>
      <c r="BE142" s="80" t="s">
        <v>520</v>
      </c>
      <c r="BF142" s="80"/>
      <c r="BG142" s="80"/>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236">
        <f>COUNTIF(BH142:CK142,"2")</f>
        <v>0</v>
      </c>
      <c r="CM142" s="235" t="e">
        <f>CL142/(CL142+CN142+CP142+CR142)</f>
        <v>#DIV/0!</v>
      </c>
      <c r="CN142" s="236">
        <f>COUNTIF(BH142:CK142,"1")</f>
        <v>0</v>
      </c>
      <c r="CO142" s="235" t="e">
        <f>CN142/(CL142+CN142+CP142+CR142)</f>
        <v>#DIV/0!</v>
      </c>
      <c r="CP142" s="236">
        <f>COUNTIF(BH142:CK142,"0")</f>
        <v>0</v>
      </c>
      <c r="CQ142" s="235" t="e">
        <f>CP142/(CL142+CN142+CP142+CR142)</f>
        <v>#DIV/0!</v>
      </c>
      <c r="CR142" s="236">
        <f>COUNTIF(BH142:CK142,"KĐG")</f>
        <v>0</v>
      </c>
      <c r="CS142" s="235" t="e">
        <f t="shared" si="57"/>
        <v>#DIV/0!</v>
      </c>
      <c r="CT142" s="237" t="e">
        <f t="shared" si="58"/>
        <v>#DIV/0!</v>
      </c>
      <c r="CU142" s="237" t="e">
        <f>IF(CS142&gt;=50%,"KĐG",IF(CT142&gt;=1.6,"Đạt mục tiêu",IF(CT142&gt;=1,"Cần cố gắng","Chưa đạt")))</f>
        <v>#DIV/0!</v>
      </c>
      <c r="CV142" s="27"/>
    </row>
    <row r="143" spans="1:100" s="22" customFormat="1" ht="17.25" hidden="1" customHeight="1">
      <c r="A143" s="71">
        <v>137</v>
      </c>
      <c r="B143" s="41">
        <v>285</v>
      </c>
      <c r="C143" s="582" t="s">
        <v>209</v>
      </c>
      <c r="D143" s="583"/>
      <c r="E143" s="583"/>
      <c r="F143" s="584"/>
      <c r="G143" s="45" t="s">
        <v>331</v>
      </c>
      <c r="H143" s="152" t="s">
        <v>331</v>
      </c>
      <c r="I143" s="45" t="s">
        <v>331</v>
      </c>
      <c r="J143" s="45" t="s">
        <v>331</v>
      </c>
      <c r="K143" s="15" t="s">
        <v>329</v>
      </c>
      <c r="L143" s="45" t="s">
        <v>331</v>
      </c>
      <c r="M143" s="45" t="s">
        <v>331</v>
      </c>
      <c r="N143" s="45" t="s">
        <v>331</v>
      </c>
      <c r="O143" s="45" t="s">
        <v>331</v>
      </c>
      <c r="P143" s="45" t="s">
        <v>331</v>
      </c>
      <c r="Q143" s="45" t="s">
        <v>331</v>
      </c>
      <c r="R143" s="45" t="s">
        <v>331</v>
      </c>
      <c r="S143" s="45" t="s">
        <v>331</v>
      </c>
      <c r="T143" s="45" t="s">
        <v>331</v>
      </c>
      <c r="U143" s="45" t="s">
        <v>331</v>
      </c>
      <c r="V143" s="45" t="s">
        <v>331</v>
      </c>
      <c r="W143" s="45" t="s">
        <v>331</v>
      </c>
      <c r="X143" s="45" t="s">
        <v>331</v>
      </c>
      <c r="Y143" s="45" t="s">
        <v>331</v>
      </c>
      <c r="Z143" s="45" t="s">
        <v>331</v>
      </c>
      <c r="AA143" s="45" t="s">
        <v>331</v>
      </c>
      <c r="AB143" s="45" t="s">
        <v>331</v>
      </c>
      <c r="AC143" s="45" t="s">
        <v>331</v>
      </c>
      <c r="AD143" s="45" t="s">
        <v>331</v>
      </c>
      <c r="AE143" s="45" t="s">
        <v>331</v>
      </c>
      <c r="AF143" s="45" t="s">
        <v>331</v>
      </c>
      <c r="AG143" s="45" t="s">
        <v>331</v>
      </c>
      <c r="AH143" s="45" t="s">
        <v>331</v>
      </c>
      <c r="AI143" s="45" t="s">
        <v>331</v>
      </c>
      <c r="AJ143" s="45" t="s">
        <v>331</v>
      </c>
      <c r="AK143" s="45" t="s">
        <v>331</v>
      </c>
      <c r="AL143" s="45" t="s">
        <v>331</v>
      </c>
      <c r="AM143" s="45" t="s">
        <v>331</v>
      </c>
      <c r="AN143" s="45" t="s">
        <v>331</v>
      </c>
      <c r="AO143" s="45" t="s">
        <v>331</v>
      </c>
      <c r="AP143" s="45" t="s">
        <v>331</v>
      </c>
      <c r="AQ143" s="45" t="s">
        <v>331</v>
      </c>
      <c r="AR143" s="45" t="s">
        <v>331</v>
      </c>
      <c r="AS143" s="45" t="s">
        <v>331</v>
      </c>
      <c r="AT143" s="45" t="s">
        <v>331</v>
      </c>
      <c r="AU143" s="45" t="s">
        <v>331</v>
      </c>
      <c r="AV143" s="45" t="s">
        <v>331</v>
      </c>
      <c r="AW143" s="45" t="s">
        <v>331</v>
      </c>
      <c r="AX143" s="45" t="s">
        <v>331</v>
      </c>
      <c r="AY143" s="45" t="s">
        <v>331</v>
      </c>
      <c r="AZ143" s="45" t="s">
        <v>331</v>
      </c>
      <c r="BA143" s="45" t="s">
        <v>331</v>
      </c>
      <c r="BB143" s="45" t="s">
        <v>331</v>
      </c>
      <c r="BC143" s="45" t="s">
        <v>331</v>
      </c>
      <c r="BD143" s="45" t="s">
        <v>331</v>
      </c>
      <c r="BE143" s="45" t="s">
        <v>331</v>
      </c>
      <c r="BF143" s="45" t="s">
        <v>331</v>
      </c>
      <c r="BG143" s="45" t="s">
        <v>331</v>
      </c>
      <c r="BH143" s="45" t="s">
        <v>331</v>
      </c>
      <c r="BI143" s="45" t="s">
        <v>331</v>
      </c>
      <c r="BJ143" s="45" t="s">
        <v>331</v>
      </c>
      <c r="BK143" s="45" t="s">
        <v>331</v>
      </c>
      <c r="BL143" s="45" t="s">
        <v>331</v>
      </c>
      <c r="BM143" s="45" t="s">
        <v>331</v>
      </c>
      <c r="BN143" s="45" t="s">
        <v>331</v>
      </c>
      <c r="BO143" s="45" t="s">
        <v>331</v>
      </c>
      <c r="BP143" s="45" t="s">
        <v>331</v>
      </c>
      <c r="BQ143" s="45" t="s">
        <v>331</v>
      </c>
      <c r="BR143" s="45" t="s">
        <v>331</v>
      </c>
      <c r="BS143" s="45" t="s">
        <v>331</v>
      </c>
      <c r="BT143" s="45" t="s">
        <v>331</v>
      </c>
      <c r="BU143" s="45" t="s">
        <v>331</v>
      </c>
      <c r="BV143" s="45" t="s">
        <v>331</v>
      </c>
      <c r="BW143" s="45" t="s">
        <v>331</v>
      </c>
      <c r="BX143" s="45" t="s">
        <v>331</v>
      </c>
      <c r="BY143" s="45" t="s">
        <v>331</v>
      </c>
      <c r="BZ143" s="45" t="s">
        <v>331</v>
      </c>
      <c r="CA143" s="45" t="s">
        <v>331</v>
      </c>
      <c r="CB143" s="45" t="s">
        <v>331</v>
      </c>
      <c r="CC143" s="45" t="s">
        <v>331</v>
      </c>
      <c r="CD143" s="45" t="s">
        <v>331</v>
      </c>
      <c r="CE143" s="45" t="s">
        <v>331</v>
      </c>
      <c r="CF143" s="45" t="s">
        <v>331</v>
      </c>
      <c r="CG143" s="45" t="s">
        <v>331</v>
      </c>
      <c r="CH143" s="45" t="s">
        <v>331</v>
      </c>
      <c r="CI143" s="45" t="s">
        <v>331</v>
      </c>
      <c r="CJ143" s="45" t="s">
        <v>331</v>
      </c>
      <c r="CK143" s="45" t="s">
        <v>331</v>
      </c>
      <c r="CL143" s="45" t="s">
        <v>331</v>
      </c>
      <c r="CM143" s="45" t="s">
        <v>331</v>
      </c>
      <c r="CN143" s="45" t="s">
        <v>331</v>
      </c>
      <c r="CO143" s="45" t="s">
        <v>331</v>
      </c>
      <c r="CP143" s="45" t="s">
        <v>331</v>
      </c>
      <c r="CQ143" s="45" t="s">
        <v>331</v>
      </c>
      <c r="CR143" s="45" t="s">
        <v>331</v>
      </c>
      <c r="CS143" s="45" t="s">
        <v>331</v>
      </c>
      <c r="CT143" s="45" t="s">
        <v>331</v>
      </c>
      <c r="CU143" s="45" t="s">
        <v>331</v>
      </c>
      <c r="CV143" s="45" t="s">
        <v>331</v>
      </c>
    </row>
    <row r="144" spans="1:100" s="22" customFormat="1" ht="17.25" hidden="1" customHeight="1">
      <c r="A144" s="71">
        <v>138</v>
      </c>
      <c r="B144" s="41">
        <v>289</v>
      </c>
      <c r="C144" s="582" t="s">
        <v>126</v>
      </c>
      <c r="D144" s="583"/>
      <c r="E144" s="583"/>
      <c r="F144" s="584"/>
      <c r="G144" s="45" t="s">
        <v>331</v>
      </c>
      <c r="H144" s="152" t="s">
        <v>331</v>
      </c>
      <c r="I144" s="45" t="s">
        <v>331</v>
      </c>
      <c r="J144" s="45" t="s">
        <v>331</v>
      </c>
      <c r="K144" s="15" t="s">
        <v>329</v>
      </c>
      <c r="L144" s="45" t="s">
        <v>331</v>
      </c>
      <c r="M144" s="45" t="s">
        <v>331</v>
      </c>
      <c r="N144" s="45" t="s">
        <v>331</v>
      </c>
      <c r="O144" s="45" t="s">
        <v>331</v>
      </c>
      <c r="P144" s="45" t="s">
        <v>331</v>
      </c>
      <c r="Q144" s="45" t="s">
        <v>331</v>
      </c>
      <c r="R144" s="45" t="s">
        <v>331</v>
      </c>
      <c r="S144" s="45" t="s">
        <v>331</v>
      </c>
      <c r="T144" s="45" t="s">
        <v>331</v>
      </c>
      <c r="U144" s="45" t="s">
        <v>331</v>
      </c>
      <c r="V144" s="45" t="s">
        <v>331</v>
      </c>
      <c r="W144" s="45" t="s">
        <v>331</v>
      </c>
      <c r="X144" s="45" t="s">
        <v>331</v>
      </c>
      <c r="Y144" s="45" t="s">
        <v>331</v>
      </c>
      <c r="Z144" s="45" t="s">
        <v>331</v>
      </c>
      <c r="AA144" s="45" t="s">
        <v>331</v>
      </c>
      <c r="AB144" s="45" t="s">
        <v>331</v>
      </c>
      <c r="AC144" s="45" t="s">
        <v>331</v>
      </c>
      <c r="AD144" s="45" t="s">
        <v>331</v>
      </c>
      <c r="AE144" s="45" t="s">
        <v>331</v>
      </c>
      <c r="AF144" s="45" t="s">
        <v>331</v>
      </c>
      <c r="AG144" s="45" t="s">
        <v>331</v>
      </c>
      <c r="AH144" s="45" t="s">
        <v>331</v>
      </c>
      <c r="AI144" s="45" t="s">
        <v>331</v>
      </c>
      <c r="AJ144" s="45" t="s">
        <v>331</v>
      </c>
      <c r="AK144" s="45" t="s">
        <v>331</v>
      </c>
      <c r="AL144" s="45" t="s">
        <v>331</v>
      </c>
      <c r="AM144" s="45" t="s">
        <v>331</v>
      </c>
      <c r="AN144" s="45" t="s">
        <v>331</v>
      </c>
      <c r="AO144" s="45" t="s">
        <v>331</v>
      </c>
      <c r="AP144" s="45" t="s">
        <v>331</v>
      </c>
      <c r="AQ144" s="45" t="s">
        <v>331</v>
      </c>
      <c r="AR144" s="45" t="s">
        <v>331</v>
      </c>
      <c r="AS144" s="45" t="s">
        <v>331</v>
      </c>
      <c r="AT144" s="45" t="s">
        <v>331</v>
      </c>
      <c r="AU144" s="45" t="s">
        <v>331</v>
      </c>
      <c r="AV144" s="45" t="s">
        <v>331</v>
      </c>
      <c r="AW144" s="45" t="s">
        <v>331</v>
      </c>
      <c r="AX144" s="45" t="s">
        <v>331</v>
      </c>
      <c r="AY144" s="45" t="s">
        <v>331</v>
      </c>
      <c r="AZ144" s="45" t="s">
        <v>331</v>
      </c>
      <c r="BA144" s="45" t="s">
        <v>331</v>
      </c>
      <c r="BB144" s="45" t="s">
        <v>331</v>
      </c>
      <c r="BC144" s="45" t="s">
        <v>331</v>
      </c>
      <c r="BD144" s="45" t="s">
        <v>331</v>
      </c>
      <c r="BE144" s="45" t="s">
        <v>331</v>
      </c>
      <c r="BF144" s="45" t="s">
        <v>331</v>
      </c>
      <c r="BG144" s="45" t="s">
        <v>331</v>
      </c>
      <c r="BH144" s="45" t="s">
        <v>331</v>
      </c>
      <c r="BI144" s="45" t="s">
        <v>331</v>
      </c>
      <c r="BJ144" s="45" t="s">
        <v>331</v>
      </c>
      <c r="BK144" s="45" t="s">
        <v>331</v>
      </c>
      <c r="BL144" s="45" t="s">
        <v>331</v>
      </c>
      <c r="BM144" s="45" t="s">
        <v>331</v>
      </c>
      <c r="BN144" s="45" t="s">
        <v>331</v>
      </c>
      <c r="BO144" s="45" t="s">
        <v>331</v>
      </c>
      <c r="BP144" s="45" t="s">
        <v>331</v>
      </c>
      <c r="BQ144" s="45" t="s">
        <v>331</v>
      </c>
      <c r="BR144" s="45" t="s">
        <v>331</v>
      </c>
      <c r="BS144" s="45" t="s">
        <v>331</v>
      </c>
      <c r="BT144" s="45" t="s">
        <v>331</v>
      </c>
      <c r="BU144" s="45" t="s">
        <v>331</v>
      </c>
      <c r="BV144" s="45" t="s">
        <v>331</v>
      </c>
      <c r="BW144" s="45" t="s">
        <v>331</v>
      </c>
      <c r="BX144" s="45" t="s">
        <v>331</v>
      </c>
      <c r="BY144" s="45" t="s">
        <v>331</v>
      </c>
      <c r="BZ144" s="45" t="s">
        <v>331</v>
      </c>
      <c r="CA144" s="45" t="s">
        <v>331</v>
      </c>
      <c r="CB144" s="45" t="s">
        <v>331</v>
      </c>
      <c r="CC144" s="45" t="s">
        <v>331</v>
      </c>
      <c r="CD144" s="45" t="s">
        <v>331</v>
      </c>
      <c r="CE144" s="45" t="s">
        <v>331</v>
      </c>
      <c r="CF144" s="45" t="s">
        <v>331</v>
      </c>
      <c r="CG144" s="45" t="s">
        <v>331</v>
      </c>
      <c r="CH144" s="45" t="s">
        <v>331</v>
      </c>
      <c r="CI144" s="45" t="s">
        <v>331</v>
      </c>
      <c r="CJ144" s="45" t="s">
        <v>331</v>
      </c>
      <c r="CK144" s="45" t="s">
        <v>331</v>
      </c>
      <c r="CL144" s="45" t="s">
        <v>331</v>
      </c>
      <c r="CM144" s="45" t="s">
        <v>331</v>
      </c>
      <c r="CN144" s="45" t="s">
        <v>331</v>
      </c>
      <c r="CO144" s="45" t="s">
        <v>331</v>
      </c>
      <c r="CP144" s="45" t="s">
        <v>331</v>
      </c>
      <c r="CQ144" s="45" t="s">
        <v>331</v>
      </c>
      <c r="CR144" s="45" t="s">
        <v>331</v>
      </c>
      <c r="CS144" s="45" t="s">
        <v>331</v>
      </c>
      <c r="CT144" s="45" t="s">
        <v>331</v>
      </c>
      <c r="CU144" s="45" t="s">
        <v>331</v>
      </c>
      <c r="CV144" s="45" t="s">
        <v>331</v>
      </c>
    </row>
    <row r="145" spans="1:100" s="22" customFormat="1" ht="17.25" hidden="1" customHeight="1">
      <c r="A145" s="71">
        <v>139</v>
      </c>
      <c r="B145" s="41">
        <v>290</v>
      </c>
      <c r="C145" s="582" t="s">
        <v>325</v>
      </c>
      <c r="D145" s="583"/>
      <c r="E145" s="583"/>
      <c r="F145" s="584"/>
      <c r="G145" s="45" t="s">
        <v>331</v>
      </c>
      <c r="H145" s="152" t="s">
        <v>331</v>
      </c>
      <c r="I145" s="45" t="s">
        <v>331</v>
      </c>
      <c r="J145" s="45" t="s">
        <v>331</v>
      </c>
      <c r="K145" s="15" t="s">
        <v>329</v>
      </c>
      <c r="L145" s="45" t="s">
        <v>331</v>
      </c>
      <c r="M145" s="45" t="s">
        <v>331</v>
      </c>
      <c r="N145" s="45" t="s">
        <v>331</v>
      </c>
      <c r="O145" s="45" t="s">
        <v>331</v>
      </c>
      <c r="P145" s="45" t="s">
        <v>331</v>
      </c>
      <c r="Q145" s="45" t="s">
        <v>331</v>
      </c>
      <c r="R145" s="45" t="s">
        <v>331</v>
      </c>
      <c r="S145" s="45" t="s">
        <v>331</v>
      </c>
      <c r="T145" s="45" t="s">
        <v>331</v>
      </c>
      <c r="U145" s="45" t="s">
        <v>331</v>
      </c>
      <c r="V145" s="45" t="s">
        <v>331</v>
      </c>
      <c r="W145" s="45" t="s">
        <v>331</v>
      </c>
      <c r="X145" s="45" t="s">
        <v>331</v>
      </c>
      <c r="Y145" s="45" t="s">
        <v>331</v>
      </c>
      <c r="Z145" s="45" t="s">
        <v>331</v>
      </c>
      <c r="AA145" s="45" t="s">
        <v>331</v>
      </c>
      <c r="AB145" s="45" t="s">
        <v>331</v>
      </c>
      <c r="AC145" s="45" t="s">
        <v>331</v>
      </c>
      <c r="AD145" s="45" t="s">
        <v>331</v>
      </c>
      <c r="AE145" s="45" t="s">
        <v>331</v>
      </c>
      <c r="AF145" s="45" t="s">
        <v>331</v>
      </c>
      <c r="AG145" s="45" t="s">
        <v>331</v>
      </c>
      <c r="AH145" s="45" t="s">
        <v>331</v>
      </c>
      <c r="AI145" s="45" t="s">
        <v>331</v>
      </c>
      <c r="AJ145" s="45" t="s">
        <v>331</v>
      </c>
      <c r="AK145" s="45" t="s">
        <v>331</v>
      </c>
      <c r="AL145" s="45" t="s">
        <v>331</v>
      </c>
      <c r="AM145" s="45" t="s">
        <v>331</v>
      </c>
      <c r="AN145" s="45" t="s">
        <v>331</v>
      </c>
      <c r="AO145" s="45" t="s">
        <v>331</v>
      </c>
      <c r="AP145" s="45" t="s">
        <v>331</v>
      </c>
      <c r="AQ145" s="45" t="s">
        <v>331</v>
      </c>
      <c r="AR145" s="45" t="s">
        <v>331</v>
      </c>
      <c r="AS145" s="45" t="s">
        <v>331</v>
      </c>
      <c r="AT145" s="45" t="s">
        <v>331</v>
      </c>
      <c r="AU145" s="45" t="s">
        <v>331</v>
      </c>
      <c r="AV145" s="45" t="s">
        <v>331</v>
      </c>
      <c r="AW145" s="45" t="s">
        <v>331</v>
      </c>
      <c r="AX145" s="45" t="s">
        <v>331</v>
      </c>
      <c r="AY145" s="45" t="s">
        <v>331</v>
      </c>
      <c r="AZ145" s="45" t="s">
        <v>331</v>
      </c>
      <c r="BA145" s="45" t="s">
        <v>331</v>
      </c>
      <c r="BB145" s="45" t="s">
        <v>331</v>
      </c>
      <c r="BC145" s="45" t="s">
        <v>331</v>
      </c>
      <c r="BD145" s="45" t="s">
        <v>331</v>
      </c>
      <c r="BE145" s="45" t="s">
        <v>331</v>
      </c>
      <c r="BF145" s="45" t="s">
        <v>331</v>
      </c>
      <c r="BG145" s="45" t="s">
        <v>331</v>
      </c>
      <c r="BH145" s="45" t="s">
        <v>331</v>
      </c>
      <c r="BI145" s="45" t="s">
        <v>331</v>
      </c>
      <c r="BJ145" s="45" t="s">
        <v>331</v>
      </c>
      <c r="BK145" s="45" t="s">
        <v>331</v>
      </c>
      <c r="BL145" s="45" t="s">
        <v>331</v>
      </c>
      <c r="BM145" s="45" t="s">
        <v>331</v>
      </c>
      <c r="BN145" s="45" t="s">
        <v>331</v>
      </c>
      <c r="BO145" s="45" t="s">
        <v>331</v>
      </c>
      <c r="BP145" s="45" t="s">
        <v>331</v>
      </c>
      <c r="BQ145" s="45" t="s">
        <v>331</v>
      </c>
      <c r="BR145" s="45" t="s">
        <v>331</v>
      </c>
      <c r="BS145" s="45" t="s">
        <v>331</v>
      </c>
      <c r="BT145" s="45" t="s">
        <v>331</v>
      </c>
      <c r="BU145" s="45" t="s">
        <v>331</v>
      </c>
      <c r="BV145" s="45" t="s">
        <v>331</v>
      </c>
      <c r="BW145" s="45" t="s">
        <v>331</v>
      </c>
      <c r="BX145" s="45" t="s">
        <v>331</v>
      </c>
      <c r="BY145" s="45" t="s">
        <v>331</v>
      </c>
      <c r="BZ145" s="45" t="s">
        <v>331</v>
      </c>
      <c r="CA145" s="45" t="s">
        <v>331</v>
      </c>
      <c r="CB145" s="45" t="s">
        <v>331</v>
      </c>
      <c r="CC145" s="45" t="s">
        <v>331</v>
      </c>
      <c r="CD145" s="45" t="s">
        <v>331</v>
      </c>
      <c r="CE145" s="45" t="s">
        <v>331</v>
      </c>
      <c r="CF145" s="45" t="s">
        <v>331</v>
      </c>
      <c r="CG145" s="45" t="s">
        <v>331</v>
      </c>
      <c r="CH145" s="45" t="s">
        <v>331</v>
      </c>
      <c r="CI145" s="45" t="s">
        <v>331</v>
      </c>
      <c r="CJ145" s="45" t="s">
        <v>331</v>
      </c>
      <c r="CK145" s="45" t="s">
        <v>331</v>
      </c>
      <c r="CL145" s="45" t="s">
        <v>331</v>
      </c>
      <c r="CM145" s="45" t="s">
        <v>331</v>
      </c>
      <c r="CN145" s="45" t="s">
        <v>331</v>
      </c>
      <c r="CO145" s="45" t="s">
        <v>331</v>
      </c>
      <c r="CP145" s="45" t="s">
        <v>331</v>
      </c>
      <c r="CQ145" s="45" t="s">
        <v>331</v>
      </c>
      <c r="CR145" s="45" t="s">
        <v>331</v>
      </c>
      <c r="CS145" s="45" t="s">
        <v>331</v>
      </c>
      <c r="CT145" s="45" t="s">
        <v>331</v>
      </c>
      <c r="CU145" s="45" t="s">
        <v>331</v>
      </c>
      <c r="CV145" s="45" t="s">
        <v>331</v>
      </c>
    </row>
    <row r="146" spans="1:100" s="22" customFormat="1" ht="75" hidden="1" customHeight="1">
      <c r="A146" s="71">
        <v>140</v>
      </c>
      <c r="B146" s="250">
        <v>291</v>
      </c>
      <c r="C146" s="26" t="s">
        <v>191</v>
      </c>
      <c r="D146" s="249" t="s">
        <v>10</v>
      </c>
      <c r="E146" s="26" t="s">
        <v>92</v>
      </c>
      <c r="F146" s="249" t="s">
        <v>12</v>
      </c>
      <c r="G146" s="26" t="s">
        <v>92</v>
      </c>
      <c r="H146" s="161" t="s">
        <v>544</v>
      </c>
      <c r="I146" s="55" t="s">
        <v>600</v>
      </c>
      <c r="J146" s="14" t="s">
        <v>363</v>
      </c>
      <c r="K146" s="15" t="s">
        <v>329</v>
      </c>
      <c r="L146" s="51" t="s">
        <v>296</v>
      </c>
      <c r="M146" s="69" t="s">
        <v>184</v>
      </c>
      <c r="N146" s="250"/>
      <c r="O146" s="250"/>
      <c r="P146" s="250"/>
      <c r="Q146" s="250"/>
      <c r="R146" s="250" t="s">
        <v>184</v>
      </c>
      <c r="S146" s="250"/>
      <c r="T146" s="250"/>
      <c r="U146" s="250"/>
      <c r="V146" s="250"/>
      <c r="W146" s="250"/>
      <c r="X146" s="237">
        <f t="shared" ref="X146:X151" si="78">COUNTIF($N146:$W146,"x")</f>
        <v>1</v>
      </c>
      <c r="Y146" s="80"/>
      <c r="Z146" s="80"/>
      <c r="AA146" s="80"/>
      <c r="AB146" s="80"/>
      <c r="AC146" s="80"/>
      <c r="AD146" s="80"/>
      <c r="AE146" s="80"/>
      <c r="AF146" s="80"/>
      <c r="AG146" s="80"/>
      <c r="AH146" s="80"/>
      <c r="AI146" s="80"/>
      <c r="AJ146" s="80" t="s">
        <v>523</v>
      </c>
      <c r="AK146" s="80"/>
      <c r="AL146" s="80"/>
      <c r="AM146" s="80" t="s">
        <v>523</v>
      </c>
      <c r="AN146" s="80"/>
      <c r="AO146" s="80" t="s">
        <v>522</v>
      </c>
      <c r="AP146" s="80"/>
      <c r="AQ146" s="80"/>
      <c r="AR146" s="80"/>
      <c r="AS146" s="80"/>
      <c r="AT146" s="80"/>
      <c r="AU146" s="80"/>
      <c r="AV146" s="80" t="s">
        <v>523</v>
      </c>
      <c r="AW146" s="80" t="s">
        <v>523</v>
      </c>
      <c r="AX146" s="80"/>
      <c r="AY146" s="80"/>
      <c r="AZ146" s="80"/>
      <c r="BA146" s="80"/>
      <c r="BB146" s="80"/>
      <c r="BC146" s="80"/>
      <c r="BD146" s="80"/>
      <c r="BE146" s="80"/>
      <c r="BF146" s="80"/>
      <c r="BG146" s="80"/>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236">
        <f>COUNTIF(BH146:CK146,"2")</f>
        <v>0</v>
      </c>
      <c r="CM146" s="235" t="e">
        <f>CL146/(CL146+CN146+CP146+CR146)</f>
        <v>#DIV/0!</v>
      </c>
      <c r="CN146" s="236">
        <f>COUNTIF(BH146:CK146,"1")</f>
        <v>0</v>
      </c>
      <c r="CO146" s="235" t="e">
        <f>CN146/(CL146+CN146+CP146+CR146)</f>
        <v>#DIV/0!</v>
      </c>
      <c r="CP146" s="236">
        <f>COUNTIF(BH146:CK146,"0")</f>
        <v>0</v>
      </c>
      <c r="CQ146" s="235" t="e">
        <f>CP146/(CL146+CN146+CP146+CR146)</f>
        <v>#DIV/0!</v>
      </c>
      <c r="CR146" s="236">
        <f>COUNTIF(BH146:CK146,"KĐG")</f>
        <v>0</v>
      </c>
      <c r="CS146" s="235" t="e">
        <f t="shared" si="57"/>
        <v>#DIV/0!</v>
      </c>
      <c r="CT146" s="237" t="e">
        <f t="shared" si="58"/>
        <v>#DIV/0!</v>
      </c>
      <c r="CU146" s="237" t="e">
        <f>IF(CS146&gt;=50%,"KĐG",IF(CT146&gt;=1.6,"Đạt mục tiêu",IF(CT146&gt;=1,"Cần cố gắng","Chưa đạt")))</f>
        <v>#DIV/0!</v>
      </c>
      <c r="CV146" s="6"/>
    </row>
    <row r="147" spans="1:100" s="22" customFormat="1" ht="24.75" hidden="1" customHeight="1">
      <c r="A147" s="71">
        <v>141</v>
      </c>
      <c r="B147" s="250">
        <v>294</v>
      </c>
      <c r="C147" s="26" t="s">
        <v>190</v>
      </c>
      <c r="D147" s="249" t="s">
        <v>12</v>
      </c>
      <c r="E147" s="26" t="s">
        <v>93</v>
      </c>
      <c r="F147" s="249" t="s">
        <v>12</v>
      </c>
      <c r="G147" s="26" t="s">
        <v>93</v>
      </c>
      <c r="H147" s="161" t="s">
        <v>903</v>
      </c>
      <c r="I147" s="55" t="s">
        <v>599</v>
      </c>
      <c r="J147" s="14" t="s">
        <v>363</v>
      </c>
      <c r="K147" s="15" t="s">
        <v>329</v>
      </c>
      <c r="L147" s="51" t="s">
        <v>296</v>
      </c>
      <c r="M147" s="69" t="s">
        <v>184</v>
      </c>
      <c r="N147" s="250"/>
      <c r="O147" s="250"/>
      <c r="P147" s="250" t="s">
        <v>184</v>
      </c>
      <c r="Q147" s="250"/>
      <c r="R147" s="250"/>
      <c r="S147" s="250"/>
      <c r="T147" s="250"/>
      <c r="U147" s="250"/>
      <c r="V147" s="250"/>
      <c r="W147" s="250"/>
      <c r="X147" s="237">
        <f t="shared" si="78"/>
        <v>1</v>
      </c>
      <c r="Y147" s="80"/>
      <c r="Z147" s="80"/>
      <c r="AA147" s="80"/>
      <c r="AB147" s="80"/>
      <c r="AC147" s="80"/>
      <c r="AD147" s="80"/>
      <c r="AE147" s="80"/>
      <c r="AF147" s="80"/>
      <c r="AG147" s="80"/>
      <c r="AH147" s="80" t="s">
        <v>522</v>
      </c>
      <c r="AI147" s="80"/>
      <c r="AJ147" s="80"/>
      <c r="AK147" s="80"/>
      <c r="AL147" s="80"/>
      <c r="AM147" s="80"/>
      <c r="AN147" s="80"/>
      <c r="AO147" s="80"/>
      <c r="AP147" s="80"/>
      <c r="AQ147" s="80"/>
      <c r="AR147" s="80"/>
      <c r="AS147" s="80"/>
      <c r="AT147" s="80"/>
      <c r="AU147" s="80"/>
      <c r="AV147" s="80"/>
      <c r="AW147" s="80"/>
      <c r="AX147" s="80"/>
      <c r="AY147" s="80"/>
      <c r="AZ147" s="80"/>
      <c r="BA147" s="80"/>
      <c r="BB147" s="80"/>
      <c r="BC147" s="80"/>
      <c r="BD147" s="80"/>
      <c r="BE147" s="80"/>
      <c r="BF147" s="80"/>
      <c r="BG147" s="80"/>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236">
        <f>COUNTIF(BH147:CK147,"2")</f>
        <v>0</v>
      </c>
      <c r="CM147" s="235" t="e">
        <f>CL147/(CL147+CN147+CP147+CR147)</f>
        <v>#DIV/0!</v>
      </c>
      <c r="CN147" s="236">
        <f>COUNTIF(BH147:CK147,"1")</f>
        <v>0</v>
      </c>
      <c r="CO147" s="235" t="e">
        <f>CN147/(CL147+CN147+CP147+CR147)</f>
        <v>#DIV/0!</v>
      </c>
      <c r="CP147" s="236">
        <f>COUNTIF(BH147:CK147,"0")</f>
        <v>0</v>
      </c>
      <c r="CQ147" s="235" t="e">
        <f>CP147/(CL147+CN147+CP147+CR147)</f>
        <v>#DIV/0!</v>
      </c>
      <c r="CR147" s="236">
        <f>COUNTIF(BH147:CK147,"KĐG")</f>
        <v>0</v>
      </c>
      <c r="CS147" s="235" t="e">
        <f t="shared" si="57"/>
        <v>#DIV/0!</v>
      </c>
      <c r="CT147" s="237" t="e">
        <f t="shared" si="58"/>
        <v>#DIV/0!</v>
      </c>
      <c r="CU147" s="237" t="e">
        <f>IF(CS147&gt;=50%,"KĐG",IF(CT147&gt;=1.6,"Đạt mục tiêu",IF(CT147&gt;=1,"Cần cố gắng","Chưa đạt")))</f>
        <v>#DIV/0!</v>
      </c>
      <c r="CV147" s="6"/>
    </row>
    <row r="148" spans="1:100" s="22" customFormat="1" ht="28.5" hidden="1" customHeight="1">
      <c r="A148" s="71">
        <v>142</v>
      </c>
      <c r="B148" s="250">
        <v>295</v>
      </c>
      <c r="C148" s="26" t="s">
        <v>190</v>
      </c>
      <c r="D148" s="249" t="s">
        <v>12</v>
      </c>
      <c r="E148" s="26" t="s">
        <v>902</v>
      </c>
      <c r="F148" s="249" t="s">
        <v>12</v>
      </c>
      <c r="G148" s="26" t="s">
        <v>902</v>
      </c>
      <c r="H148" s="160" t="s">
        <v>771</v>
      </c>
      <c r="I148" s="55" t="s">
        <v>599</v>
      </c>
      <c r="J148" s="14" t="s">
        <v>363</v>
      </c>
      <c r="K148" s="15" t="s">
        <v>329</v>
      </c>
      <c r="L148" s="51" t="s">
        <v>296</v>
      </c>
      <c r="M148" s="69" t="s">
        <v>184</v>
      </c>
      <c r="N148" s="250"/>
      <c r="O148" s="250"/>
      <c r="P148" s="250"/>
      <c r="Q148" s="250"/>
      <c r="R148" s="250"/>
      <c r="S148" s="250"/>
      <c r="T148" s="250"/>
      <c r="U148" s="250"/>
      <c r="V148" s="250" t="s">
        <v>184</v>
      </c>
      <c r="W148" s="250"/>
      <c r="X148" s="237">
        <f t="shared" si="78"/>
        <v>1</v>
      </c>
      <c r="Y148" s="80"/>
      <c r="Z148" s="80"/>
      <c r="AA148" s="80"/>
      <c r="AB148" s="80"/>
      <c r="AC148" s="80"/>
      <c r="AD148" s="80"/>
      <c r="AE148" s="80"/>
      <c r="AF148" s="80"/>
      <c r="AG148" s="80"/>
      <c r="AH148" s="80"/>
      <c r="AI148" s="80"/>
      <c r="AJ148" s="80"/>
      <c r="AK148" s="80"/>
      <c r="AL148" s="80"/>
      <c r="AM148" s="80"/>
      <c r="AN148" s="80"/>
      <c r="AO148" s="80"/>
      <c r="AP148" s="80"/>
      <c r="AQ148" s="80"/>
      <c r="AR148" s="80"/>
      <c r="AS148" s="80"/>
      <c r="AT148" s="80"/>
      <c r="AU148" s="80"/>
      <c r="AV148" s="80"/>
      <c r="AW148" s="80"/>
      <c r="AX148" s="80"/>
      <c r="AY148" s="80"/>
      <c r="AZ148" s="80"/>
      <c r="BA148" s="80"/>
      <c r="BB148" s="80"/>
      <c r="BC148" s="80"/>
      <c r="BD148" s="199" t="s">
        <v>519</v>
      </c>
      <c r="BE148" s="80"/>
      <c r="BF148" s="80"/>
      <c r="BG148" s="80"/>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236"/>
      <c r="CM148" s="235"/>
      <c r="CN148" s="236"/>
      <c r="CO148" s="235"/>
      <c r="CP148" s="236"/>
      <c r="CQ148" s="235"/>
      <c r="CR148" s="236"/>
      <c r="CS148" s="235"/>
      <c r="CT148" s="237"/>
      <c r="CU148" s="237"/>
      <c r="CV148" s="6"/>
    </row>
    <row r="149" spans="1:100" s="22" customFormat="1" ht="103.5" hidden="1" customHeight="1">
      <c r="A149" s="71">
        <v>143</v>
      </c>
      <c r="B149" s="250">
        <v>297</v>
      </c>
      <c r="C149" s="26" t="s">
        <v>94</v>
      </c>
      <c r="D149" s="249" t="s">
        <v>10</v>
      </c>
      <c r="E149" s="26" t="s">
        <v>96</v>
      </c>
      <c r="F149" s="249" t="s">
        <v>10</v>
      </c>
      <c r="G149" s="26" t="s">
        <v>96</v>
      </c>
      <c r="H149" s="161" t="s">
        <v>545</v>
      </c>
      <c r="I149" s="55" t="s">
        <v>600</v>
      </c>
      <c r="J149" s="14" t="s">
        <v>363</v>
      </c>
      <c r="K149" s="15" t="s">
        <v>329</v>
      </c>
      <c r="L149" s="51" t="s">
        <v>296</v>
      </c>
      <c r="M149" s="69" t="s">
        <v>184</v>
      </c>
      <c r="N149" s="250"/>
      <c r="O149" s="250"/>
      <c r="P149" s="250"/>
      <c r="Q149" s="250"/>
      <c r="R149" s="250" t="s">
        <v>184</v>
      </c>
      <c r="S149" s="250"/>
      <c r="T149" s="250"/>
      <c r="U149" s="250"/>
      <c r="V149" s="250"/>
      <c r="W149" s="250"/>
      <c r="X149" s="237">
        <f t="shared" si="78"/>
        <v>1</v>
      </c>
      <c r="Y149" s="80"/>
      <c r="Z149" s="80"/>
      <c r="AA149" s="80"/>
      <c r="AB149" s="80"/>
      <c r="AC149" s="80"/>
      <c r="AD149" s="80"/>
      <c r="AE149" s="80"/>
      <c r="AF149" s="80"/>
      <c r="AG149" s="80"/>
      <c r="AH149" s="80"/>
      <c r="AI149" s="80"/>
      <c r="AJ149" s="80"/>
      <c r="AK149" s="80"/>
      <c r="AL149" s="80"/>
      <c r="AM149" s="80"/>
      <c r="AN149" s="80"/>
      <c r="AO149" s="80"/>
      <c r="AP149" s="80" t="s">
        <v>522</v>
      </c>
      <c r="AQ149" s="80"/>
      <c r="AR149" s="80" t="s">
        <v>523</v>
      </c>
      <c r="AS149" s="80"/>
      <c r="AT149" s="80"/>
      <c r="AU149" s="80"/>
      <c r="AV149" s="80"/>
      <c r="AW149" s="80"/>
      <c r="AX149" s="80"/>
      <c r="AY149" s="80"/>
      <c r="AZ149" s="80"/>
      <c r="BA149" s="80"/>
      <c r="BB149" s="80"/>
      <c r="BC149" s="80"/>
      <c r="BD149" s="80" t="s">
        <v>523</v>
      </c>
      <c r="BE149" s="80"/>
      <c r="BF149" s="80"/>
      <c r="BG149" s="80"/>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236">
        <f>COUNTIF(BH149:CK149,"2")</f>
        <v>0</v>
      </c>
      <c r="CM149" s="235" t="e">
        <f>CL149/(CL149+CN149+CP149+CR149)</f>
        <v>#DIV/0!</v>
      </c>
      <c r="CN149" s="236">
        <f>COUNTIF(BH149:CK149,"1")</f>
        <v>0</v>
      </c>
      <c r="CO149" s="235" t="e">
        <f>CN149/(CL149+CN149+CP149+CR149)</f>
        <v>#DIV/0!</v>
      </c>
      <c r="CP149" s="236">
        <f>COUNTIF(BH149:CK149,"0")</f>
        <v>0</v>
      </c>
      <c r="CQ149" s="235" t="e">
        <f>CP149/(CL149+CN149+CP149+CR149)</f>
        <v>#DIV/0!</v>
      </c>
      <c r="CR149" s="236">
        <f>COUNTIF(BH149:CK149,"KĐG")</f>
        <v>0</v>
      </c>
      <c r="CS149" s="235" t="e">
        <f t="shared" si="57"/>
        <v>#DIV/0!</v>
      </c>
      <c r="CT149" s="237" t="e">
        <f t="shared" si="58"/>
        <v>#DIV/0!</v>
      </c>
      <c r="CU149" s="237" t="e">
        <f>IF(CS149&gt;=50%,"KĐG",IF(CT149&gt;=1.6,"Đạt mục tiêu",IF(CT149&gt;=1,"Cần cố gắng","Chưa đạt")))</f>
        <v>#DIV/0!</v>
      </c>
      <c r="CV149" s="6"/>
    </row>
    <row r="150" spans="1:100" s="22" customFormat="1" ht="52.5" hidden="1" customHeight="1">
      <c r="A150" s="71">
        <v>144</v>
      </c>
      <c r="B150" s="250">
        <v>300</v>
      </c>
      <c r="C150" s="26" t="s">
        <v>95</v>
      </c>
      <c r="D150" s="249" t="s">
        <v>10</v>
      </c>
      <c r="E150" s="26" t="s">
        <v>192</v>
      </c>
      <c r="F150" s="249" t="s">
        <v>12</v>
      </c>
      <c r="G150" s="26" t="s">
        <v>192</v>
      </c>
      <c r="H150" s="161" t="s">
        <v>392</v>
      </c>
      <c r="I150" s="55" t="s">
        <v>600</v>
      </c>
      <c r="J150" s="14" t="s">
        <v>363</v>
      </c>
      <c r="K150" s="15" t="s">
        <v>329</v>
      </c>
      <c r="L150" s="51" t="s">
        <v>296</v>
      </c>
      <c r="M150" s="69" t="s">
        <v>184</v>
      </c>
      <c r="N150" s="250"/>
      <c r="O150" s="250"/>
      <c r="P150" s="250"/>
      <c r="Q150" s="250"/>
      <c r="R150" s="250"/>
      <c r="S150" s="250"/>
      <c r="T150" s="250"/>
      <c r="U150" s="250"/>
      <c r="V150" s="250"/>
      <c r="W150" s="250" t="s">
        <v>184</v>
      </c>
      <c r="X150" s="237">
        <f t="shared" si="78"/>
        <v>1</v>
      </c>
      <c r="Y150" s="80"/>
      <c r="Z150" s="80"/>
      <c r="AA150" s="80"/>
      <c r="AB150" s="80"/>
      <c r="AC150" s="80"/>
      <c r="AD150" s="80"/>
      <c r="AE150" s="80"/>
      <c r="AF150" s="80"/>
      <c r="AG150" s="80"/>
      <c r="AH150" s="80"/>
      <c r="AI150" s="80"/>
      <c r="AJ150" s="80"/>
      <c r="AK150" s="80"/>
      <c r="AL150" s="80"/>
      <c r="AM150" s="80"/>
      <c r="AN150" s="80"/>
      <c r="AO150" s="80"/>
      <c r="AP150" s="80"/>
      <c r="AQ150" s="80"/>
      <c r="AR150" s="80"/>
      <c r="AS150" s="80"/>
      <c r="AT150" s="80"/>
      <c r="AU150" s="80"/>
      <c r="AV150" s="80"/>
      <c r="AW150" s="80"/>
      <c r="AX150" s="80"/>
      <c r="AY150" s="80"/>
      <c r="AZ150" s="80"/>
      <c r="BA150" s="80"/>
      <c r="BB150" s="80"/>
      <c r="BC150" s="80" t="s">
        <v>523</v>
      </c>
      <c r="BD150" s="80"/>
      <c r="BE150" s="80"/>
      <c r="BF150" s="80" t="s">
        <v>523</v>
      </c>
      <c r="BG150" s="80"/>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236">
        <f>COUNTIF(BH150:CK150,"2")</f>
        <v>0</v>
      </c>
      <c r="CM150" s="235" t="e">
        <f>CL150/(CL150+CN150+CP150+CR150)</f>
        <v>#DIV/0!</v>
      </c>
      <c r="CN150" s="236">
        <f>COUNTIF(BH150:CK150,"1")</f>
        <v>0</v>
      </c>
      <c r="CO150" s="235" t="e">
        <f>CN150/(CL150+CN150+CP150+CR150)</f>
        <v>#DIV/0!</v>
      </c>
      <c r="CP150" s="236">
        <f>COUNTIF(BH150:CK150,"0")</f>
        <v>0</v>
      </c>
      <c r="CQ150" s="235" t="e">
        <f>CP150/(CL150+CN150+CP150+CR150)</f>
        <v>#DIV/0!</v>
      </c>
      <c r="CR150" s="236">
        <f>COUNTIF(BH150:CK150,"KĐG")</f>
        <v>0</v>
      </c>
      <c r="CS150" s="235" t="e">
        <f t="shared" si="57"/>
        <v>#DIV/0!</v>
      </c>
      <c r="CT150" s="237" t="e">
        <f t="shared" si="58"/>
        <v>#DIV/0!</v>
      </c>
      <c r="CU150" s="237" t="e">
        <f>IF(CS150&gt;=50%,"KĐG",IF(CT150&gt;=1.6,"Đạt mục tiêu",IF(CT150&gt;=1,"Cần cố gắng","Chưa đạt")))</f>
        <v>#DIV/0!</v>
      </c>
      <c r="CV150" s="27"/>
    </row>
    <row r="151" spans="1:100" s="22" customFormat="1" ht="409.6" hidden="1">
      <c r="A151" s="71">
        <v>145</v>
      </c>
      <c r="B151" s="250">
        <v>303</v>
      </c>
      <c r="C151" s="26" t="s">
        <v>665</v>
      </c>
      <c r="D151" s="249" t="s">
        <v>10</v>
      </c>
      <c r="E151" s="26" t="s">
        <v>664</v>
      </c>
      <c r="F151" s="249" t="s">
        <v>12</v>
      </c>
      <c r="G151" s="26" t="s">
        <v>663</v>
      </c>
      <c r="H151" s="161" t="s">
        <v>546</v>
      </c>
      <c r="I151" s="55" t="s">
        <v>600</v>
      </c>
      <c r="J151" s="14" t="s">
        <v>363</v>
      </c>
      <c r="K151" s="15" t="s">
        <v>329</v>
      </c>
      <c r="L151" s="51" t="s">
        <v>296</v>
      </c>
      <c r="M151" s="69" t="s">
        <v>184</v>
      </c>
      <c r="N151" s="250"/>
      <c r="O151" s="250"/>
      <c r="P151" s="250"/>
      <c r="Q151" s="250"/>
      <c r="R151" s="250" t="s">
        <v>184</v>
      </c>
      <c r="S151" s="250"/>
      <c r="T151" s="250"/>
      <c r="U151" s="250"/>
      <c r="V151" s="250"/>
      <c r="W151" s="250"/>
      <c r="X151" s="237">
        <f t="shared" si="78"/>
        <v>1</v>
      </c>
      <c r="Y151" s="80"/>
      <c r="Z151" s="80"/>
      <c r="AA151" s="80"/>
      <c r="AB151" s="80"/>
      <c r="AC151" s="80"/>
      <c r="AD151" s="80"/>
      <c r="AE151" s="80"/>
      <c r="AF151" s="80"/>
      <c r="AG151" s="80"/>
      <c r="AH151" s="80"/>
      <c r="AI151" s="80"/>
      <c r="AJ151" s="80"/>
      <c r="AK151" s="80"/>
      <c r="AL151" s="80"/>
      <c r="AM151" s="80"/>
      <c r="AN151" s="80"/>
      <c r="AO151" s="80"/>
      <c r="AP151" s="80"/>
      <c r="AQ151" s="80" t="s">
        <v>523</v>
      </c>
      <c r="AR151" s="80"/>
      <c r="AS151" s="80"/>
      <c r="AT151" s="80"/>
      <c r="AU151" s="80"/>
      <c r="AV151" s="80"/>
      <c r="AW151" s="80"/>
      <c r="AX151" s="80"/>
      <c r="AY151" s="80" t="s">
        <v>523</v>
      </c>
      <c r="AZ151" s="80"/>
      <c r="BA151" s="80"/>
      <c r="BB151" s="80"/>
      <c r="BC151" s="80"/>
      <c r="BD151" s="80"/>
      <c r="BE151" s="80"/>
      <c r="BF151" s="80"/>
      <c r="BG151" s="80"/>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236">
        <f>COUNTIF(BH151:CK151,"2")</f>
        <v>0</v>
      </c>
      <c r="CM151" s="235" t="e">
        <f>CL151/(CL151+CN151+CP151+CR151)</f>
        <v>#DIV/0!</v>
      </c>
      <c r="CN151" s="236">
        <f>COUNTIF(BH151:CK151,"1")</f>
        <v>0</v>
      </c>
      <c r="CO151" s="235" t="e">
        <f>CN151/(CL151+CN151+CP151+CR151)</f>
        <v>#DIV/0!</v>
      </c>
      <c r="CP151" s="236">
        <f>COUNTIF(BH151:CK151,"0")</f>
        <v>0</v>
      </c>
      <c r="CQ151" s="235" t="e">
        <f>CP151/(CL151+CN151+CP151+CR151)</f>
        <v>#DIV/0!</v>
      </c>
      <c r="CR151" s="236">
        <f>COUNTIF(BH151:CK151,"KĐG")</f>
        <v>0</v>
      </c>
      <c r="CS151" s="235" t="e">
        <f t="shared" si="57"/>
        <v>#DIV/0!</v>
      </c>
      <c r="CT151" s="237" t="e">
        <f t="shared" si="58"/>
        <v>#DIV/0!</v>
      </c>
      <c r="CU151" s="237" t="e">
        <f>IF(CS151&gt;=50%,"KĐG",IF(CT151&gt;=1.6,"Đạt mục tiêu",IF(CT151&gt;=1,"Cần cố gắng","Chưa đạt")))</f>
        <v>#DIV/0!</v>
      </c>
      <c r="CV151" s="6"/>
    </row>
    <row r="152" spans="1:100" s="22" customFormat="1" ht="17.25" hidden="1" customHeight="1">
      <c r="A152" s="71">
        <v>146</v>
      </c>
      <c r="B152" s="41">
        <v>309</v>
      </c>
      <c r="C152" s="582" t="s">
        <v>268</v>
      </c>
      <c r="D152" s="583"/>
      <c r="E152" s="583"/>
      <c r="F152" s="584"/>
      <c r="G152" s="45" t="s">
        <v>331</v>
      </c>
      <c r="H152" s="152" t="s">
        <v>331</v>
      </c>
      <c r="I152" s="45" t="s">
        <v>331</v>
      </c>
      <c r="J152" s="45" t="s">
        <v>331</v>
      </c>
      <c r="K152" s="15" t="s">
        <v>329</v>
      </c>
      <c r="L152" s="45" t="s">
        <v>331</v>
      </c>
      <c r="M152" s="45" t="s">
        <v>331</v>
      </c>
      <c r="N152" s="45" t="s">
        <v>331</v>
      </c>
      <c r="O152" s="45" t="s">
        <v>331</v>
      </c>
      <c r="P152" s="45" t="s">
        <v>331</v>
      </c>
      <c r="Q152" s="45" t="s">
        <v>331</v>
      </c>
      <c r="R152" s="45" t="s">
        <v>331</v>
      </c>
      <c r="S152" s="45" t="s">
        <v>331</v>
      </c>
      <c r="T152" s="45" t="s">
        <v>331</v>
      </c>
      <c r="U152" s="45" t="s">
        <v>331</v>
      </c>
      <c r="V152" s="45" t="s">
        <v>331</v>
      </c>
      <c r="W152" s="45" t="s">
        <v>331</v>
      </c>
      <c r="X152" s="45" t="s">
        <v>331</v>
      </c>
      <c r="Y152" s="45" t="s">
        <v>331</v>
      </c>
      <c r="Z152" s="45" t="s">
        <v>331</v>
      </c>
      <c r="AA152" s="45" t="s">
        <v>331</v>
      </c>
      <c r="AB152" s="45" t="s">
        <v>331</v>
      </c>
      <c r="AC152" s="45" t="s">
        <v>331</v>
      </c>
      <c r="AD152" s="45" t="s">
        <v>331</v>
      </c>
      <c r="AE152" s="45" t="s">
        <v>331</v>
      </c>
      <c r="AF152" s="45" t="s">
        <v>331</v>
      </c>
      <c r="AG152" s="45" t="s">
        <v>331</v>
      </c>
      <c r="AH152" s="45" t="s">
        <v>331</v>
      </c>
      <c r="AI152" s="45" t="s">
        <v>331</v>
      </c>
      <c r="AJ152" s="45" t="s">
        <v>331</v>
      </c>
      <c r="AK152" s="45" t="s">
        <v>331</v>
      </c>
      <c r="AL152" s="45" t="s">
        <v>331</v>
      </c>
      <c r="AM152" s="45" t="s">
        <v>331</v>
      </c>
      <c r="AN152" s="45" t="s">
        <v>331</v>
      </c>
      <c r="AO152" s="45" t="s">
        <v>331</v>
      </c>
      <c r="AP152" s="45" t="s">
        <v>331</v>
      </c>
      <c r="AQ152" s="45" t="s">
        <v>331</v>
      </c>
      <c r="AR152" s="45" t="s">
        <v>331</v>
      </c>
      <c r="AS152" s="45" t="s">
        <v>331</v>
      </c>
      <c r="AT152" s="45" t="s">
        <v>331</v>
      </c>
      <c r="AU152" s="45" t="s">
        <v>331</v>
      </c>
      <c r="AV152" s="45" t="s">
        <v>331</v>
      </c>
      <c r="AW152" s="45" t="s">
        <v>331</v>
      </c>
      <c r="AX152" s="45" t="s">
        <v>331</v>
      </c>
      <c r="AY152" s="45" t="s">
        <v>331</v>
      </c>
      <c r="AZ152" s="45" t="s">
        <v>331</v>
      </c>
      <c r="BA152" s="45" t="s">
        <v>331</v>
      </c>
      <c r="BB152" s="45" t="s">
        <v>331</v>
      </c>
      <c r="BC152" s="45" t="s">
        <v>331</v>
      </c>
      <c r="BD152" s="45" t="s">
        <v>331</v>
      </c>
      <c r="BE152" s="45" t="s">
        <v>331</v>
      </c>
      <c r="BF152" s="45" t="s">
        <v>331</v>
      </c>
      <c r="BG152" s="45" t="s">
        <v>331</v>
      </c>
      <c r="BH152" s="45" t="s">
        <v>331</v>
      </c>
      <c r="BI152" s="45" t="s">
        <v>331</v>
      </c>
      <c r="BJ152" s="45" t="s">
        <v>331</v>
      </c>
      <c r="BK152" s="45" t="s">
        <v>331</v>
      </c>
      <c r="BL152" s="45" t="s">
        <v>331</v>
      </c>
      <c r="BM152" s="45" t="s">
        <v>331</v>
      </c>
      <c r="BN152" s="45" t="s">
        <v>331</v>
      </c>
      <c r="BO152" s="45" t="s">
        <v>331</v>
      </c>
      <c r="BP152" s="45" t="s">
        <v>331</v>
      </c>
      <c r="BQ152" s="45" t="s">
        <v>331</v>
      </c>
      <c r="BR152" s="45" t="s">
        <v>331</v>
      </c>
      <c r="BS152" s="45" t="s">
        <v>331</v>
      </c>
      <c r="BT152" s="45" t="s">
        <v>331</v>
      </c>
      <c r="BU152" s="45" t="s">
        <v>331</v>
      </c>
      <c r="BV152" s="45" t="s">
        <v>331</v>
      </c>
      <c r="BW152" s="45" t="s">
        <v>331</v>
      </c>
      <c r="BX152" s="45" t="s">
        <v>331</v>
      </c>
      <c r="BY152" s="45" t="s">
        <v>331</v>
      </c>
      <c r="BZ152" s="45" t="s">
        <v>331</v>
      </c>
      <c r="CA152" s="45" t="s">
        <v>331</v>
      </c>
      <c r="CB152" s="45" t="s">
        <v>331</v>
      </c>
      <c r="CC152" s="45" t="s">
        <v>331</v>
      </c>
      <c r="CD152" s="45" t="s">
        <v>331</v>
      </c>
      <c r="CE152" s="45" t="s">
        <v>331</v>
      </c>
      <c r="CF152" s="45" t="s">
        <v>331</v>
      </c>
      <c r="CG152" s="45" t="s">
        <v>331</v>
      </c>
      <c r="CH152" s="45" t="s">
        <v>331</v>
      </c>
      <c r="CI152" s="45" t="s">
        <v>331</v>
      </c>
      <c r="CJ152" s="45" t="s">
        <v>331</v>
      </c>
      <c r="CK152" s="45" t="s">
        <v>331</v>
      </c>
      <c r="CL152" s="45" t="s">
        <v>331</v>
      </c>
      <c r="CM152" s="45" t="s">
        <v>331</v>
      </c>
      <c r="CN152" s="45" t="s">
        <v>331</v>
      </c>
      <c r="CO152" s="45" t="s">
        <v>331</v>
      </c>
      <c r="CP152" s="45" t="s">
        <v>331</v>
      </c>
      <c r="CQ152" s="45" t="s">
        <v>331</v>
      </c>
      <c r="CR152" s="45" t="s">
        <v>331</v>
      </c>
      <c r="CS152" s="45" t="s">
        <v>331</v>
      </c>
      <c r="CT152" s="45" t="s">
        <v>331</v>
      </c>
      <c r="CU152" s="45" t="s">
        <v>331</v>
      </c>
      <c r="CV152" s="45" t="s">
        <v>331</v>
      </c>
    </row>
    <row r="153" spans="1:100" s="22" customFormat="1" ht="27" hidden="1" customHeight="1">
      <c r="A153" s="71">
        <v>147</v>
      </c>
      <c r="B153" s="250">
        <v>310</v>
      </c>
      <c r="C153" s="26" t="s">
        <v>666</v>
      </c>
      <c r="D153" s="249" t="s">
        <v>12</v>
      </c>
      <c r="E153" s="26" t="s">
        <v>97</v>
      </c>
      <c r="F153" s="249" t="s">
        <v>12</v>
      </c>
      <c r="G153" s="26" t="s">
        <v>97</v>
      </c>
      <c r="H153" s="160" t="s">
        <v>770</v>
      </c>
      <c r="I153" s="55" t="s">
        <v>599</v>
      </c>
      <c r="J153" s="14" t="s">
        <v>363</v>
      </c>
      <c r="K153" s="15" t="s">
        <v>329</v>
      </c>
      <c r="L153" s="51" t="s">
        <v>296</v>
      </c>
      <c r="M153" s="69" t="s">
        <v>184</v>
      </c>
      <c r="N153" s="250"/>
      <c r="O153" s="250" t="s">
        <v>184</v>
      </c>
      <c r="P153" s="250" t="s">
        <v>184</v>
      </c>
      <c r="Q153" s="250"/>
      <c r="R153" s="250"/>
      <c r="S153" s="250"/>
      <c r="T153" s="250"/>
      <c r="U153" s="250"/>
      <c r="V153" s="250"/>
      <c r="W153" s="250"/>
      <c r="X153" s="237">
        <f>COUNTIF($N153:$W153,"x")</f>
        <v>2</v>
      </c>
      <c r="Y153" s="80"/>
      <c r="Z153" s="80"/>
      <c r="AA153" s="80"/>
      <c r="AB153" s="80"/>
      <c r="AC153" s="80"/>
      <c r="AD153" s="80" t="s">
        <v>519</v>
      </c>
      <c r="AE153" s="80"/>
      <c r="AF153" s="80"/>
      <c r="AG153" s="80"/>
      <c r="AH153" s="80" t="s">
        <v>519</v>
      </c>
      <c r="AI153" s="80"/>
      <c r="AJ153" s="80"/>
      <c r="AK153" s="80"/>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236">
        <f>COUNTIF(BH153:CK153,"2")</f>
        <v>0</v>
      </c>
      <c r="CM153" s="235" t="e">
        <f>CL153/(CL153+CN153+CP153+CR153)</f>
        <v>#DIV/0!</v>
      </c>
      <c r="CN153" s="236">
        <f>COUNTIF(BH153:CK153,"1")</f>
        <v>0</v>
      </c>
      <c r="CO153" s="235" t="e">
        <f>CN153/(CL153+CN153+CP153+CR153)</f>
        <v>#DIV/0!</v>
      </c>
      <c r="CP153" s="236">
        <f>COUNTIF(BH153:CK153,"0")</f>
        <v>0</v>
      </c>
      <c r="CQ153" s="235" t="e">
        <f>CP153/(CL153+CN153+CP153+CR153)</f>
        <v>#DIV/0!</v>
      </c>
      <c r="CR153" s="236">
        <f>COUNTIF(BH153:CK153,"KĐG")</f>
        <v>0</v>
      </c>
      <c r="CS153" s="235" t="e">
        <f t="shared" si="57"/>
        <v>#DIV/0!</v>
      </c>
      <c r="CT153" s="237" t="e">
        <f t="shared" si="58"/>
        <v>#DIV/0!</v>
      </c>
      <c r="CU153" s="237" t="e">
        <f>IF(CS153&gt;=50%,"KĐG",IF(CT153&gt;=1.6,"Đạt mục tiêu",IF(CT153&gt;=1,"Cần cố gắng","Chưa đạt")))</f>
        <v>#DIV/0!</v>
      </c>
      <c r="CV153" s="6"/>
    </row>
    <row r="154" spans="1:100" s="22" customFormat="1" ht="17.25" hidden="1" customHeight="1">
      <c r="A154" s="71">
        <v>148</v>
      </c>
      <c r="B154" s="41">
        <v>313</v>
      </c>
      <c r="C154" s="582" t="s">
        <v>269</v>
      </c>
      <c r="D154" s="583"/>
      <c r="E154" s="583"/>
      <c r="F154" s="584"/>
      <c r="G154" s="45" t="s">
        <v>331</v>
      </c>
      <c r="H154" s="152" t="s">
        <v>331</v>
      </c>
      <c r="I154" s="45" t="s">
        <v>331</v>
      </c>
      <c r="J154" s="45" t="s">
        <v>331</v>
      </c>
      <c r="K154" s="15" t="s">
        <v>329</v>
      </c>
      <c r="L154" s="45" t="s">
        <v>331</v>
      </c>
      <c r="M154" s="45" t="s">
        <v>331</v>
      </c>
      <c r="N154" s="45" t="s">
        <v>331</v>
      </c>
      <c r="O154" s="45" t="s">
        <v>331</v>
      </c>
      <c r="P154" s="45" t="s">
        <v>331</v>
      </c>
      <c r="Q154" s="45" t="s">
        <v>331</v>
      </c>
      <c r="R154" s="45" t="s">
        <v>331</v>
      </c>
      <c r="S154" s="45" t="s">
        <v>331</v>
      </c>
      <c r="T154" s="45" t="s">
        <v>331</v>
      </c>
      <c r="U154" s="45" t="s">
        <v>331</v>
      </c>
      <c r="V154" s="45" t="s">
        <v>331</v>
      </c>
      <c r="W154" s="45" t="s">
        <v>331</v>
      </c>
      <c r="X154" s="45" t="s">
        <v>331</v>
      </c>
      <c r="Y154" s="45" t="s">
        <v>331</v>
      </c>
      <c r="Z154" s="45" t="s">
        <v>331</v>
      </c>
      <c r="AA154" s="45" t="s">
        <v>331</v>
      </c>
      <c r="AB154" s="45" t="s">
        <v>331</v>
      </c>
      <c r="AC154" s="45" t="s">
        <v>331</v>
      </c>
      <c r="AD154" s="45" t="s">
        <v>331</v>
      </c>
      <c r="AE154" s="45" t="s">
        <v>331</v>
      </c>
      <c r="AF154" s="45" t="s">
        <v>331</v>
      </c>
      <c r="AG154" s="45" t="s">
        <v>331</v>
      </c>
      <c r="AH154" s="45" t="s">
        <v>331</v>
      </c>
      <c r="AI154" s="45" t="s">
        <v>331</v>
      </c>
      <c r="AJ154" s="45" t="s">
        <v>331</v>
      </c>
      <c r="AK154" s="45" t="s">
        <v>331</v>
      </c>
      <c r="AL154" s="45" t="s">
        <v>331</v>
      </c>
      <c r="AM154" s="45" t="s">
        <v>331</v>
      </c>
      <c r="AN154" s="45" t="s">
        <v>331</v>
      </c>
      <c r="AO154" s="45" t="s">
        <v>331</v>
      </c>
      <c r="AP154" s="45" t="s">
        <v>331</v>
      </c>
      <c r="AQ154" s="45" t="s">
        <v>331</v>
      </c>
      <c r="AR154" s="45" t="s">
        <v>331</v>
      </c>
      <c r="AS154" s="45" t="s">
        <v>331</v>
      </c>
      <c r="AT154" s="45" t="s">
        <v>331</v>
      </c>
      <c r="AU154" s="45" t="s">
        <v>331</v>
      </c>
      <c r="AV154" s="45" t="s">
        <v>331</v>
      </c>
      <c r="AW154" s="45" t="s">
        <v>331</v>
      </c>
      <c r="AX154" s="45" t="s">
        <v>331</v>
      </c>
      <c r="AY154" s="45" t="s">
        <v>331</v>
      </c>
      <c r="AZ154" s="45" t="s">
        <v>331</v>
      </c>
      <c r="BA154" s="45" t="s">
        <v>331</v>
      </c>
      <c r="BB154" s="45" t="s">
        <v>331</v>
      </c>
      <c r="BC154" s="45" t="s">
        <v>331</v>
      </c>
      <c r="BD154" s="45" t="s">
        <v>331</v>
      </c>
      <c r="BE154" s="45" t="s">
        <v>331</v>
      </c>
      <c r="BF154" s="45" t="s">
        <v>331</v>
      </c>
      <c r="BG154" s="45" t="s">
        <v>331</v>
      </c>
      <c r="BH154" s="45" t="s">
        <v>331</v>
      </c>
      <c r="BI154" s="45" t="s">
        <v>331</v>
      </c>
      <c r="BJ154" s="45" t="s">
        <v>331</v>
      </c>
      <c r="BK154" s="45" t="s">
        <v>331</v>
      </c>
      <c r="BL154" s="45" t="s">
        <v>331</v>
      </c>
      <c r="BM154" s="45" t="s">
        <v>331</v>
      </c>
      <c r="BN154" s="45" t="s">
        <v>331</v>
      </c>
      <c r="BO154" s="45" t="s">
        <v>331</v>
      </c>
      <c r="BP154" s="45" t="s">
        <v>331</v>
      </c>
      <c r="BQ154" s="45" t="s">
        <v>331</v>
      </c>
      <c r="BR154" s="45" t="s">
        <v>331</v>
      </c>
      <c r="BS154" s="45" t="s">
        <v>331</v>
      </c>
      <c r="BT154" s="45" t="s">
        <v>331</v>
      </c>
      <c r="BU154" s="45" t="s">
        <v>331</v>
      </c>
      <c r="BV154" s="45" t="s">
        <v>331</v>
      </c>
      <c r="BW154" s="45" t="s">
        <v>331</v>
      </c>
      <c r="BX154" s="45" t="s">
        <v>331</v>
      </c>
      <c r="BY154" s="45" t="s">
        <v>331</v>
      </c>
      <c r="BZ154" s="45" t="s">
        <v>331</v>
      </c>
      <c r="CA154" s="45" t="s">
        <v>331</v>
      </c>
      <c r="CB154" s="45" t="s">
        <v>331</v>
      </c>
      <c r="CC154" s="45" t="s">
        <v>331</v>
      </c>
      <c r="CD154" s="45" t="s">
        <v>331</v>
      </c>
      <c r="CE154" s="45" t="s">
        <v>331</v>
      </c>
      <c r="CF154" s="45" t="s">
        <v>331</v>
      </c>
      <c r="CG154" s="45" t="s">
        <v>331</v>
      </c>
      <c r="CH154" s="45" t="s">
        <v>331</v>
      </c>
      <c r="CI154" s="45" t="s">
        <v>331</v>
      </c>
      <c r="CJ154" s="45" t="s">
        <v>331</v>
      </c>
      <c r="CK154" s="45" t="s">
        <v>331</v>
      </c>
      <c r="CL154" s="45" t="s">
        <v>331</v>
      </c>
      <c r="CM154" s="45" t="s">
        <v>331</v>
      </c>
      <c r="CN154" s="45" t="s">
        <v>331</v>
      </c>
      <c r="CO154" s="45" t="s">
        <v>331</v>
      </c>
      <c r="CP154" s="45" t="s">
        <v>331</v>
      </c>
      <c r="CQ154" s="45" t="s">
        <v>331</v>
      </c>
      <c r="CR154" s="45" t="s">
        <v>331</v>
      </c>
      <c r="CS154" s="45" t="s">
        <v>331</v>
      </c>
      <c r="CT154" s="45" t="s">
        <v>331</v>
      </c>
      <c r="CU154" s="45" t="s">
        <v>331</v>
      </c>
      <c r="CV154" s="45" t="s">
        <v>331</v>
      </c>
    </row>
    <row r="155" spans="1:100" s="22" customFormat="1" ht="49.5" hidden="1" customHeight="1">
      <c r="A155" s="71">
        <v>149</v>
      </c>
      <c r="B155" s="250">
        <v>314</v>
      </c>
      <c r="C155" s="26" t="s">
        <v>193</v>
      </c>
      <c r="D155" s="249" t="s">
        <v>10</v>
      </c>
      <c r="E155" s="26" t="s">
        <v>194</v>
      </c>
      <c r="F155" s="249" t="s">
        <v>12</v>
      </c>
      <c r="G155" s="26" t="s">
        <v>194</v>
      </c>
      <c r="H155" s="160" t="s">
        <v>769</v>
      </c>
      <c r="I155" s="55" t="s">
        <v>599</v>
      </c>
      <c r="J155" s="14" t="s">
        <v>363</v>
      </c>
      <c r="K155" s="15" t="s">
        <v>329</v>
      </c>
      <c r="L155" s="51" t="s">
        <v>296</v>
      </c>
      <c r="M155" s="69" t="s">
        <v>184</v>
      </c>
      <c r="N155" s="250"/>
      <c r="O155" s="250"/>
      <c r="P155" s="250"/>
      <c r="Q155" s="250" t="s">
        <v>184</v>
      </c>
      <c r="R155" s="250"/>
      <c r="S155" s="250"/>
      <c r="T155" s="250"/>
      <c r="U155" s="250"/>
      <c r="V155" s="250"/>
      <c r="W155" s="250"/>
      <c r="X155" s="237">
        <f>COUNTIF($N155:$W155,"x")</f>
        <v>1</v>
      </c>
      <c r="Y155" s="45"/>
      <c r="Z155" s="45"/>
      <c r="AA155" s="45"/>
      <c r="AB155" s="45"/>
      <c r="AC155" s="45"/>
      <c r="AD155" s="45"/>
      <c r="AE155" s="45"/>
      <c r="AF155" s="45"/>
      <c r="AG155" s="45"/>
      <c r="AH155" s="45"/>
      <c r="AI155" s="45"/>
      <c r="AJ155" s="80"/>
      <c r="AK155" s="151"/>
      <c r="AL155" s="151"/>
      <c r="AM155" s="80" t="s">
        <v>519</v>
      </c>
      <c r="AN155" s="151"/>
      <c r="AO155" s="45"/>
      <c r="AP155" s="45"/>
      <c r="AQ155" s="45"/>
      <c r="AR155" s="45"/>
      <c r="AS155" s="45"/>
      <c r="AT155" s="45"/>
      <c r="AU155" s="45"/>
      <c r="AV155" s="45"/>
      <c r="AW155" s="45"/>
      <c r="AX155" s="45"/>
      <c r="AY155" s="45"/>
      <c r="AZ155" s="45"/>
      <c r="BA155" s="45"/>
      <c r="BB155" s="45"/>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c r="CR155" s="45"/>
      <c r="CS155" s="45"/>
      <c r="CT155" s="45"/>
      <c r="CU155" s="45"/>
      <c r="CV155" s="45"/>
    </row>
    <row r="156" spans="1:100" s="22" customFormat="1" ht="63.75" hidden="1" customHeight="1">
      <c r="A156" s="71">
        <v>150</v>
      </c>
      <c r="B156" s="250">
        <v>314</v>
      </c>
      <c r="C156" s="26" t="s">
        <v>193</v>
      </c>
      <c r="D156" s="249" t="s">
        <v>10</v>
      </c>
      <c r="E156" s="26" t="s">
        <v>194</v>
      </c>
      <c r="F156" s="249" t="s">
        <v>12</v>
      </c>
      <c r="G156" s="26" t="s">
        <v>194</v>
      </c>
      <c r="H156" s="160" t="s">
        <v>769</v>
      </c>
      <c r="I156" s="55" t="s">
        <v>599</v>
      </c>
      <c r="J156" s="14" t="s">
        <v>363</v>
      </c>
      <c r="K156" s="15" t="s">
        <v>329</v>
      </c>
      <c r="L156" s="51" t="s">
        <v>296</v>
      </c>
      <c r="M156" s="69" t="s">
        <v>184</v>
      </c>
      <c r="N156" s="250"/>
      <c r="O156" s="250"/>
      <c r="P156" s="250"/>
      <c r="Q156" s="250"/>
      <c r="R156" s="250"/>
      <c r="S156" s="250"/>
      <c r="T156" s="250" t="s">
        <v>184</v>
      </c>
      <c r="U156" s="250"/>
      <c r="V156" s="250"/>
      <c r="W156" s="250"/>
      <c r="X156" s="237">
        <f>COUNTIF($N156:$W156,"x")</f>
        <v>1</v>
      </c>
      <c r="Y156" s="80"/>
      <c r="Z156" s="80"/>
      <c r="AA156" s="80"/>
      <c r="AB156" s="80"/>
      <c r="AC156" s="80"/>
      <c r="AD156" s="80"/>
      <c r="AE156" s="80"/>
      <c r="AF156" s="80"/>
      <c r="AG156" s="80"/>
      <c r="AH156" s="80"/>
      <c r="AI156" s="80"/>
      <c r="AJ156" s="80"/>
      <c r="AK156" s="80"/>
      <c r="AL156" s="80"/>
      <c r="AM156" s="80"/>
      <c r="AN156" s="80"/>
      <c r="AO156" s="80"/>
      <c r="AP156" s="80"/>
      <c r="AQ156" s="80"/>
      <c r="AR156" s="80"/>
      <c r="AS156" s="80"/>
      <c r="AT156" s="80"/>
      <c r="AU156" s="80" t="s">
        <v>522</v>
      </c>
      <c r="AV156" s="80"/>
      <c r="AW156" s="80"/>
      <c r="AX156" s="80"/>
      <c r="AY156" s="80"/>
      <c r="AZ156" s="80"/>
      <c r="BA156" s="80"/>
      <c r="BB156" s="80"/>
      <c r="BC156" s="80"/>
      <c r="BD156" s="80"/>
      <c r="BE156" s="80"/>
      <c r="BF156" s="80"/>
      <c r="BG156" s="80"/>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236">
        <f>COUNTIF(BH156:CK156,"2")</f>
        <v>0</v>
      </c>
      <c r="CM156" s="235" t="e">
        <f>CL156/(CL156+CN156+CP156+CR156)</f>
        <v>#DIV/0!</v>
      </c>
      <c r="CN156" s="236">
        <f>COUNTIF(BH156:CK156,"1")</f>
        <v>0</v>
      </c>
      <c r="CO156" s="235" t="e">
        <f>CN156/(CL156+CN156+CP156+CR156)</f>
        <v>#DIV/0!</v>
      </c>
      <c r="CP156" s="236">
        <f>COUNTIF(BH156:CK156,"0")</f>
        <v>0</v>
      </c>
      <c r="CQ156" s="235" t="e">
        <f>CP156/(CL156+CN156+CP156+CR156)</f>
        <v>#DIV/0!</v>
      </c>
      <c r="CR156" s="236">
        <f>COUNTIF(BH156:CK156,"KĐG")</f>
        <v>0</v>
      </c>
      <c r="CS156" s="235" t="e">
        <f t="shared" si="57"/>
        <v>#DIV/0!</v>
      </c>
      <c r="CT156" s="237" t="e">
        <f t="shared" si="58"/>
        <v>#DIV/0!</v>
      </c>
      <c r="CU156" s="237" t="e">
        <f>IF(CS156&gt;=50%,"KĐG",IF(CT156&gt;=1.6,"Đạt mục tiêu",IF(CT156&gt;=1,"Cần cố gắng","Chưa đạt")))</f>
        <v>#DIV/0!</v>
      </c>
      <c r="CV156" s="6"/>
    </row>
    <row r="157" spans="1:100" s="22" customFormat="1" ht="17.25" hidden="1" customHeight="1">
      <c r="A157" s="71">
        <v>151</v>
      </c>
      <c r="B157" s="41">
        <v>318</v>
      </c>
      <c r="C157" s="582" t="s">
        <v>271</v>
      </c>
      <c r="D157" s="583"/>
      <c r="E157" s="583"/>
      <c r="F157" s="584"/>
      <c r="G157" s="45" t="s">
        <v>331</v>
      </c>
      <c r="H157" s="152" t="s">
        <v>331</v>
      </c>
      <c r="I157" s="45" t="s">
        <v>331</v>
      </c>
      <c r="J157" s="45" t="s">
        <v>331</v>
      </c>
      <c r="K157" s="15" t="s">
        <v>329</v>
      </c>
      <c r="L157" s="45" t="s">
        <v>331</v>
      </c>
      <c r="M157" s="45" t="s">
        <v>331</v>
      </c>
      <c r="N157" s="45" t="s">
        <v>331</v>
      </c>
      <c r="O157" s="45" t="s">
        <v>331</v>
      </c>
      <c r="P157" s="45" t="s">
        <v>331</v>
      </c>
      <c r="Q157" s="45" t="s">
        <v>331</v>
      </c>
      <c r="R157" s="45" t="s">
        <v>331</v>
      </c>
      <c r="S157" s="45" t="s">
        <v>331</v>
      </c>
      <c r="T157" s="45" t="s">
        <v>331</v>
      </c>
      <c r="U157" s="45" t="s">
        <v>331</v>
      </c>
      <c r="V157" s="45" t="s">
        <v>331</v>
      </c>
      <c r="W157" s="45" t="s">
        <v>331</v>
      </c>
      <c r="X157" s="45" t="s">
        <v>331</v>
      </c>
      <c r="Y157" s="45" t="s">
        <v>331</v>
      </c>
      <c r="Z157" s="45" t="s">
        <v>331</v>
      </c>
      <c r="AA157" s="45" t="s">
        <v>331</v>
      </c>
      <c r="AB157" s="45" t="s">
        <v>331</v>
      </c>
      <c r="AC157" s="45" t="s">
        <v>331</v>
      </c>
      <c r="AD157" s="45" t="s">
        <v>331</v>
      </c>
      <c r="AE157" s="45" t="s">
        <v>331</v>
      </c>
      <c r="AF157" s="45" t="s">
        <v>331</v>
      </c>
      <c r="AG157" s="45" t="s">
        <v>331</v>
      </c>
      <c r="AH157" s="45" t="s">
        <v>331</v>
      </c>
      <c r="AI157" s="45" t="s">
        <v>331</v>
      </c>
      <c r="AJ157" s="45" t="s">
        <v>331</v>
      </c>
      <c r="AK157" s="45" t="s">
        <v>331</v>
      </c>
      <c r="AL157" s="45" t="s">
        <v>331</v>
      </c>
      <c r="AM157" s="45" t="s">
        <v>331</v>
      </c>
      <c r="AN157" s="45" t="s">
        <v>331</v>
      </c>
      <c r="AO157" s="45" t="s">
        <v>331</v>
      </c>
      <c r="AP157" s="45" t="s">
        <v>331</v>
      </c>
      <c r="AQ157" s="45" t="s">
        <v>331</v>
      </c>
      <c r="AR157" s="45" t="s">
        <v>331</v>
      </c>
      <c r="AS157" s="45" t="s">
        <v>331</v>
      </c>
      <c r="AT157" s="45" t="s">
        <v>331</v>
      </c>
      <c r="AU157" s="45" t="s">
        <v>331</v>
      </c>
      <c r="AV157" s="45" t="s">
        <v>331</v>
      </c>
      <c r="AW157" s="45" t="s">
        <v>331</v>
      </c>
      <c r="AX157" s="45" t="s">
        <v>331</v>
      </c>
      <c r="AY157" s="45" t="s">
        <v>331</v>
      </c>
      <c r="AZ157" s="45" t="s">
        <v>331</v>
      </c>
      <c r="BA157" s="45" t="s">
        <v>331</v>
      </c>
      <c r="BB157" s="45" t="s">
        <v>331</v>
      </c>
      <c r="BC157" s="45" t="s">
        <v>331</v>
      </c>
      <c r="BD157" s="45" t="s">
        <v>331</v>
      </c>
      <c r="BE157" s="45" t="s">
        <v>331</v>
      </c>
      <c r="BF157" s="45" t="s">
        <v>331</v>
      </c>
      <c r="BG157" s="45" t="s">
        <v>331</v>
      </c>
      <c r="BH157" s="45" t="s">
        <v>331</v>
      </c>
      <c r="BI157" s="45" t="s">
        <v>331</v>
      </c>
      <c r="BJ157" s="45" t="s">
        <v>331</v>
      </c>
      <c r="BK157" s="45" t="s">
        <v>331</v>
      </c>
      <c r="BL157" s="45" t="s">
        <v>331</v>
      </c>
      <c r="BM157" s="45" t="s">
        <v>331</v>
      </c>
      <c r="BN157" s="45" t="s">
        <v>331</v>
      </c>
      <c r="BO157" s="45" t="s">
        <v>331</v>
      </c>
      <c r="BP157" s="45" t="s">
        <v>331</v>
      </c>
      <c r="BQ157" s="45" t="s">
        <v>331</v>
      </c>
      <c r="BR157" s="45" t="s">
        <v>331</v>
      </c>
      <c r="BS157" s="45" t="s">
        <v>331</v>
      </c>
      <c r="BT157" s="45" t="s">
        <v>331</v>
      </c>
      <c r="BU157" s="45" t="s">
        <v>331</v>
      </c>
      <c r="BV157" s="45" t="s">
        <v>331</v>
      </c>
      <c r="BW157" s="45" t="s">
        <v>331</v>
      </c>
      <c r="BX157" s="45" t="s">
        <v>331</v>
      </c>
      <c r="BY157" s="45" t="s">
        <v>331</v>
      </c>
      <c r="BZ157" s="45" t="s">
        <v>331</v>
      </c>
      <c r="CA157" s="45" t="s">
        <v>331</v>
      </c>
      <c r="CB157" s="45" t="s">
        <v>331</v>
      </c>
      <c r="CC157" s="45" t="s">
        <v>331</v>
      </c>
      <c r="CD157" s="45" t="s">
        <v>331</v>
      </c>
      <c r="CE157" s="45" t="s">
        <v>331</v>
      </c>
      <c r="CF157" s="45" t="s">
        <v>331</v>
      </c>
      <c r="CG157" s="45" t="s">
        <v>331</v>
      </c>
      <c r="CH157" s="45" t="s">
        <v>331</v>
      </c>
      <c r="CI157" s="45" t="s">
        <v>331</v>
      </c>
      <c r="CJ157" s="45" t="s">
        <v>331</v>
      </c>
      <c r="CK157" s="45" t="s">
        <v>331</v>
      </c>
      <c r="CL157" s="45" t="s">
        <v>331</v>
      </c>
      <c r="CM157" s="45" t="s">
        <v>331</v>
      </c>
      <c r="CN157" s="45" t="s">
        <v>331</v>
      </c>
      <c r="CO157" s="45" t="s">
        <v>331</v>
      </c>
      <c r="CP157" s="45" t="s">
        <v>331</v>
      </c>
      <c r="CQ157" s="45" t="s">
        <v>331</v>
      </c>
      <c r="CR157" s="45" t="s">
        <v>331</v>
      </c>
      <c r="CS157" s="45" t="s">
        <v>331</v>
      </c>
      <c r="CT157" s="45" t="s">
        <v>331</v>
      </c>
      <c r="CU157" s="45" t="s">
        <v>331</v>
      </c>
      <c r="CV157" s="45" t="s">
        <v>331</v>
      </c>
    </row>
    <row r="158" spans="1:100" s="22" customFormat="1" ht="26.25" hidden="1" customHeight="1">
      <c r="A158" s="71">
        <v>152</v>
      </c>
      <c r="B158" s="585">
        <v>319</v>
      </c>
      <c r="C158" s="594" t="s">
        <v>195</v>
      </c>
      <c r="D158" s="597" t="s">
        <v>10</v>
      </c>
      <c r="E158" s="598" t="s">
        <v>98</v>
      </c>
      <c r="F158" s="587" t="s">
        <v>12</v>
      </c>
      <c r="G158" s="575" t="s">
        <v>98</v>
      </c>
      <c r="H158" s="160" t="s">
        <v>762</v>
      </c>
      <c r="I158" s="55" t="s">
        <v>599</v>
      </c>
      <c r="J158" s="14" t="s">
        <v>363</v>
      </c>
      <c r="K158" s="15" t="s">
        <v>329</v>
      </c>
      <c r="L158" s="52" t="s">
        <v>296</v>
      </c>
      <c r="M158" s="69" t="s">
        <v>184</v>
      </c>
      <c r="N158" s="250"/>
      <c r="O158" s="250"/>
      <c r="P158" s="250"/>
      <c r="Q158" s="250" t="s">
        <v>184</v>
      </c>
      <c r="R158" s="250"/>
      <c r="S158" s="250"/>
      <c r="T158" s="250"/>
      <c r="U158" s="250"/>
      <c r="V158" s="250"/>
      <c r="W158" s="250"/>
      <c r="X158" s="237">
        <f>COUNTIF($N158:$W158,"x")</f>
        <v>1</v>
      </c>
      <c r="Y158" s="80"/>
      <c r="Z158" s="80"/>
      <c r="AA158" s="80"/>
      <c r="AB158" s="80"/>
      <c r="AC158" s="80"/>
      <c r="AD158" s="80"/>
      <c r="AE158" s="80"/>
      <c r="AF158" s="80"/>
      <c r="AG158" s="80"/>
      <c r="AH158" s="80"/>
      <c r="AI158" s="80"/>
      <c r="AJ158" s="80"/>
      <c r="AK158" s="80"/>
      <c r="AL158" s="80" t="s">
        <v>519</v>
      </c>
      <c r="AM158" s="80"/>
      <c r="AN158" s="80"/>
      <c r="AO158" s="80"/>
      <c r="AP158" s="80"/>
      <c r="AQ158" s="80"/>
      <c r="AR158" s="80"/>
      <c r="AS158" s="80"/>
      <c r="AT158" s="80"/>
      <c r="AU158" s="80"/>
      <c r="AV158" s="80"/>
      <c r="AW158" s="80"/>
      <c r="AX158" s="80"/>
      <c r="AY158" s="80"/>
      <c r="AZ158" s="80"/>
      <c r="BA158" s="80"/>
      <c r="BB158" s="80"/>
      <c r="BC158" s="80"/>
      <c r="BD158" s="80"/>
      <c r="BE158" s="80"/>
      <c r="BF158" s="80"/>
      <c r="BG158" s="80"/>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236">
        <f>COUNTIF(BH158:CK158,"2")</f>
        <v>0</v>
      </c>
      <c r="CM158" s="235" t="e">
        <f>CL158/(CL158+CN158+CP158+CR158)</f>
        <v>#DIV/0!</v>
      </c>
      <c r="CN158" s="236">
        <f>COUNTIF(BH158:CK158,"1")</f>
        <v>0</v>
      </c>
      <c r="CO158" s="235" t="e">
        <f>CN158/(CL158+CN158+CP158+CR158)</f>
        <v>#DIV/0!</v>
      </c>
      <c r="CP158" s="236">
        <f>COUNTIF(BH158:CK158,"0")</f>
        <v>0</v>
      </c>
      <c r="CQ158" s="235" t="e">
        <f>CP158/(CL158+CN158+CP158+CR158)</f>
        <v>#DIV/0!</v>
      </c>
      <c r="CR158" s="236">
        <f>COUNTIF(BH158:CK158,"KĐG")</f>
        <v>0</v>
      </c>
      <c r="CS158" s="235" t="e">
        <f t="shared" ref="CS158:CS221" si="79">CR158/(CL158+CN158+CP158+CR158)</f>
        <v>#DIV/0!</v>
      </c>
      <c r="CT158" s="237" t="e">
        <f t="shared" ref="CT158:CT221" si="80">(((CL158*2)+(CN158*1)+(CP158*0)))/(CL158+CN158+CP158)</f>
        <v>#DIV/0!</v>
      </c>
      <c r="CU158" s="237" t="e">
        <f>IF(CS158&gt;=50%,"KĐG",IF(CT158&gt;=1.6,"Đạt mục tiêu",IF(CT158&gt;=1,"Cần cố gắng","Chưa đạt")))</f>
        <v>#DIV/0!</v>
      </c>
      <c r="CV158" s="6"/>
    </row>
    <row r="159" spans="1:100" s="22" customFormat="1" ht="27" hidden="1" customHeight="1">
      <c r="A159" s="71">
        <v>153</v>
      </c>
      <c r="B159" s="589"/>
      <c r="C159" s="595"/>
      <c r="D159" s="597"/>
      <c r="E159" s="599"/>
      <c r="F159" s="591"/>
      <c r="G159" s="590"/>
      <c r="H159" s="160" t="s">
        <v>768</v>
      </c>
      <c r="I159" s="55" t="s">
        <v>599</v>
      </c>
      <c r="J159" s="14" t="s">
        <v>363</v>
      </c>
      <c r="K159" s="15" t="s">
        <v>329</v>
      </c>
      <c r="L159" s="52" t="s">
        <v>296</v>
      </c>
      <c r="M159" s="69" t="s">
        <v>184</v>
      </c>
      <c r="N159" s="250"/>
      <c r="O159" s="250"/>
      <c r="P159" s="250"/>
      <c r="Q159" s="250"/>
      <c r="R159" s="250"/>
      <c r="S159" s="250"/>
      <c r="T159" s="250"/>
      <c r="U159" s="250" t="s">
        <v>184</v>
      </c>
      <c r="V159" s="250"/>
      <c r="W159" s="250"/>
      <c r="X159" s="237">
        <f>COUNTIF($N159:$W159,"x")</f>
        <v>1</v>
      </c>
      <c r="Y159" s="80"/>
      <c r="Z159" s="80"/>
      <c r="AA159" s="80"/>
      <c r="AB159" s="80"/>
      <c r="AC159" s="80"/>
      <c r="AD159" s="80"/>
      <c r="AE159" s="80"/>
      <c r="AF159" s="80"/>
      <c r="AG159" s="80"/>
      <c r="AH159" s="80"/>
      <c r="AI159" s="80"/>
      <c r="AJ159" s="80"/>
      <c r="AK159" s="80"/>
      <c r="AL159" s="80"/>
      <c r="AM159" s="80"/>
      <c r="AN159" s="80"/>
      <c r="AO159" s="80"/>
      <c r="AP159" s="80"/>
      <c r="AQ159" s="80"/>
      <c r="AR159" s="80"/>
      <c r="AS159" s="80"/>
      <c r="AT159" s="80"/>
      <c r="AU159" s="80"/>
      <c r="AV159" s="80"/>
      <c r="AW159" s="80"/>
      <c r="AX159" s="80"/>
      <c r="AY159" s="80" t="s">
        <v>519</v>
      </c>
      <c r="AZ159" s="80"/>
      <c r="BA159" s="80"/>
      <c r="BB159" s="80"/>
      <c r="BC159" s="80"/>
      <c r="BD159" s="80"/>
      <c r="BE159" s="80"/>
      <c r="BF159" s="80"/>
      <c r="BG159" s="80"/>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236">
        <f>COUNTIF(BH159:CK159,"2")</f>
        <v>0</v>
      </c>
      <c r="CM159" s="235" t="e">
        <f>CL159/(CL159+CN159+CP159+CR159)</f>
        <v>#DIV/0!</v>
      </c>
      <c r="CN159" s="236">
        <f>COUNTIF(BH159:CK159,"1")</f>
        <v>0</v>
      </c>
      <c r="CO159" s="235" t="e">
        <f>CN159/(CL159+CN159+CP159+CR159)</f>
        <v>#DIV/0!</v>
      </c>
      <c r="CP159" s="236">
        <f>COUNTIF(BH159:CK159,"0")</f>
        <v>0</v>
      </c>
      <c r="CQ159" s="235" t="e">
        <f>CP159/(CL159+CN159+CP159+CR159)</f>
        <v>#DIV/0!</v>
      </c>
      <c r="CR159" s="236">
        <f>COUNTIF(BH159:CK159,"KĐG")</f>
        <v>0</v>
      </c>
      <c r="CS159" s="235" t="e">
        <f t="shared" si="79"/>
        <v>#DIV/0!</v>
      </c>
      <c r="CT159" s="237" t="e">
        <f t="shared" si="80"/>
        <v>#DIV/0!</v>
      </c>
      <c r="CU159" s="237" t="e">
        <f>IF(CS159&gt;=50%,"KĐG",IF(CT159&gt;=1.6,"Đạt mục tiêu",IF(CT159&gt;=1,"Cần cố gắng","Chưa đạt")))</f>
        <v>#DIV/0!</v>
      </c>
      <c r="CV159" s="6"/>
    </row>
    <row r="160" spans="1:100" s="22" customFormat="1" ht="36" hidden="1" customHeight="1">
      <c r="A160" s="71">
        <v>154</v>
      </c>
      <c r="B160" s="586"/>
      <c r="C160" s="596"/>
      <c r="D160" s="597"/>
      <c r="E160" s="600"/>
      <c r="F160" s="588"/>
      <c r="G160" s="576"/>
      <c r="H160" s="160" t="s">
        <v>767</v>
      </c>
      <c r="I160" s="55" t="s">
        <v>599</v>
      </c>
      <c r="J160" s="14" t="s">
        <v>363</v>
      </c>
      <c r="K160" s="15" t="s">
        <v>329</v>
      </c>
      <c r="L160" s="52" t="s">
        <v>296</v>
      </c>
      <c r="M160" s="69" t="s">
        <v>184</v>
      </c>
      <c r="N160" s="250"/>
      <c r="O160" s="250"/>
      <c r="P160" s="250"/>
      <c r="Q160" s="250"/>
      <c r="R160" s="250"/>
      <c r="S160" s="250"/>
      <c r="T160" s="250" t="s">
        <v>184</v>
      </c>
      <c r="U160" s="250"/>
      <c r="V160" s="250"/>
      <c r="W160" s="250"/>
      <c r="X160" s="237">
        <f>COUNTIF($N160:$W160,"x")</f>
        <v>1</v>
      </c>
      <c r="Y160" s="80"/>
      <c r="Z160" s="80"/>
      <c r="AA160" s="80"/>
      <c r="AB160" s="80"/>
      <c r="AC160" s="80"/>
      <c r="AD160" s="80"/>
      <c r="AE160" s="80"/>
      <c r="AF160" s="80"/>
      <c r="AG160" s="80"/>
      <c r="AH160" s="80"/>
      <c r="AI160" s="80"/>
      <c r="AJ160" s="80"/>
      <c r="AK160" s="80"/>
      <c r="AL160" s="80"/>
      <c r="AM160" s="80"/>
      <c r="AN160" s="80"/>
      <c r="AO160" s="80"/>
      <c r="AP160" s="80"/>
      <c r="AQ160" s="80"/>
      <c r="AR160" s="80"/>
      <c r="AS160" s="80"/>
      <c r="AT160" s="80"/>
      <c r="AU160" s="80"/>
      <c r="AV160" s="80"/>
      <c r="AW160" s="80" t="s">
        <v>519</v>
      </c>
      <c r="AX160" s="80"/>
      <c r="AY160" s="80"/>
      <c r="AZ160" s="80"/>
      <c r="BA160" s="80"/>
      <c r="BB160" s="80"/>
      <c r="BC160" s="80"/>
      <c r="BD160" s="80"/>
      <c r="BE160" s="80"/>
      <c r="BF160" s="80"/>
      <c r="BG160" s="80"/>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236">
        <f>COUNTIF(BH160:CK160,"2")</f>
        <v>0</v>
      </c>
      <c r="CM160" s="235" t="e">
        <f>CL160/(CL160+CN160+CP160+CR160)</f>
        <v>#DIV/0!</v>
      </c>
      <c r="CN160" s="236">
        <f>COUNTIF(BH160:CK160,"1")</f>
        <v>0</v>
      </c>
      <c r="CO160" s="235" t="e">
        <f>CN160/(CL160+CN160+CP160+CR160)</f>
        <v>#DIV/0!</v>
      </c>
      <c r="CP160" s="236">
        <f>COUNTIF(BH160:CK160,"0")</f>
        <v>0</v>
      </c>
      <c r="CQ160" s="235" t="e">
        <f>CP160/(CL160+CN160+CP160+CR160)</f>
        <v>#DIV/0!</v>
      </c>
      <c r="CR160" s="236">
        <f>COUNTIF(BH160:CK160,"KĐG")</f>
        <v>0</v>
      </c>
      <c r="CS160" s="235" t="e">
        <f t="shared" si="79"/>
        <v>#DIV/0!</v>
      </c>
      <c r="CT160" s="237" t="e">
        <f t="shared" si="80"/>
        <v>#DIV/0!</v>
      </c>
      <c r="CU160" s="237" t="e">
        <f>IF(CS160&gt;=50%,"KĐG",IF(CT160&gt;=1.6,"Đạt mục tiêu",IF(CT160&gt;=1,"Cần cố gắng","Chưa đạt")))</f>
        <v>#DIV/0!</v>
      </c>
      <c r="CV160" s="6"/>
    </row>
    <row r="161" spans="1:100" s="22" customFormat="1" ht="17.25" hidden="1" customHeight="1">
      <c r="A161" s="71">
        <v>155</v>
      </c>
      <c r="B161" s="41">
        <v>326</v>
      </c>
      <c r="C161" s="582" t="s">
        <v>326</v>
      </c>
      <c r="D161" s="583"/>
      <c r="E161" s="583"/>
      <c r="F161" s="584"/>
      <c r="G161" s="45" t="s">
        <v>331</v>
      </c>
      <c r="H161" s="152" t="s">
        <v>331</v>
      </c>
      <c r="I161" s="45" t="s">
        <v>331</v>
      </c>
      <c r="J161" s="45" t="s">
        <v>331</v>
      </c>
      <c r="K161" s="17" t="s">
        <v>329</v>
      </c>
      <c r="L161" s="45" t="s">
        <v>331</v>
      </c>
      <c r="M161" s="45" t="s">
        <v>331</v>
      </c>
      <c r="N161" s="45" t="s">
        <v>331</v>
      </c>
      <c r="O161" s="45" t="s">
        <v>331</v>
      </c>
      <c r="P161" s="45" t="s">
        <v>331</v>
      </c>
      <c r="Q161" s="45" t="s">
        <v>331</v>
      </c>
      <c r="R161" s="45" t="s">
        <v>331</v>
      </c>
      <c r="S161" s="45" t="s">
        <v>331</v>
      </c>
      <c r="T161" s="45" t="s">
        <v>331</v>
      </c>
      <c r="U161" s="45" t="s">
        <v>331</v>
      </c>
      <c r="V161" s="45" t="s">
        <v>331</v>
      </c>
      <c r="W161" s="45" t="s">
        <v>331</v>
      </c>
      <c r="X161" s="45" t="s">
        <v>331</v>
      </c>
      <c r="Y161" s="45" t="s">
        <v>331</v>
      </c>
      <c r="Z161" s="45" t="s">
        <v>331</v>
      </c>
      <c r="AA161" s="45" t="s">
        <v>331</v>
      </c>
      <c r="AB161" s="45" t="s">
        <v>331</v>
      </c>
      <c r="AC161" s="45" t="s">
        <v>331</v>
      </c>
      <c r="AD161" s="45" t="s">
        <v>331</v>
      </c>
      <c r="AE161" s="45" t="s">
        <v>331</v>
      </c>
      <c r="AF161" s="45" t="s">
        <v>331</v>
      </c>
      <c r="AG161" s="45" t="s">
        <v>331</v>
      </c>
      <c r="AH161" s="45" t="s">
        <v>331</v>
      </c>
      <c r="AI161" s="45" t="s">
        <v>331</v>
      </c>
      <c r="AJ161" s="45" t="s">
        <v>331</v>
      </c>
      <c r="AK161" s="45" t="s">
        <v>331</v>
      </c>
      <c r="AL161" s="45" t="s">
        <v>331</v>
      </c>
      <c r="AM161" s="45" t="s">
        <v>331</v>
      </c>
      <c r="AN161" s="45" t="s">
        <v>331</v>
      </c>
      <c r="AO161" s="45" t="s">
        <v>331</v>
      </c>
      <c r="AP161" s="45" t="s">
        <v>331</v>
      </c>
      <c r="AQ161" s="45" t="s">
        <v>331</v>
      </c>
      <c r="AR161" s="45" t="s">
        <v>331</v>
      </c>
      <c r="AS161" s="45" t="s">
        <v>331</v>
      </c>
      <c r="AT161" s="45" t="s">
        <v>331</v>
      </c>
      <c r="AU161" s="45" t="s">
        <v>331</v>
      </c>
      <c r="AV161" s="45" t="s">
        <v>331</v>
      </c>
      <c r="AW161" s="45" t="s">
        <v>331</v>
      </c>
      <c r="AX161" s="45" t="s">
        <v>331</v>
      </c>
      <c r="AY161" s="45" t="s">
        <v>331</v>
      </c>
      <c r="AZ161" s="45" t="s">
        <v>331</v>
      </c>
      <c r="BA161" s="45" t="s">
        <v>331</v>
      </c>
      <c r="BB161" s="45" t="s">
        <v>331</v>
      </c>
      <c r="BC161" s="45" t="s">
        <v>331</v>
      </c>
      <c r="BD161" s="45" t="s">
        <v>331</v>
      </c>
      <c r="BE161" s="45" t="s">
        <v>331</v>
      </c>
      <c r="BF161" s="45" t="s">
        <v>331</v>
      </c>
      <c r="BG161" s="45" t="s">
        <v>331</v>
      </c>
      <c r="BH161" s="45" t="s">
        <v>331</v>
      </c>
      <c r="BI161" s="45" t="s">
        <v>331</v>
      </c>
      <c r="BJ161" s="45" t="s">
        <v>331</v>
      </c>
      <c r="BK161" s="45" t="s">
        <v>331</v>
      </c>
      <c r="BL161" s="45" t="s">
        <v>331</v>
      </c>
      <c r="BM161" s="45" t="s">
        <v>331</v>
      </c>
      <c r="BN161" s="45" t="s">
        <v>331</v>
      </c>
      <c r="BO161" s="45" t="s">
        <v>331</v>
      </c>
      <c r="BP161" s="45" t="s">
        <v>331</v>
      </c>
      <c r="BQ161" s="45" t="s">
        <v>331</v>
      </c>
      <c r="BR161" s="45" t="s">
        <v>331</v>
      </c>
      <c r="BS161" s="45" t="s">
        <v>331</v>
      </c>
      <c r="BT161" s="45" t="s">
        <v>331</v>
      </c>
      <c r="BU161" s="45" t="s">
        <v>331</v>
      </c>
      <c r="BV161" s="45" t="s">
        <v>331</v>
      </c>
      <c r="BW161" s="45" t="s">
        <v>331</v>
      </c>
      <c r="BX161" s="45" t="s">
        <v>331</v>
      </c>
      <c r="BY161" s="45" t="s">
        <v>331</v>
      </c>
      <c r="BZ161" s="45" t="s">
        <v>331</v>
      </c>
      <c r="CA161" s="45" t="s">
        <v>331</v>
      </c>
      <c r="CB161" s="45" t="s">
        <v>331</v>
      </c>
      <c r="CC161" s="45" t="s">
        <v>331</v>
      </c>
      <c r="CD161" s="45" t="s">
        <v>331</v>
      </c>
      <c r="CE161" s="45" t="s">
        <v>331</v>
      </c>
      <c r="CF161" s="45" t="s">
        <v>331</v>
      </c>
      <c r="CG161" s="45" t="s">
        <v>331</v>
      </c>
      <c r="CH161" s="45" t="s">
        <v>331</v>
      </c>
      <c r="CI161" s="45" t="s">
        <v>331</v>
      </c>
      <c r="CJ161" s="45" t="s">
        <v>331</v>
      </c>
      <c r="CK161" s="45" t="s">
        <v>331</v>
      </c>
      <c r="CL161" s="45" t="s">
        <v>331</v>
      </c>
      <c r="CM161" s="45" t="s">
        <v>331</v>
      </c>
      <c r="CN161" s="45" t="s">
        <v>331</v>
      </c>
      <c r="CO161" s="45" t="s">
        <v>331</v>
      </c>
      <c r="CP161" s="45" t="s">
        <v>331</v>
      </c>
      <c r="CQ161" s="45" t="s">
        <v>331</v>
      </c>
      <c r="CR161" s="45" t="s">
        <v>331</v>
      </c>
      <c r="CS161" s="45" t="s">
        <v>331</v>
      </c>
      <c r="CT161" s="45" t="s">
        <v>331</v>
      </c>
      <c r="CU161" s="45" t="s">
        <v>331</v>
      </c>
      <c r="CV161" s="45" t="s">
        <v>331</v>
      </c>
    </row>
    <row r="162" spans="1:100" s="3" customFormat="1" ht="43.5" hidden="1" customHeight="1">
      <c r="A162" s="71">
        <v>156</v>
      </c>
      <c r="B162" s="585">
        <v>327</v>
      </c>
      <c r="C162" s="575" t="s">
        <v>196</v>
      </c>
      <c r="D162" s="597" t="s">
        <v>10</v>
      </c>
      <c r="E162" s="575" t="s">
        <v>99</v>
      </c>
      <c r="F162" s="587" t="s">
        <v>12</v>
      </c>
      <c r="G162" s="575" t="s">
        <v>99</v>
      </c>
      <c r="H162" s="166" t="s">
        <v>766</v>
      </c>
      <c r="I162" s="57" t="s">
        <v>599</v>
      </c>
      <c r="J162" s="14" t="s">
        <v>363</v>
      </c>
      <c r="K162" s="247" t="s">
        <v>329</v>
      </c>
      <c r="L162" s="246" t="s">
        <v>296</v>
      </c>
      <c r="M162" s="69" t="s">
        <v>184</v>
      </c>
      <c r="N162" s="250"/>
      <c r="O162" s="250"/>
      <c r="P162" s="250"/>
      <c r="Q162" s="250"/>
      <c r="R162" s="250" t="s">
        <v>184</v>
      </c>
      <c r="S162" s="250"/>
      <c r="T162" s="250"/>
      <c r="U162" s="250"/>
      <c r="V162" s="250"/>
      <c r="W162" s="250"/>
      <c r="X162" s="237">
        <f>COUNTIF($N162:$W162,"x")</f>
        <v>1</v>
      </c>
      <c r="Y162" s="80"/>
      <c r="Z162" s="80"/>
      <c r="AA162" s="80"/>
      <c r="AB162" s="80"/>
      <c r="AC162" s="80"/>
      <c r="AD162" s="80"/>
      <c r="AE162" s="80"/>
      <c r="AF162" s="80"/>
      <c r="AG162" s="80"/>
      <c r="AH162" s="80"/>
      <c r="AI162" s="80"/>
      <c r="AJ162" s="80"/>
      <c r="AK162" s="80"/>
      <c r="AL162" s="80"/>
      <c r="AM162" s="80"/>
      <c r="AN162" s="80"/>
      <c r="AO162" s="80"/>
      <c r="AP162" s="80" t="s">
        <v>519</v>
      </c>
      <c r="AQ162" s="80"/>
      <c r="AR162" s="80"/>
      <c r="AS162" s="80"/>
      <c r="AT162" s="80"/>
      <c r="AU162" s="80"/>
      <c r="AV162" s="80"/>
      <c r="AW162" s="80"/>
      <c r="AX162" s="80"/>
      <c r="AY162" s="80"/>
      <c r="AZ162" s="80"/>
      <c r="BA162" s="80"/>
      <c r="BB162" s="80"/>
      <c r="BC162" s="80"/>
      <c r="BD162" s="80"/>
      <c r="BE162" s="80"/>
      <c r="BF162" s="80"/>
      <c r="BG162" s="80"/>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236">
        <f>COUNTIF(BH162:CK162,"2")</f>
        <v>0</v>
      </c>
      <c r="CM162" s="235" t="e">
        <f>CL162/(CL162+CN162+CP162+CR162)</f>
        <v>#DIV/0!</v>
      </c>
      <c r="CN162" s="236">
        <f>COUNTIF(BH162:CK162,"1")</f>
        <v>0</v>
      </c>
      <c r="CO162" s="235" t="e">
        <f>CN162/(CL162+CN162+CP162+CR162)</f>
        <v>#DIV/0!</v>
      </c>
      <c r="CP162" s="236">
        <f>COUNTIF(BH162:CK162,"0")</f>
        <v>0</v>
      </c>
      <c r="CQ162" s="235" t="e">
        <f>CP162/(CL162+CN162+CP162+CR162)</f>
        <v>#DIV/0!</v>
      </c>
      <c r="CR162" s="236">
        <f>COUNTIF(BH162:CK162,"KĐG")</f>
        <v>0</v>
      </c>
      <c r="CS162" s="235" t="e">
        <f t="shared" si="79"/>
        <v>#DIV/0!</v>
      </c>
      <c r="CT162" s="237" t="e">
        <f t="shared" si="80"/>
        <v>#DIV/0!</v>
      </c>
      <c r="CU162" s="237" t="e">
        <f>IF(CS162&gt;=50%,"KĐG",IF(CT162&gt;=1.6,"Đạt mục tiêu",IF(CT162&gt;=1,"Cần cố gắng","Chưa đạt")))</f>
        <v>#DIV/0!</v>
      </c>
      <c r="CV162" s="27"/>
    </row>
    <row r="163" spans="1:100" s="22" customFormat="1" ht="82.5" customHeight="1">
      <c r="A163" s="71">
        <v>157</v>
      </c>
      <c r="B163" s="589"/>
      <c r="C163" s="590"/>
      <c r="D163" s="597"/>
      <c r="E163" s="590"/>
      <c r="F163" s="591"/>
      <c r="G163" s="590"/>
      <c r="H163" s="166" t="s">
        <v>765</v>
      </c>
      <c r="I163" s="55" t="s">
        <v>599</v>
      </c>
      <c r="J163" s="14" t="s">
        <v>363</v>
      </c>
      <c r="K163" s="255" t="s">
        <v>329</v>
      </c>
      <c r="L163" s="52" t="s">
        <v>296</v>
      </c>
      <c r="M163" s="69" t="s">
        <v>184</v>
      </c>
      <c r="N163" s="250" t="s">
        <v>184</v>
      </c>
      <c r="O163" s="250"/>
      <c r="P163" s="250"/>
      <c r="Q163" s="250"/>
      <c r="R163" s="250"/>
      <c r="S163" s="250"/>
      <c r="T163" s="250"/>
      <c r="U163" s="250"/>
      <c r="V163" s="250"/>
      <c r="W163" s="250"/>
      <c r="X163" s="237">
        <f>COUNTIF($N163:$W163,"x")</f>
        <v>1</v>
      </c>
      <c r="Y163" s="80"/>
      <c r="Z163" s="80"/>
      <c r="AA163" s="80" t="s">
        <v>519</v>
      </c>
      <c r="AB163" s="80"/>
      <c r="AC163" s="80"/>
      <c r="AD163" s="80"/>
      <c r="AE163" s="80"/>
      <c r="AF163" s="80"/>
      <c r="AG163" s="80"/>
      <c r="AH163" s="80"/>
      <c r="AI163" s="80"/>
      <c r="AJ163" s="80"/>
      <c r="AK163" s="80"/>
      <c r="AL163" s="80"/>
      <c r="AM163" s="80"/>
      <c r="AN163" s="80"/>
      <c r="AO163" s="80"/>
      <c r="AP163" s="80"/>
      <c r="AQ163" s="80"/>
      <c r="AR163" s="80"/>
      <c r="AS163" s="80"/>
      <c r="AT163" s="80"/>
      <c r="AU163" s="80"/>
      <c r="AV163" s="80"/>
      <c r="AW163" s="80"/>
      <c r="AX163" s="80"/>
      <c r="AY163" s="80"/>
      <c r="AZ163" s="80"/>
      <c r="BA163" s="80"/>
      <c r="BB163" s="80"/>
      <c r="BC163" s="80"/>
      <c r="BD163" s="80"/>
      <c r="BE163" s="80"/>
      <c r="BF163" s="80"/>
      <c r="BG163" s="80"/>
      <c r="BH163" s="6">
        <v>2</v>
      </c>
      <c r="BI163" s="6">
        <v>2</v>
      </c>
      <c r="BJ163" s="6">
        <v>2</v>
      </c>
      <c r="BK163" s="6">
        <v>1</v>
      </c>
      <c r="BL163" s="6">
        <v>2</v>
      </c>
      <c r="BM163" s="6">
        <v>1</v>
      </c>
      <c r="BN163" s="6">
        <v>2</v>
      </c>
      <c r="BO163" s="6">
        <v>1</v>
      </c>
      <c r="BP163" s="6">
        <v>1</v>
      </c>
      <c r="BQ163" s="6">
        <v>2</v>
      </c>
      <c r="BR163" s="6">
        <v>2</v>
      </c>
      <c r="BS163" s="6">
        <v>2</v>
      </c>
      <c r="BT163" s="6">
        <v>2</v>
      </c>
      <c r="BU163" s="6">
        <v>2</v>
      </c>
      <c r="BV163" s="6">
        <v>0</v>
      </c>
      <c r="BW163" s="6">
        <v>2</v>
      </c>
      <c r="BX163" s="6">
        <v>2</v>
      </c>
      <c r="BY163" s="6">
        <v>2</v>
      </c>
      <c r="BZ163" s="6">
        <v>2</v>
      </c>
      <c r="CA163" s="6">
        <v>1</v>
      </c>
      <c r="CB163" s="6">
        <v>2</v>
      </c>
      <c r="CC163" s="6">
        <v>2</v>
      </c>
      <c r="CD163" s="6">
        <v>2</v>
      </c>
      <c r="CE163" s="6"/>
      <c r="CF163" s="6"/>
      <c r="CG163" s="6"/>
      <c r="CH163" s="6"/>
      <c r="CI163" s="6"/>
      <c r="CJ163" s="6"/>
      <c r="CK163" s="6"/>
      <c r="CL163" s="236">
        <f>COUNTIF(BH163:CK163,"2")</f>
        <v>17</v>
      </c>
      <c r="CM163" s="235">
        <f>CL163/(CL163+CN163+CP163+CR163)</f>
        <v>0.73913043478260865</v>
      </c>
      <c r="CN163" s="236">
        <f>COUNTIF(BH163:CK163,"1")</f>
        <v>5</v>
      </c>
      <c r="CO163" s="235">
        <f>CN163/(CL163+CN163+CP163+CR163)</f>
        <v>0.21739130434782608</v>
      </c>
      <c r="CP163" s="236">
        <f>COUNTIF(BH163:CK163,"0")</f>
        <v>1</v>
      </c>
      <c r="CQ163" s="235">
        <f>CP163/(CL163+CN163+CP163+CR163)</f>
        <v>4.3478260869565216E-2</v>
      </c>
      <c r="CR163" s="236">
        <f>COUNTIF(BH163:CK163,"KĐG")</f>
        <v>0</v>
      </c>
      <c r="CS163" s="235">
        <f t="shared" si="79"/>
        <v>0</v>
      </c>
      <c r="CT163" s="237">
        <f t="shared" si="80"/>
        <v>1.6956521739130435</v>
      </c>
      <c r="CU163" s="237" t="str">
        <f>IF(CS163&gt;=50%,"KĐG",IF(CT163&gt;=1.6,"Đạt mục tiêu",IF(CT163&gt;=1,"Cần cố gắng","Chưa đạt")))</f>
        <v>Đạt mục tiêu</v>
      </c>
      <c r="CV163" s="6"/>
    </row>
    <row r="164" spans="1:100" s="22" customFormat="1" ht="48" hidden="1" customHeight="1">
      <c r="A164" s="71">
        <v>158</v>
      </c>
      <c r="B164" s="232"/>
      <c r="C164" s="576"/>
      <c r="D164" s="622"/>
      <c r="E164" s="576"/>
      <c r="F164" s="245"/>
      <c r="G164" s="576"/>
      <c r="H164" s="161" t="s">
        <v>547</v>
      </c>
      <c r="I164" s="55" t="s">
        <v>600</v>
      </c>
      <c r="J164" s="14" t="s">
        <v>363</v>
      </c>
      <c r="K164" s="17" t="s">
        <v>329</v>
      </c>
      <c r="L164" s="52" t="s">
        <v>296</v>
      </c>
      <c r="M164" s="69" t="s">
        <v>184</v>
      </c>
      <c r="N164" s="250"/>
      <c r="O164" s="250"/>
      <c r="P164" s="250"/>
      <c r="Q164" s="250"/>
      <c r="R164" s="250"/>
      <c r="S164" s="250"/>
      <c r="T164" s="250"/>
      <c r="U164" s="250"/>
      <c r="V164" s="250"/>
      <c r="W164" s="250" t="s">
        <v>184</v>
      </c>
      <c r="X164" s="237">
        <f>COUNTIF($N164:$W164,"x")</f>
        <v>1</v>
      </c>
      <c r="Y164" s="80"/>
      <c r="Z164" s="80"/>
      <c r="AA164" s="80"/>
      <c r="AB164" s="80"/>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t="s">
        <v>523</v>
      </c>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236">
        <f>COUNTIF(BH164:CK164,"2")</f>
        <v>0</v>
      </c>
      <c r="CM164" s="235" t="e">
        <f>CL164/(CL164+CN164+CP164+CR164)</f>
        <v>#DIV/0!</v>
      </c>
      <c r="CN164" s="236">
        <f>COUNTIF(BH164:CK164,"1")</f>
        <v>0</v>
      </c>
      <c r="CO164" s="235" t="e">
        <f>CN164/(CL164+CN164+CP164+CR164)</f>
        <v>#DIV/0!</v>
      </c>
      <c r="CP164" s="236">
        <f>COUNTIF(BH164:CK164,"0")</f>
        <v>0</v>
      </c>
      <c r="CQ164" s="235" t="e">
        <f>CP164/(CL164+CN164+CP164+CR164)</f>
        <v>#DIV/0!</v>
      </c>
      <c r="CR164" s="236">
        <f>COUNTIF(BH164:CK164,"KĐG")</f>
        <v>0</v>
      </c>
      <c r="CS164" s="235" t="e">
        <f t="shared" si="79"/>
        <v>#DIV/0!</v>
      </c>
      <c r="CT164" s="237" t="e">
        <f t="shared" si="80"/>
        <v>#DIV/0!</v>
      </c>
      <c r="CU164" s="237" t="e">
        <f>IF(CS164&gt;=50%,"KĐG",IF(CT164&gt;=1.6,"Đạt mục tiêu",IF(CT164&gt;=1,"Cần cố gắng","Chưa đạt")))</f>
        <v>#DIV/0!</v>
      </c>
      <c r="CV164" s="6"/>
    </row>
    <row r="165" spans="1:100" s="22" customFormat="1" ht="41.25" hidden="1" customHeight="1">
      <c r="A165" s="71">
        <v>159</v>
      </c>
      <c r="B165" s="250">
        <v>332</v>
      </c>
      <c r="C165" s="26" t="s">
        <v>101</v>
      </c>
      <c r="D165" s="249" t="s">
        <v>12</v>
      </c>
      <c r="E165" s="26" t="s">
        <v>100</v>
      </c>
      <c r="F165" s="249" t="s">
        <v>12</v>
      </c>
      <c r="G165" s="26" t="s">
        <v>100</v>
      </c>
      <c r="H165" s="161" t="s">
        <v>548</v>
      </c>
      <c r="I165" s="55" t="s">
        <v>600</v>
      </c>
      <c r="J165" s="14" t="s">
        <v>363</v>
      </c>
      <c r="K165" s="15" t="s">
        <v>329</v>
      </c>
      <c r="L165" s="51" t="s">
        <v>296</v>
      </c>
      <c r="M165" s="69" t="s">
        <v>184</v>
      </c>
      <c r="N165" s="250"/>
      <c r="O165" s="250"/>
      <c r="P165" s="250"/>
      <c r="Q165" s="250"/>
      <c r="R165" s="250" t="s">
        <v>184</v>
      </c>
      <c r="S165" s="250"/>
      <c r="T165" s="250"/>
      <c r="U165" s="250"/>
      <c r="V165" s="250"/>
      <c r="W165" s="250"/>
      <c r="X165" s="237">
        <f>COUNTIF($N165:$W165,"x")</f>
        <v>1</v>
      </c>
      <c r="Y165" s="80"/>
      <c r="Z165" s="80"/>
      <c r="AA165" s="80" t="s">
        <v>522</v>
      </c>
      <c r="AB165" s="80" t="s">
        <v>522</v>
      </c>
      <c r="AC165" s="80"/>
      <c r="AD165" s="80"/>
      <c r="AE165" s="80"/>
      <c r="AF165" s="80"/>
      <c r="AG165" s="80"/>
      <c r="AH165" s="80"/>
      <c r="AI165" s="80"/>
      <c r="AJ165" s="80"/>
      <c r="AK165" s="80"/>
      <c r="AL165" s="80"/>
      <c r="AM165" s="80"/>
      <c r="AN165" s="80"/>
      <c r="AO165" s="80"/>
      <c r="AP165" s="80" t="s">
        <v>522</v>
      </c>
      <c r="AQ165" s="80"/>
      <c r="AR165" s="80"/>
      <c r="AS165" s="80"/>
      <c r="AT165" s="80"/>
      <c r="AU165" s="80"/>
      <c r="AV165" s="80"/>
      <c r="AW165" s="80"/>
      <c r="AX165" s="80"/>
      <c r="AY165" s="80" t="s">
        <v>522</v>
      </c>
      <c r="AZ165" s="80"/>
      <c r="BA165" s="80"/>
      <c r="BB165" s="80"/>
      <c r="BC165" s="80"/>
      <c r="BD165" s="80"/>
      <c r="BE165" s="80"/>
      <c r="BF165" s="80"/>
      <c r="BG165" s="80"/>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236">
        <f>COUNTIF(BH165:CK165,"2")</f>
        <v>0</v>
      </c>
      <c r="CM165" s="235" t="e">
        <f>CL165/(CL165+CN165+CP165+CR165)</f>
        <v>#DIV/0!</v>
      </c>
      <c r="CN165" s="236">
        <f>COUNTIF(BH165:CK165,"1")</f>
        <v>0</v>
      </c>
      <c r="CO165" s="235" t="e">
        <f>CN165/(CL165+CN165+CP165+CR165)</f>
        <v>#DIV/0!</v>
      </c>
      <c r="CP165" s="236">
        <f>COUNTIF(BH165:CK165,"0")</f>
        <v>0</v>
      </c>
      <c r="CQ165" s="235" t="e">
        <f>CP165/(CL165+CN165+CP165+CR165)</f>
        <v>#DIV/0!</v>
      </c>
      <c r="CR165" s="236">
        <f>COUNTIF(BH165:CK165,"KĐG")</f>
        <v>0</v>
      </c>
      <c r="CS165" s="235" t="e">
        <f t="shared" si="79"/>
        <v>#DIV/0!</v>
      </c>
      <c r="CT165" s="237" t="e">
        <f t="shared" si="80"/>
        <v>#DIV/0!</v>
      </c>
      <c r="CU165" s="237" t="e">
        <f>IF(CS165&gt;=50%,"KĐG",IF(CT165&gt;=1.6,"Đạt mục tiêu",IF(CT165&gt;=1,"Cần cố gắng","Chưa đạt")))</f>
        <v>#DIV/0!</v>
      </c>
      <c r="CV165" s="6"/>
    </row>
    <row r="166" spans="1:100" s="22" customFormat="1" ht="25.5" hidden="1" customHeight="1">
      <c r="A166" s="71">
        <v>160</v>
      </c>
      <c r="B166" s="41">
        <v>336</v>
      </c>
      <c r="C166" s="582" t="s">
        <v>270</v>
      </c>
      <c r="D166" s="583"/>
      <c r="E166" s="583"/>
      <c r="F166" s="584"/>
      <c r="G166" s="45" t="s">
        <v>331</v>
      </c>
      <c r="H166" s="152" t="s">
        <v>331</v>
      </c>
      <c r="I166" s="45" t="s">
        <v>331</v>
      </c>
      <c r="J166" s="45" t="s">
        <v>331</v>
      </c>
      <c r="K166" s="15" t="s">
        <v>329</v>
      </c>
      <c r="L166" s="45" t="s">
        <v>331</v>
      </c>
      <c r="M166" s="45" t="s">
        <v>331</v>
      </c>
      <c r="N166" s="45" t="s">
        <v>331</v>
      </c>
      <c r="O166" s="45" t="s">
        <v>331</v>
      </c>
      <c r="P166" s="45" t="s">
        <v>331</v>
      </c>
      <c r="Q166" s="45" t="s">
        <v>331</v>
      </c>
      <c r="R166" s="45" t="s">
        <v>331</v>
      </c>
      <c r="S166" s="45" t="s">
        <v>331</v>
      </c>
      <c r="T166" s="45" t="s">
        <v>331</v>
      </c>
      <c r="U166" s="45" t="s">
        <v>331</v>
      </c>
      <c r="V166" s="45" t="s">
        <v>331</v>
      </c>
      <c r="W166" s="45" t="s">
        <v>331</v>
      </c>
      <c r="X166" s="45" t="s">
        <v>331</v>
      </c>
      <c r="Y166" s="45" t="s">
        <v>331</v>
      </c>
      <c r="Z166" s="45" t="s">
        <v>331</v>
      </c>
      <c r="AA166" s="45" t="s">
        <v>331</v>
      </c>
      <c r="AB166" s="45" t="s">
        <v>331</v>
      </c>
      <c r="AC166" s="45" t="s">
        <v>331</v>
      </c>
      <c r="AD166" s="45" t="s">
        <v>331</v>
      </c>
      <c r="AE166" s="45" t="s">
        <v>331</v>
      </c>
      <c r="AF166" s="45" t="s">
        <v>331</v>
      </c>
      <c r="AG166" s="45" t="s">
        <v>331</v>
      </c>
      <c r="AH166" s="45" t="s">
        <v>331</v>
      </c>
      <c r="AI166" s="45" t="s">
        <v>331</v>
      </c>
      <c r="AJ166" s="45" t="s">
        <v>331</v>
      </c>
      <c r="AK166" s="45" t="s">
        <v>331</v>
      </c>
      <c r="AL166" s="45" t="s">
        <v>331</v>
      </c>
      <c r="AM166" s="45" t="s">
        <v>331</v>
      </c>
      <c r="AN166" s="45" t="s">
        <v>331</v>
      </c>
      <c r="AO166" s="45" t="s">
        <v>331</v>
      </c>
      <c r="AP166" s="45" t="s">
        <v>331</v>
      </c>
      <c r="AQ166" s="45" t="s">
        <v>331</v>
      </c>
      <c r="AR166" s="45" t="s">
        <v>331</v>
      </c>
      <c r="AS166" s="45" t="s">
        <v>331</v>
      </c>
      <c r="AT166" s="45" t="s">
        <v>331</v>
      </c>
      <c r="AU166" s="45" t="s">
        <v>331</v>
      </c>
      <c r="AV166" s="45" t="s">
        <v>331</v>
      </c>
      <c r="AW166" s="45" t="s">
        <v>331</v>
      </c>
      <c r="AX166" s="45" t="s">
        <v>331</v>
      </c>
      <c r="AY166" s="45" t="s">
        <v>331</v>
      </c>
      <c r="AZ166" s="45" t="s">
        <v>331</v>
      </c>
      <c r="BA166" s="45" t="s">
        <v>331</v>
      </c>
      <c r="BB166" s="45" t="s">
        <v>331</v>
      </c>
      <c r="BC166" s="45" t="s">
        <v>331</v>
      </c>
      <c r="BD166" s="45" t="s">
        <v>331</v>
      </c>
      <c r="BE166" s="45" t="s">
        <v>331</v>
      </c>
      <c r="BF166" s="45" t="s">
        <v>331</v>
      </c>
      <c r="BG166" s="45" t="s">
        <v>331</v>
      </c>
      <c r="BH166" s="45" t="s">
        <v>331</v>
      </c>
      <c r="BI166" s="45" t="s">
        <v>331</v>
      </c>
      <c r="BJ166" s="45" t="s">
        <v>331</v>
      </c>
      <c r="BK166" s="45" t="s">
        <v>331</v>
      </c>
      <c r="BL166" s="45" t="s">
        <v>331</v>
      </c>
      <c r="BM166" s="45" t="s">
        <v>331</v>
      </c>
      <c r="BN166" s="45" t="s">
        <v>331</v>
      </c>
      <c r="BO166" s="45" t="s">
        <v>331</v>
      </c>
      <c r="BP166" s="45" t="s">
        <v>331</v>
      </c>
      <c r="BQ166" s="45" t="s">
        <v>331</v>
      </c>
      <c r="BR166" s="45" t="s">
        <v>331</v>
      </c>
      <c r="BS166" s="45" t="s">
        <v>331</v>
      </c>
      <c r="BT166" s="45" t="s">
        <v>331</v>
      </c>
      <c r="BU166" s="45" t="s">
        <v>331</v>
      </c>
      <c r="BV166" s="45" t="s">
        <v>331</v>
      </c>
      <c r="BW166" s="45" t="s">
        <v>331</v>
      </c>
      <c r="BX166" s="45" t="s">
        <v>331</v>
      </c>
      <c r="BY166" s="45" t="s">
        <v>331</v>
      </c>
      <c r="BZ166" s="45" t="s">
        <v>331</v>
      </c>
      <c r="CA166" s="45" t="s">
        <v>331</v>
      </c>
      <c r="CB166" s="45" t="s">
        <v>331</v>
      </c>
      <c r="CC166" s="45" t="s">
        <v>331</v>
      </c>
      <c r="CD166" s="45" t="s">
        <v>331</v>
      </c>
      <c r="CE166" s="45" t="s">
        <v>331</v>
      </c>
      <c r="CF166" s="45" t="s">
        <v>331</v>
      </c>
      <c r="CG166" s="45" t="s">
        <v>331</v>
      </c>
      <c r="CH166" s="45" t="s">
        <v>331</v>
      </c>
      <c r="CI166" s="45" t="s">
        <v>331</v>
      </c>
      <c r="CJ166" s="45" t="s">
        <v>331</v>
      </c>
      <c r="CK166" s="45" t="s">
        <v>331</v>
      </c>
      <c r="CL166" s="45" t="s">
        <v>331</v>
      </c>
      <c r="CM166" s="45" t="s">
        <v>331</v>
      </c>
      <c r="CN166" s="45" t="s">
        <v>331</v>
      </c>
      <c r="CO166" s="45" t="s">
        <v>331</v>
      </c>
      <c r="CP166" s="45" t="s">
        <v>331</v>
      </c>
      <c r="CQ166" s="45" t="s">
        <v>331</v>
      </c>
      <c r="CR166" s="45" t="s">
        <v>331</v>
      </c>
      <c r="CS166" s="45" t="s">
        <v>331</v>
      </c>
      <c r="CT166" s="45" t="s">
        <v>331</v>
      </c>
      <c r="CU166" s="45" t="s">
        <v>331</v>
      </c>
      <c r="CV166" s="45" t="s">
        <v>331</v>
      </c>
    </row>
    <row r="167" spans="1:100" s="22" customFormat="1" ht="35.25" hidden="1" customHeight="1">
      <c r="A167" s="71">
        <v>161</v>
      </c>
      <c r="B167" s="585">
        <v>337</v>
      </c>
      <c r="C167" s="594" t="s">
        <v>102</v>
      </c>
      <c r="D167" s="597" t="s">
        <v>12</v>
      </c>
      <c r="E167" s="598" t="s">
        <v>103</v>
      </c>
      <c r="F167" s="587" t="s">
        <v>12</v>
      </c>
      <c r="G167" s="575" t="s">
        <v>103</v>
      </c>
      <c r="H167" s="167" t="s">
        <v>764</v>
      </c>
      <c r="I167" s="60" t="s">
        <v>599</v>
      </c>
      <c r="J167" s="14" t="s">
        <v>363</v>
      </c>
      <c r="K167" s="17" t="s">
        <v>329</v>
      </c>
      <c r="L167" s="52" t="s">
        <v>296</v>
      </c>
      <c r="M167" s="69" t="s">
        <v>184</v>
      </c>
      <c r="N167" s="250"/>
      <c r="O167" s="250" t="s">
        <v>184</v>
      </c>
      <c r="P167" s="250"/>
      <c r="Q167" s="250"/>
      <c r="R167" s="250"/>
      <c r="S167" s="250"/>
      <c r="T167" s="250"/>
      <c r="U167" s="250"/>
      <c r="V167" s="250"/>
      <c r="W167" s="250"/>
      <c r="X167" s="237">
        <f>COUNTIF($N167:$W167,"x")</f>
        <v>1</v>
      </c>
      <c r="Y167" s="80"/>
      <c r="Z167" s="80"/>
      <c r="AA167" s="80"/>
      <c r="AB167" s="80"/>
      <c r="AC167" s="80" t="s">
        <v>519</v>
      </c>
      <c r="AD167" s="80"/>
      <c r="AE167" s="80"/>
      <c r="AF167" s="80"/>
      <c r="AG167" s="80"/>
      <c r="AH167" s="80"/>
      <c r="AI167" s="80"/>
      <c r="AJ167" s="80"/>
      <c r="AK167" s="80"/>
      <c r="AL167" s="80"/>
      <c r="AM167" s="80"/>
      <c r="AN167" s="80"/>
      <c r="AO167" s="80"/>
      <c r="AP167" s="80"/>
      <c r="AQ167" s="80"/>
      <c r="AR167" s="80"/>
      <c r="AS167" s="80"/>
      <c r="AT167" s="80"/>
      <c r="AU167" s="80"/>
      <c r="AV167" s="80"/>
      <c r="AW167" s="80"/>
      <c r="AX167" s="80"/>
      <c r="AY167" s="80"/>
      <c r="AZ167" s="80"/>
      <c r="BA167" s="80"/>
      <c r="BB167" s="80"/>
      <c r="BC167" s="80"/>
      <c r="BD167" s="80"/>
      <c r="BE167" s="80"/>
      <c r="BF167" s="80"/>
      <c r="BG167" s="80"/>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236">
        <f>COUNTIF(BH167:CK167,"2")</f>
        <v>0</v>
      </c>
      <c r="CM167" s="235" t="e">
        <f>CL167/(CL167+CN167+CP167+CR167)</f>
        <v>#DIV/0!</v>
      </c>
      <c r="CN167" s="236">
        <f>COUNTIF(BH167:CK167,"1")</f>
        <v>0</v>
      </c>
      <c r="CO167" s="235" t="e">
        <f>CN167/(CL167+CN167+CP167+CR167)</f>
        <v>#DIV/0!</v>
      </c>
      <c r="CP167" s="236">
        <f>COUNTIF(BH167:CK167,"0")</f>
        <v>0</v>
      </c>
      <c r="CQ167" s="235" t="e">
        <f>CP167/(CL167+CN167+CP167+CR167)</f>
        <v>#DIV/0!</v>
      </c>
      <c r="CR167" s="236">
        <f>COUNTIF(BH167:CK167,"KĐG")</f>
        <v>0</v>
      </c>
      <c r="CS167" s="235" t="e">
        <f t="shared" si="79"/>
        <v>#DIV/0!</v>
      </c>
      <c r="CT167" s="237" t="e">
        <f t="shared" si="80"/>
        <v>#DIV/0!</v>
      </c>
      <c r="CU167" s="237" t="e">
        <f>IF(CS167&gt;=50%,"KĐG",IF(CT167&gt;=1.6,"Đạt mục tiêu",IF(CT167&gt;=1,"Cần cố gắng","Chưa đạt")))</f>
        <v>#DIV/0!</v>
      </c>
      <c r="CV167" s="27"/>
    </row>
    <row r="168" spans="1:100" s="22" customFormat="1" ht="40.5" hidden="1" customHeight="1">
      <c r="A168" s="71">
        <v>162</v>
      </c>
      <c r="B168" s="589"/>
      <c r="C168" s="595"/>
      <c r="D168" s="597"/>
      <c r="E168" s="599"/>
      <c r="F168" s="591"/>
      <c r="G168" s="590"/>
      <c r="H168" s="168" t="s">
        <v>603</v>
      </c>
      <c r="I168" s="60" t="s">
        <v>599</v>
      </c>
      <c r="J168" s="14" t="s">
        <v>363</v>
      </c>
      <c r="K168" s="17" t="s">
        <v>329</v>
      </c>
      <c r="L168" s="52" t="s">
        <v>296</v>
      </c>
      <c r="M168" s="69" t="s">
        <v>184</v>
      </c>
      <c r="N168" s="250"/>
      <c r="O168" s="250" t="s">
        <v>184</v>
      </c>
      <c r="P168" s="250"/>
      <c r="Q168" s="250"/>
      <c r="R168" s="250"/>
      <c r="S168" s="250"/>
      <c r="T168" s="250"/>
      <c r="U168" s="250"/>
      <c r="V168" s="250"/>
      <c r="W168" s="250"/>
      <c r="X168" s="237">
        <f>COUNTIF($N168:$W168,"x")</f>
        <v>1</v>
      </c>
      <c r="Y168" s="80"/>
      <c r="Z168" s="80"/>
      <c r="AA168" s="80"/>
      <c r="AB168" s="80"/>
      <c r="AC168" s="80" t="s">
        <v>522</v>
      </c>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236">
        <f>COUNTIF(BH168:CK168,"2")</f>
        <v>0</v>
      </c>
      <c r="CM168" s="235" t="e">
        <f>CL168/(CL168+CN168+CP168+CR168)</f>
        <v>#DIV/0!</v>
      </c>
      <c r="CN168" s="236">
        <f>COUNTIF(BH168:CK168,"1")</f>
        <v>0</v>
      </c>
      <c r="CO168" s="235" t="e">
        <f>CN168/(CL168+CN168+CP168+CR168)</f>
        <v>#DIV/0!</v>
      </c>
      <c r="CP168" s="236">
        <f>COUNTIF(BH168:CK168,"0")</f>
        <v>0</v>
      </c>
      <c r="CQ168" s="235" t="e">
        <f>CP168/(CL168+CN168+CP168+CR168)</f>
        <v>#DIV/0!</v>
      </c>
      <c r="CR168" s="236">
        <f>COUNTIF(BH168:CK168,"KĐG")</f>
        <v>0</v>
      </c>
      <c r="CS168" s="235" t="e">
        <f t="shared" si="79"/>
        <v>#DIV/0!</v>
      </c>
      <c r="CT168" s="237" t="e">
        <f t="shared" si="80"/>
        <v>#DIV/0!</v>
      </c>
      <c r="CU168" s="237" t="e">
        <f>IF(CS168&gt;=50%,"KĐG",IF(CT168&gt;=1.6,"Đạt mục tiêu",IF(CT168&gt;=1,"Cần cố gắng","Chưa đạt")))</f>
        <v>#DIV/0!</v>
      </c>
      <c r="CV168" s="39"/>
    </row>
    <row r="169" spans="1:100" s="22" customFormat="1" ht="38.25" hidden="1" customHeight="1">
      <c r="A169" s="71">
        <v>163</v>
      </c>
      <c r="B169" s="586"/>
      <c r="C169" s="596"/>
      <c r="D169" s="597"/>
      <c r="E169" s="600"/>
      <c r="F169" s="588"/>
      <c r="G169" s="576"/>
      <c r="H169" s="161" t="s">
        <v>604</v>
      </c>
      <c r="I169" s="60" t="s">
        <v>599</v>
      </c>
      <c r="J169" s="14" t="s">
        <v>363</v>
      </c>
      <c r="K169" s="17" t="s">
        <v>329</v>
      </c>
      <c r="L169" s="52" t="s">
        <v>296</v>
      </c>
      <c r="M169" s="69" t="s">
        <v>184</v>
      </c>
      <c r="N169" s="250"/>
      <c r="O169" s="250" t="s">
        <v>184</v>
      </c>
      <c r="P169" s="250"/>
      <c r="Q169" s="250"/>
      <c r="R169" s="250"/>
      <c r="S169" s="250"/>
      <c r="T169" s="250"/>
      <c r="U169" s="250"/>
      <c r="V169" s="250"/>
      <c r="W169" s="250"/>
      <c r="X169" s="237">
        <f>COUNTIF($N169:$W169,"x")</f>
        <v>1</v>
      </c>
      <c r="Y169" s="80"/>
      <c r="Z169" s="80"/>
      <c r="AA169" s="80"/>
      <c r="AB169" s="80"/>
      <c r="AC169" s="80"/>
      <c r="AD169" s="80"/>
      <c r="AE169" s="80" t="s">
        <v>523</v>
      </c>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236">
        <f>COUNTIF(BH169:CK169,"2")</f>
        <v>0</v>
      </c>
      <c r="CM169" s="235" t="e">
        <f>CL169/(CL169+CN169+CP169+CR169)</f>
        <v>#DIV/0!</v>
      </c>
      <c r="CN169" s="236">
        <f>COUNTIF(BH169:CK169,"1")</f>
        <v>0</v>
      </c>
      <c r="CO169" s="235" t="e">
        <f>CN169/(CL169+CN169+CP169+CR169)</f>
        <v>#DIV/0!</v>
      </c>
      <c r="CP169" s="236">
        <f>COUNTIF(BH169:CK169,"0")</f>
        <v>0</v>
      </c>
      <c r="CQ169" s="235" t="e">
        <f>CP169/(CL169+CN169+CP169+CR169)</f>
        <v>#DIV/0!</v>
      </c>
      <c r="CR169" s="236">
        <f>COUNTIF(BH169:CK169,"KĐG")</f>
        <v>0</v>
      </c>
      <c r="CS169" s="235" t="e">
        <f t="shared" si="79"/>
        <v>#DIV/0!</v>
      </c>
      <c r="CT169" s="237" t="e">
        <f t="shared" si="80"/>
        <v>#DIV/0!</v>
      </c>
      <c r="CU169" s="237" t="e">
        <f>IF(CS169&gt;=50%,"KĐG",IF(CT169&gt;=1.6,"Đạt mục tiêu",IF(CT169&gt;=1,"Cần cố gắng","Chưa đạt")))</f>
        <v>#DIV/0!</v>
      </c>
      <c r="CV169" s="27"/>
    </row>
    <row r="170" spans="1:100" s="22" customFormat="1" ht="17.25" hidden="1" customHeight="1">
      <c r="A170" s="71">
        <v>164</v>
      </c>
      <c r="B170" s="41">
        <v>346</v>
      </c>
      <c r="C170" s="582" t="s">
        <v>127</v>
      </c>
      <c r="D170" s="583"/>
      <c r="E170" s="583"/>
      <c r="F170" s="584"/>
      <c r="G170" s="45" t="s">
        <v>331</v>
      </c>
      <c r="H170" s="152" t="s">
        <v>331</v>
      </c>
      <c r="I170" s="45" t="s">
        <v>331</v>
      </c>
      <c r="J170" s="45" t="s">
        <v>331</v>
      </c>
      <c r="K170" s="17" t="s">
        <v>329</v>
      </c>
      <c r="L170" s="45" t="s">
        <v>331</v>
      </c>
      <c r="M170" s="45" t="s">
        <v>331</v>
      </c>
      <c r="N170" s="45" t="s">
        <v>331</v>
      </c>
      <c r="O170" s="45" t="s">
        <v>331</v>
      </c>
      <c r="P170" s="45" t="s">
        <v>331</v>
      </c>
      <c r="Q170" s="45" t="s">
        <v>331</v>
      </c>
      <c r="R170" s="45" t="s">
        <v>331</v>
      </c>
      <c r="S170" s="45" t="s">
        <v>331</v>
      </c>
      <c r="T170" s="45" t="s">
        <v>331</v>
      </c>
      <c r="U170" s="45" t="s">
        <v>331</v>
      </c>
      <c r="V170" s="45" t="s">
        <v>331</v>
      </c>
      <c r="W170" s="45" t="s">
        <v>331</v>
      </c>
      <c r="X170" s="45" t="s">
        <v>331</v>
      </c>
      <c r="Y170" s="45" t="s">
        <v>331</v>
      </c>
      <c r="Z170" s="45" t="s">
        <v>331</v>
      </c>
      <c r="AA170" s="45" t="s">
        <v>331</v>
      </c>
      <c r="AB170" s="45" t="s">
        <v>331</v>
      </c>
      <c r="AC170" s="45" t="s">
        <v>331</v>
      </c>
      <c r="AD170" s="45" t="s">
        <v>331</v>
      </c>
      <c r="AE170" s="45" t="s">
        <v>331</v>
      </c>
      <c r="AF170" s="45" t="s">
        <v>331</v>
      </c>
      <c r="AG170" s="45" t="s">
        <v>331</v>
      </c>
      <c r="AH170" s="45" t="s">
        <v>331</v>
      </c>
      <c r="AI170" s="45" t="s">
        <v>331</v>
      </c>
      <c r="AJ170" s="45" t="s">
        <v>331</v>
      </c>
      <c r="AK170" s="45" t="s">
        <v>331</v>
      </c>
      <c r="AL170" s="45" t="s">
        <v>331</v>
      </c>
      <c r="AM170" s="45" t="s">
        <v>331</v>
      </c>
      <c r="AN170" s="45" t="s">
        <v>331</v>
      </c>
      <c r="AO170" s="45" t="s">
        <v>331</v>
      </c>
      <c r="AP170" s="45" t="s">
        <v>331</v>
      </c>
      <c r="AQ170" s="45" t="s">
        <v>331</v>
      </c>
      <c r="AR170" s="45" t="s">
        <v>331</v>
      </c>
      <c r="AS170" s="45" t="s">
        <v>331</v>
      </c>
      <c r="AT170" s="45" t="s">
        <v>331</v>
      </c>
      <c r="AU170" s="45" t="s">
        <v>331</v>
      </c>
      <c r="AV170" s="45" t="s">
        <v>331</v>
      </c>
      <c r="AW170" s="45" t="s">
        <v>331</v>
      </c>
      <c r="AX170" s="45" t="s">
        <v>331</v>
      </c>
      <c r="AY170" s="45" t="s">
        <v>331</v>
      </c>
      <c r="AZ170" s="45" t="s">
        <v>331</v>
      </c>
      <c r="BA170" s="45" t="s">
        <v>331</v>
      </c>
      <c r="BB170" s="45" t="s">
        <v>331</v>
      </c>
      <c r="BC170" s="45" t="s">
        <v>331</v>
      </c>
      <c r="BD170" s="45" t="s">
        <v>331</v>
      </c>
      <c r="BE170" s="45" t="s">
        <v>331</v>
      </c>
      <c r="BF170" s="45" t="s">
        <v>331</v>
      </c>
      <c r="BG170" s="45" t="s">
        <v>331</v>
      </c>
      <c r="BH170" s="45" t="s">
        <v>331</v>
      </c>
      <c r="BI170" s="45" t="s">
        <v>331</v>
      </c>
      <c r="BJ170" s="45" t="s">
        <v>331</v>
      </c>
      <c r="BK170" s="45" t="s">
        <v>331</v>
      </c>
      <c r="BL170" s="45" t="s">
        <v>331</v>
      </c>
      <c r="BM170" s="45" t="s">
        <v>331</v>
      </c>
      <c r="BN170" s="45" t="s">
        <v>331</v>
      </c>
      <c r="BO170" s="45" t="s">
        <v>331</v>
      </c>
      <c r="BP170" s="45" t="s">
        <v>331</v>
      </c>
      <c r="BQ170" s="45" t="s">
        <v>331</v>
      </c>
      <c r="BR170" s="45" t="s">
        <v>331</v>
      </c>
      <c r="BS170" s="45" t="s">
        <v>331</v>
      </c>
      <c r="BT170" s="45" t="s">
        <v>331</v>
      </c>
      <c r="BU170" s="45" t="s">
        <v>331</v>
      </c>
      <c r="BV170" s="45" t="s">
        <v>331</v>
      </c>
      <c r="BW170" s="45" t="s">
        <v>331</v>
      </c>
      <c r="BX170" s="45" t="s">
        <v>331</v>
      </c>
      <c r="BY170" s="45" t="s">
        <v>331</v>
      </c>
      <c r="BZ170" s="45" t="s">
        <v>331</v>
      </c>
      <c r="CA170" s="45" t="s">
        <v>331</v>
      </c>
      <c r="CB170" s="45" t="s">
        <v>331</v>
      </c>
      <c r="CC170" s="45" t="s">
        <v>331</v>
      </c>
      <c r="CD170" s="45" t="s">
        <v>331</v>
      </c>
      <c r="CE170" s="45" t="s">
        <v>331</v>
      </c>
      <c r="CF170" s="45" t="s">
        <v>331</v>
      </c>
      <c r="CG170" s="45" t="s">
        <v>331</v>
      </c>
      <c r="CH170" s="45" t="s">
        <v>331</v>
      </c>
      <c r="CI170" s="45" t="s">
        <v>331</v>
      </c>
      <c r="CJ170" s="45" t="s">
        <v>331</v>
      </c>
      <c r="CK170" s="45" t="s">
        <v>331</v>
      </c>
      <c r="CL170" s="45" t="s">
        <v>331</v>
      </c>
      <c r="CM170" s="45" t="s">
        <v>331</v>
      </c>
      <c r="CN170" s="45" t="s">
        <v>331</v>
      </c>
      <c r="CO170" s="45" t="s">
        <v>331</v>
      </c>
      <c r="CP170" s="45" t="s">
        <v>331</v>
      </c>
      <c r="CQ170" s="45" t="s">
        <v>331</v>
      </c>
      <c r="CR170" s="45" t="s">
        <v>331</v>
      </c>
      <c r="CS170" s="45" t="s">
        <v>331</v>
      </c>
      <c r="CT170" s="45" t="s">
        <v>331</v>
      </c>
      <c r="CU170" s="45" t="s">
        <v>331</v>
      </c>
      <c r="CV170" s="45" t="s">
        <v>331</v>
      </c>
    </row>
    <row r="171" spans="1:100" s="22" customFormat="1" ht="26.25" hidden="1" customHeight="1">
      <c r="A171" s="71">
        <v>165</v>
      </c>
      <c r="B171" s="41">
        <v>347</v>
      </c>
      <c r="C171" s="582" t="s">
        <v>128</v>
      </c>
      <c r="D171" s="583"/>
      <c r="E171" s="583"/>
      <c r="F171" s="584"/>
      <c r="G171" s="45" t="s">
        <v>331</v>
      </c>
      <c r="H171" s="152" t="s">
        <v>331</v>
      </c>
      <c r="I171" s="45" t="s">
        <v>331</v>
      </c>
      <c r="J171" s="45" t="s">
        <v>331</v>
      </c>
      <c r="K171" s="17" t="s">
        <v>329</v>
      </c>
      <c r="L171" s="45" t="s">
        <v>331</v>
      </c>
      <c r="M171" s="45" t="s">
        <v>331</v>
      </c>
      <c r="N171" s="45" t="s">
        <v>331</v>
      </c>
      <c r="O171" s="45" t="s">
        <v>331</v>
      </c>
      <c r="P171" s="45" t="s">
        <v>331</v>
      </c>
      <c r="Q171" s="45" t="s">
        <v>331</v>
      </c>
      <c r="R171" s="45" t="s">
        <v>331</v>
      </c>
      <c r="S171" s="45" t="s">
        <v>331</v>
      </c>
      <c r="T171" s="45" t="s">
        <v>331</v>
      </c>
      <c r="U171" s="45" t="s">
        <v>331</v>
      </c>
      <c r="V171" s="45" t="s">
        <v>331</v>
      </c>
      <c r="W171" s="45" t="s">
        <v>331</v>
      </c>
      <c r="X171" s="45" t="s">
        <v>331</v>
      </c>
      <c r="Y171" s="45" t="s">
        <v>331</v>
      </c>
      <c r="Z171" s="45" t="s">
        <v>331</v>
      </c>
      <c r="AA171" s="45" t="s">
        <v>331</v>
      </c>
      <c r="AB171" s="45" t="s">
        <v>331</v>
      </c>
      <c r="AC171" s="45" t="s">
        <v>331</v>
      </c>
      <c r="AD171" s="45" t="s">
        <v>331</v>
      </c>
      <c r="AE171" s="45" t="s">
        <v>331</v>
      </c>
      <c r="AF171" s="45" t="s">
        <v>331</v>
      </c>
      <c r="AG171" s="45" t="s">
        <v>331</v>
      </c>
      <c r="AH171" s="45" t="s">
        <v>331</v>
      </c>
      <c r="AI171" s="45" t="s">
        <v>331</v>
      </c>
      <c r="AJ171" s="45" t="s">
        <v>331</v>
      </c>
      <c r="AK171" s="45" t="s">
        <v>331</v>
      </c>
      <c r="AL171" s="45" t="s">
        <v>331</v>
      </c>
      <c r="AM171" s="45" t="s">
        <v>331</v>
      </c>
      <c r="AN171" s="45" t="s">
        <v>331</v>
      </c>
      <c r="AO171" s="45" t="s">
        <v>331</v>
      </c>
      <c r="AP171" s="45" t="s">
        <v>331</v>
      </c>
      <c r="AQ171" s="45" t="s">
        <v>331</v>
      </c>
      <c r="AR171" s="45" t="s">
        <v>331</v>
      </c>
      <c r="AS171" s="45" t="s">
        <v>331</v>
      </c>
      <c r="AT171" s="45" t="s">
        <v>331</v>
      </c>
      <c r="AU171" s="45" t="s">
        <v>331</v>
      </c>
      <c r="AV171" s="45" t="s">
        <v>331</v>
      </c>
      <c r="AW171" s="45" t="s">
        <v>331</v>
      </c>
      <c r="AX171" s="45" t="s">
        <v>331</v>
      </c>
      <c r="AY171" s="45" t="s">
        <v>331</v>
      </c>
      <c r="AZ171" s="45" t="s">
        <v>331</v>
      </c>
      <c r="BA171" s="45" t="s">
        <v>331</v>
      </c>
      <c r="BB171" s="45" t="s">
        <v>331</v>
      </c>
      <c r="BC171" s="45" t="s">
        <v>331</v>
      </c>
      <c r="BD171" s="45" t="s">
        <v>331</v>
      </c>
      <c r="BE171" s="45" t="s">
        <v>331</v>
      </c>
      <c r="BF171" s="45" t="s">
        <v>331</v>
      </c>
      <c r="BG171" s="45" t="s">
        <v>331</v>
      </c>
      <c r="BH171" s="45" t="s">
        <v>331</v>
      </c>
      <c r="BI171" s="45" t="s">
        <v>331</v>
      </c>
      <c r="BJ171" s="45" t="s">
        <v>331</v>
      </c>
      <c r="BK171" s="45" t="s">
        <v>331</v>
      </c>
      <c r="BL171" s="45" t="s">
        <v>331</v>
      </c>
      <c r="BM171" s="45" t="s">
        <v>331</v>
      </c>
      <c r="BN171" s="45" t="s">
        <v>331</v>
      </c>
      <c r="BO171" s="45" t="s">
        <v>331</v>
      </c>
      <c r="BP171" s="45" t="s">
        <v>331</v>
      </c>
      <c r="BQ171" s="45" t="s">
        <v>331</v>
      </c>
      <c r="BR171" s="45" t="s">
        <v>331</v>
      </c>
      <c r="BS171" s="45" t="s">
        <v>331</v>
      </c>
      <c r="BT171" s="45" t="s">
        <v>331</v>
      </c>
      <c r="BU171" s="45" t="s">
        <v>331</v>
      </c>
      <c r="BV171" s="45" t="s">
        <v>331</v>
      </c>
      <c r="BW171" s="45" t="s">
        <v>331</v>
      </c>
      <c r="BX171" s="45" t="s">
        <v>331</v>
      </c>
      <c r="BY171" s="45" t="s">
        <v>331</v>
      </c>
      <c r="BZ171" s="45" t="s">
        <v>331</v>
      </c>
      <c r="CA171" s="45" t="s">
        <v>331</v>
      </c>
      <c r="CB171" s="45" t="s">
        <v>331</v>
      </c>
      <c r="CC171" s="45" t="s">
        <v>331</v>
      </c>
      <c r="CD171" s="45" t="s">
        <v>331</v>
      </c>
      <c r="CE171" s="45" t="s">
        <v>331</v>
      </c>
      <c r="CF171" s="45" t="s">
        <v>331</v>
      </c>
      <c r="CG171" s="45" t="s">
        <v>331</v>
      </c>
      <c r="CH171" s="45" t="s">
        <v>331</v>
      </c>
      <c r="CI171" s="45" t="s">
        <v>331</v>
      </c>
      <c r="CJ171" s="45" t="s">
        <v>331</v>
      </c>
      <c r="CK171" s="45" t="s">
        <v>331</v>
      </c>
      <c r="CL171" s="45" t="s">
        <v>331</v>
      </c>
      <c r="CM171" s="45" t="s">
        <v>331</v>
      </c>
      <c r="CN171" s="45" t="s">
        <v>331</v>
      </c>
      <c r="CO171" s="45" t="s">
        <v>331</v>
      </c>
      <c r="CP171" s="45" t="s">
        <v>331</v>
      </c>
      <c r="CQ171" s="45" t="s">
        <v>331</v>
      </c>
      <c r="CR171" s="45" t="s">
        <v>331</v>
      </c>
      <c r="CS171" s="45" t="s">
        <v>331</v>
      </c>
      <c r="CT171" s="45" t="s">
        <v>331</v>
      </c>
      <c r="CU171" s="45" t="s">
        <v>331</v>
      </c>
      <c r="CV171" s="45" t="s">
        <v>331</v>
      </c>
    </row>
    <row r="172" spans="1:100" s="22" customFormat="1" ht="44.25" hidden="1" customHeight="1">
      <c r="A172" s="71">
        <v>166</v>
      </c>
      <c r="B172" s="250">
        <v>348</v>
      </c>
      <c r="C172" s="26" t="s">
        <v>197</v>
      </c>
      <c r="D172" s="249" t="s">
        <v>12</v>
      </c>
      <c r="E172" s="26" t="s">
        <v>129</v>
      </c>
      <c r="F172" s="249" t="s">
        <v>12</v>
      </c>
      <c r="G172" s="26" t="s">
        <v>129</v>
      </c>
      <c r="H172" s="161" t="s">
        <v>549</v>
      </c>
      <c r="I172" s="55" t="s">
        <v>600</v>
      </c>
      <c r="J172" s="14" t="s">
        <v>363</v>
      </c>
      <c r="K172" s="15" t="s">
        <v>329</v>
      </c>
      <c r="L172" s="51" t="s">
        <v>296</v>
      </c>
      <c r="M172" s="69" t="s">
        <v>184</v>
      </c>
      <c r="N172" s="250"/>
      <c r="O172" s="250" t="s">
        <v>184</v>
      </c>
      <c r="P172" s="250"/>
      <c r="Q172" s="250"/>
      <c r="R172" s="250"/>
      <c r="S172" s="250"/>
      <c r="T172" s="250"/>
      <c r="U172" s="250"/>
      <c r="V172" s="250"/>
      <c r="W172" s="250"/>
      <c r="X172" s="237">
        <f t="shared" ref="X172:X178" si="81">COUNTIF($N172:$W172,"x")</f>
        <v>1</v>
      </c>
      <c r="Y172" s="80"/>
      <c r="Z172" s="80"/>
      <c r="AA172" s="80"/>
      <c r="AB172" s="80"/>
      <c r="AC172" s="80"/>
      <c r="AD172" s="80" t="s">
        <v>522</v>
      </c>
      <c r="AE172" s="80"/>
      <c r="AF172" s="80"/>
      <c r="AG172" s="80"/>
      <c r="AH172" s="80"/>
      <c r="AI172" s="80"/>
      <c r="AJ172" s="80"/>
      <c r="AK172" s="80"/>
      <c r="AL172" s="80"/>
      <c r="AM172" s="80"/>
      <c r="AN172" s="80"/>
      <c r="AO172" s="80"/>
      <c r="AP172" s="80"/>
      <c r="AQ172" s="80"/>
      <c r="AR172" s="80"/>
      <c r="AS172" s="80"/>
      <c r="AT172" s="80"/>
      <c r="AU172" s="80"/>
      <c r="AV172" s="80"/>
      <c r="AW172" s="80"/>
      <c r="AX172" s="80"/>
      <c r="AY172" s="80"/>
      <c r="AZ172" s="80"/>
      <c r="BA172" s="80"/>
      <c r="BB172" s="80"/>
      <c r="BC172" s="80"/>
      <c r="BD172" s="80"/>
      <c r="BE172" s="80"/>
      <c r="BF172" s="80"/>
      <c r="BG172" s="80"/>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236">
        <f t="shared" ref="CL172:CL178" si="82">COUNTIF(BH172:CK172,"2")</f>
        <v>0</v>
      </c>
      <c r="CM172" s="235" t="e">
        <f t="shared" ref="CM172:CM178" si="83">CL172/(CL172+CN172+CP172+CR172)</f>
        <v>#DIV/0!</v>
      </c>
      <c r="CN172" s="236">
        <f t="shared" ref="CN172:CN178" si="84">COUNTIF(BH172:CK172,"1")</f>
        <v>0</v>
      </c>
      <c r="CO172" s="235" t="e">
        <f t="shared" ref="CO172:CO178" si="85">CN172/(CL172+CN172+CP172+CR172)</f>
        <v>#DIV/0!</v>
      </c>
      <c r="CP172" s="236">
        <f t="shared" ref="CP172:CP178" si="86">COUNTIF(BH172:CK172,"0")</f>
        <v>0</v>
      </c>
      <c r="CQ172" s="235" t="e">
        <f t="shared" ref="CQ172:CQ178" si="87">CP172/(CL172+CN172+CP172+CR172)</f>
        <v>#DIV/0!</v>
      </c>
      <c r="CR172" s="236">
        <f t="shared" ref="CR172:CR178" si="88">COUNTIF(BH172:CK172,"KĐG")</f>
        <v>0</v>
      </c>
      <c r="CS172" s="235" t="e">
        <f t="shared" si="79"/>
        <v>#DIV/0!</v>
      </c>
      <c r="CT172" s="237" t="e">
        <f t="shared" si="80"/>
        <v>#DIV/0!</v>
      </c>
      <c r="CU172" s="237" t="e">
        <f t="shared" ref="CU172:CU178" si="89">IF(CS172&gt;=50%,"KĐG",IF(CT172&gt;=1.6,"Đạt mục tiêu",IF(CT172&gt;=1,"Cần cố gắng","Chưa đạt")))</f>
        <v>#DIV/0!</v>
      </c>
      <c r="CV172" s="6"/>
    </row>
    <row r="173" spans="1:100" s="22" customFormat="1" ht="34.5" hidden="1" customHeight="1">
      <c r="A173" s="71">
        <v>167</v>
      </c>
      <c r="B173" s="585">
        <v>351</v>
      </c>
      <c r="C173" s="575" t="s">
        <v>477</v>
      </c>
      <c r="D173" s="587" t="s">
        <v>12</v>
      </c>
      <c r="E173" s="575" t="s">
        <v>476</v>
      </c>
      <c r="F173" s="587" t="s">
        <v>12</v>
      </c>
      <c r="G173" s="575" t="s">
        <v>478</v>
      </c>
      <c r="H173" s="160" t="s">
        <v>763</v>
      </c>
      <c r="I173" s="55" t="s">
        <v>599</v>
      </c>
      <c r="J173" s="14" t="s">
        <v>363</v>
      </c>
      <c r="K173" s="15" t="s">
        <v>329</v>
      </c>
      <c r="L173" s="246"/>
      <c r="M173" s="69" t="s">
        <v>184</v>
      </c>
      <c r="N173" s="250"/>
      <c r="O173" s="250"/>
      <c r="P173" s="250" t="s">
        <v>184</v>
      </c>
      <c r="Q173" s="250"/>
      <c r="R173" s="250"/>
      <c r="S173" s="250"/>
      <c r="T173" s="250"/>
      <c r="U173" s="250"/>
      <c r="V173" s="250"/>
      <c r="W173" s="250"/>
      <c r="X173" s="237">
        <f t="shared" si="81"/>
        <v>1</v>
      </c>
      <c r="Y173" s="80"/>
      <c r="Z173" s="80"/>
      <c r="AA173" s="80"/>
      <c r="AB173" s="80"/>
      <c r="AC173" s="80"/>
      <c r="AD173" s="80"/>
      <c r="AE173" s="80"/>
      <c r="AF173" s="80" t="s">
        <v>519</v>
      </c>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236">
        <f t="shared" si="82"/>
        <v>0</v>
      </c>
      <c r="CM173" s="235" t="e">
        <f t="shared" si="83"/>
        <v>#DIV/0!</v>
      </c>
      <c r="CN173" s="236">
        <f t="shared" si="84"/>
        <v>0</v>
      </c>
      <c r="CO173" s="235" t="e">
        <f t="shared" si="85"/>
        <v>#DIV/0!</v>
      </c>
      <c r="CP173" s="236">
        <f t="shared" si="86"/>
        <v>0</v>
      </c>
      <c r="CQ173" s="235" t="e">
        <f t="shared" si="87"/>
        <v>#DIV/0!</v>
      </c>
      <c r="CR173" s="236">
        <f t="shared" si="88"/>
        <v>0</v>
      </c>
      <c r="CS173" s="235" t="e">
        <f t="shared" si="79"/>
        <v>#DIV/0!</v>
      </c>
      <c r="CT173" s="237" t="e">
        <f t="shared" si="80"/>
        <v>#DIV/0!</v>
      </c>
      <c r="CU173" s="237" t="e">
        <f t="shared" si="89"/>
        <v>#DIV/0!</v>
      </c>
      <c r="CV173" s="6"/>
    </row>
    <row r="174" spans="1:100" s="22" customFormat="1" ht="26.25" hidden="1" customHeight="1">
      <c r="A174" s="71">
        <v>168</v>
      </c>
      <c r="B174" s="589"/>
      <c r="C174" s="590"/>
      <c r="D174" s="591"/>
      <c r="E174" s="590"/>
      <c r="F174" s="591"/>
      <c r="G174" s="590"/>
      <c r="H174" s="160" t="s">
        <v>762</v>
      </c>
      <c r="I174" s="55"/>
      <c r="J174" s="14"/>
      <c r="K174" s="15"/>
      <c r="L174" s="246"/>
      <c r="M174" s="69" t="s">
        <v>184</v>
      </c>
      <c r="N174" s="250"/>
      <c r="O174" s="250"/>
      <c r="P174" s="250" t="s">
        <v>184</v>
      </c>
      <c r="Q174" s="250"/>
      <c r="R174" s="250"/>
      <c r="S174" s="250"/>
      <c r="T174" s="250"/>
      <c r="U174" s="250"/>
      <c r="V174" s="250"/>
      <c r="W174" s="250"/>
      <c r="X174" s="237">
        <f t="shared" si="81"/>
        <v>1</v>
      </c>
      <c r="Y174" s="80"/>
      <c r="Z174" s="80"/>
      <c r="AA174" s="80"/>
      <c r="AB174" s="80"/>
      <c r="AC174" s="80"/>
      <c r="AD174" s="80"/>
      <c r="AE174" s="80"/>
      <c r="AF174" s="80"/>
      <c r="AG174" s="80" t="s">
        <v>519</v>
      </c>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236">
        <f t="shared" si="82"/>
        <v>0</v>
      </c>
      <c r="CM174" s="235" t="e">
        <f t="shared" si="83"/>
        <v>#DIV/0!</v>
      </c>
      <c r="CN174" s="236">
        <f t="shared" si="84"/>
        <v>0</v>
      </c>
      <c r="CO174" s="235" t="e">
        <f t="shared" si="85"/>
        <v>#DIV/0!</v>
      </c>
      <c r="CP174" s="236">
        <f t="shared" si="86"/>
        <v>0</v>
      </c>
      <c r="CQ174" s="235" t="e">
        <f t="shared" si="87"/>
        <v>#DIV/0!</v>
      </c>
      <c r="CR174" s="236">
        <f t="shared" si="88"/>
        <v>0</v>
      </c>
      <c r="CS174" s="235" t="e">
        <f t="shared" si="79"/>
        <v>#DIV/0!</v>
      </c>
      <c r="CT174" s="237" t="e">
        <f t="shared" si="80"/>
        <v>#DIV/0!</v>
      </c>
      <c r="CU174" s="237" t="e">
        <f t="shared" si="89"/>
        <v>#DIV/0!</v>
      </c>
      <c r="CV174" s="27"/>
    </row>
    <row r="175" spans="1:100" s="22" customFormat="1" ht="23.25" hidden="1" customHeight="1">
      <c r="A175" s="71">
        <v>169</v>
      </c>
      <c r="B175" s="589"/>
      <c r="C175" s="590"/>
      <c r="D175" s="591"/>
      <c r="E175" s="590"/>
      <c r="F175" s="591"/>
      <c r="G175" s="590"/>
      <c r="H175" s="160" t="s">
        <v>761</v>
      </c>
      <c r="I175" s="55" t="s">
        <v>599</v>
      </c>
      <c r="J175" s="14" t="s">
        <v>363</v>
      </c>
      <c r="K175" s="17" t="s">
        <v>329</v>
      </c>
      <c r="L175" s="52" t="s">
        <v>296</v>
      </c>
      <c r="M175" s="69" t="s">
        <v>184</v>
      </c>
      <c r="N175" s="250"/>
      <c r="O175" s="250"/>
      <c r="P175" s="250" t="s">
        <v>184</v>
      </c>
      <c r="Q175" s="250"/>
      <c r="R175" s="250"/>
      <c r="S175" s="250"/>
      <c r="T175" s="250"/>
      <c r="U175" s="250"/>
      <c r="V175" s="250"/>
      <c r="W175" s="250"/>
      <c r="X175" s="237">
        <f t="shared" si="81"/>
        <v>1</v>
      </c>
      <c r="Y175" s="80"/>
      <c r="Z175" s="80"/>
      <c r="AA175" s="80"/>
      <c r="AB175" s="80"/>
      <c r="AC175" s="80"/>
      <c r="AD175" s="80"/>
      <c r="AE175" s="80"/>
      <c r="AF175" s="80"/>
      <c r="AG175" s="80"/>
      <c r="AH175" s="80"/>
      <c r="AI175" s="80" t="s">
        <v>519</v>
      </c>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236">
        <f t="shared" si="82"/>
        <v>0</v>
      </c>
      <c r="CM175" s="235" t="e">
        <f t="shared" si="83"/>
        <v>#DIV/0!</v>
      </c>
      <c r="CN175" s="236">
        <f t="shared" si="84"/>
        <v>0</v>
      </c>
      <c r="CO175" s="235" t="e">
        <f t="shared" si="85"/>
        <v>#DIV/0!</v>
      </c>
      <c r="CP175" s="236">
        <f t="shared" si="86"/>
        <v>0</v>
      </c>
      <c r="CQ175" s="235" t="e">
        <f t="shared" si="87"/>
        <v>#DIV/0!</v>
      </c>
      <c r="CR175" s="236">
        <f t="shared" si="88"/>
        <v>0</v>
      </c>
      <c r="CS175" s="235" t="e">
        <f t="shared" si="79"/>
        <v>#DIV/0!</v>
      </c>
      <c r="CT175" s="237" t="e">
        <f t="shared" si="80"/>
        <v>#DIV/0!</v>
      </c>
      <c r="CU175" s="237" t="e">
        <f t="shared" si="89"/>
        <v>#DIV/0!</v>
      </c>
      <c r="CV175" s="6"/>
    </row>
    <row r="176" spans="1:100" s="22" customFormat="1" ht="30" hidden="1" customHeight="1">
      <c r="A176" s="71">
        <v>170</v>
      </c>
      <c r="B176" s="586"/>
      <c r="C176" s="576"/>
      <c r="D176" s="588"/>
      <c r="E176" s="576"/>
      <c r="F176" s="588"/>
      <c r="G176" s="576"/>
      <c r="H176" s="161" t="s">
        <v>605</v>
      </c>
      <c r="I176" s="55" t="s">
        <v>600</v>
      </c>
      <c r="J176" s="14" t="s">
        <v>363</v>
      </c>
      <c r="K176" s="17" t="s">
        <v>329</v>
      </c>
      <c r="L176" s="52" t="s">
        <v>296</v>
      </c>
      <c r="M176" s="69" t="s">
        <v>184</v>
      </c>
      <c r="N176" s="250"/>
      <c r="O176" s="250"/>
      <c r="P176" s="250" t="s">
        <v>184</v>
      </c>
      <c r="Q176" s="250"/>
      <c r="R176" s="250"/>
      <c r="S176" s="250"/>
      <c r="T176" s="250"/>
      <c r="U176" s="250"/>
      <c r="V176" s="250"/>
      <c r="W176" s="250"/>
      <c r="X176" s="237">
        <f t="shared" si="81"/>
        <v>1</v>
      </c>
      <c r="Y176" s="80"/>
      <c r="Z176" s="80"/>
      <c r="AA176" s="80"/>
      <c r="AB176" s="80"/>
      <c r="AC176" s="80"/>
      <c r="AD176" s="80"/>
      <c r="AE176" s="80"/>
      <c r="AF176" s="80" t="s">
        <v>522</v>
      </c>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236">
        <f t="shared" si="82"/>
        <v>0</v>
      </c>
      <c r="CM176" s="235" t="e">
        <f t="shared" si="83"/>
        <v>#DIV/0!</v>
      </c>
      <c r="CN176" s="236">
        <f t="shared" si="84"/>
        <v>0</v>
      </c>
      <c r="CO176" s="235" t="e">
        <f t="shared" si="85"/>
        <v>#DIV/0!</v>
      </c>
      <c r="CP176" s="236">
        <f t="shared" si="86"/>
        <v>0</v>
      </c>
      <c r="CQ176" s="235" t="e">
        <f t="shared" si="87"/>
        <v>#DIV/0!</v>
      </c>
      <c r="CR176" s="236">
        <f t="shared" si="88"/>
        <v>0</v>
      </c>
      <c r="CS176" s="235" t="e">
        <f t="shared" si="79"/>
        <v>#DIV/0!</v>
      </c>
      <c r="CT176" s="237" t="e">
        <f t="shared" si="80"/>
        <v>#DIV/0!</v>
      </c>
      <c r="CU176" s="237" t="e">
        <f t="shared" si="89"/>
        <v>#DIV/0!</v>
      </c>
      <c r="CV176" s="6"/>
    </row>
    <row r="177" spans="1:100" s="22" customFormat="1" ht="66.75" customHeight="1">
      <c r="A177" s="71">
        <v>171</v>
      </c>
      <c r="B177" s="186">
        <v>354</v>
      </c>
      <c r="C177" s="28" t="s">
        <v>198</v>
      </c>
      <c r="D177" s="187" t="s">
        <v>12</v>
      </c>
      <c r="E177" s="28" t="s">
        <v>199</v>
      </c>
      <c r="F177" s="187" t="s">
        <v>12</v>
      </c>
      <c r="G177" s="28" t="s">
        <v>199</v>
      </c>
      <c r="H177" s="175" t="s">
        <v>760</v>
      </c>
      <c r="I177" s="55" t="s">
        <v>599</v>
      </c>
      <c r="J177" s="14" t="s">
        <v>363</v>
      </c>
      <c r="K177" s="254" t="s">
        <v>329</v>
      </c>
      <c r="L177" s="51" t="s">
        <v>296</v>
      </c>
      <c r="M177" s="69" t="s">
        <v>184</v>
      </c>
      <c r="N177" s="250" t="s">
        <v>184</v>
      </c>
      <c r="O177" s="250"/>
      <c r="P177" s="250"/>
      <c r="Q177" s="250"/>
      <c r="R177" s="250"/>
      <c r="S177" s="250"/>
      <c r="T177" s="250"/>
      <c r="U177" s="250"/>
      <c r="V177" s="250"/>
      <c r="W177" s="250"/>
      <c r="X177" s="237">
        <f t="shared" si="81"/>
        <v>1</v>
      </c>
      <c r="Y177" s="185" t="s">
        <v>523</v>
      </c>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6">
        <v>2</v>
      </c>
      <c r="BI177" s="6">
        <v>1</v>
      </c>
      <c r="BJ177" s="6">
        <v>2</v>
      </c>
      <c r="BK177" s="6">
        <v>2</v>
      </c>
      <c r="BL177" s="6">
        <v>2</v>
      </c>
      <c r="BM177" s="6">
        <v>2</v>
      </c>
      <c r="BN177" s="6">
        <v>2</v>
      </c>
      <c r="BO177" s="6">
        <v>2</v>
      </c>
      <c r="BP177" s="6">
        <v>2</v>
      </c>
      <c r="BQ177" s="6">
        <v>2</v>
      </c>
      <c r="BR177" s="6">
        <v>2</v>
      </c>
      <c r="BS177" s="6">
        <v>2</v>
      </c>
      <c r="BT177" s="6">
        <v>2</v>
      </c>
      <c r="BU177" s="6">
        <v>2</v>
      </c>
      <c r="BV177" s="6">
        <v>2</v>
      </c>
      <c r="BW177" s="6">
        <v>2</v>
      </c>
      <c r="BX177" s="6">
        <v>2</v>
      </c>
      <c r="BY177" s="6">
        <v>2</v>
      </c>
      <c r="BZ177" s="6">
        <v>2</v>
      </c>
      <c r="CA177" s="6">
        <v>2</v>
      </c>
      <c r="CB177" s="6">
        <v>2</v>
      </c>
      <c r="CC177" s="6">
        <v>1</v>
      </c>
      <c r="CD177" s="6">
        <v>2</v>
      </c>
      <c r="CE177" s="6"/>
      <c r="CF177" s="6"/>
      <c r="CG177" s="6"/>
      <c r="CH177" s="6"/>
      <c r="CI177" s="6"/>
      <c r="CJ177" s="6"/>
      <c r="CK177" s="6"/>
      <c r="CL177" s="236">
        <f t="shared" si="82"/>
        <v>21</v>
      </c>
      <c r="CM177" s="235">
        <f t="shared" si="83"/>
        <v>0.91304347826086951</v>
      </c>
      <c r="CN177" s="236">
        <f t="shared" si="84"/>
        <v>2</v>
      </c>
      <c r="CO177" s="235">
        <f t="shared" si="85"/>
        <v>8.6956521739130432E-2</v>
      </c>
      <c r="CP177" s="236">
        <f t="shared" si="86"/>
        <v>0</v>
      </c>
      <c r="CQ177" s="235">
        <f t="shared" si="87"/>
        <v>0</v>
      </c>
      <c r="CR177" s="236">
        <f t="shared" si="88"/>
        <v>0</v>
      </c>
      <c r="CS177" s="235">
        <f t="shared" si="79"/>
        <v>0</v>
      </c>
      <c r="CT177" s="237">
        <f t="shared" si="80"/>
        <v>1.9130434782608696</v>
      </c>
      <c r="CU177" s="237" t="str">
        <f t="shared" si="89"/>
        <v>Đạt mục tiêu</v>
      </c>
      <c r="CV177" s="27"/>
    </row>
    <row r="178" spans="1:100" s="22" customFormat="1" ht="66.75" customHeight="1">
      <c r="A178" s="71">
        <v>172</v>
      </c>
      <c r="B178" s="250">
        <v>357</v>
      </c>
      <c r="C178" s="26" t="s">
        <v>200</v>
      </c>
      <c r="D178" s="249" t="s">
        <v>10</v>
      </c>
      <c r="E178" s="26" t="s">
        <v>201</v>
      </c>
      <c r="F178" s="249" t="s">
        <v>12</v>
      </c>
      <c r="G178" s="26" t="s">
        <v>201</v>
      </c>
      <c r="H178" s="161" t="s">
        <v>394</v>
      </c>
      <c r="I178" s="55" t="s">
        <v>600</v>
      </c>
      <c r="J178" s="14" t="s">
        <v>363</v>
      </c>
      <c r="K178" s="254" t="s">
        <v>329</v>
      </c>
      <c r="L178" s="51" t="s">
        <v>296</v>
      </c>
      <c r="M178" s="69" t="s">
        <v>184</v>
      </c>
      <c r="N178" s="250" t="s">
        <v>184</v>
      </c>
      <c r="O178" s="250"/>
      <c r="P178" s="250"/>
      <c r="Q178" s="250"/>
      <c r="R178" s="250"/>
      <c r="S178" s="250"/>
      <c r="T178" s="250"/>
      <c r="U178" s="250"/>
      <c r="V178" s="250"/>
      <c r="W178" s="250"/>
      <c r="X178" s="237">
        <f t="shared" si="81"/>
        <v>1</v>
      </c>
      <c r="Y178" s="80" t="s">
        <v>521</v>
      </c>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6">
        <v>2</v>
      </c>
      <c r="BI178" s="6">
        <v>2</v>
      </c>
      <c r="BJ178" s="6">
        <v>2</v>
      </c>
      <c r="BK178" s="6">
        <v>2</v>
      </c>
      <c r="BL178" s="6">
        <v>1</v>
      </c>
      <c r="BM178" s="6">
        <v>1</v>
      </c>
      <c r="BN178" s="6">
        <v>2</v>
      </c>
      <c r="BO178" s="6">
        <v>2</v>
      </c>
      <c r="BP178" s="6">
        <v>1</v>
      </c>
      <c r="BQ178" s="6">
        <v>2</v>
      </c>
      <c r="BR178" s="6">
        <v>2</v>
      </c>
      <c r="BS178" s="6">
        <v>2</v>
      </c>
      <c r="BT178" s="6">
        <v>2</v>
      </c>
      <c r="BU178" s="6">
        <v>1</v>
      </c>
      <c r="BV178" s="6">
        <v>2</v>
      </c>
      <c r="BW178" s="6">
        <v>2</v>
      </c>
      <c r="BX178" s="6">
        <v>1</v>
      </c>
      <c r="BY178" s="6">
        <v>2</v>
      </c>
      <c r="BZ178" s="6">
        <v>2</v>
      </c>
      <c r="CA178" s="6">
        <v>2</v>
      </c>
      <c r="CB178" s="6">
        <v>2</v>
      </c>
      <c r="CC178" s="6">
        <v>2</v>
      </c>
      <c r="CD178" s="6">
        <v>2</v>
      </c>
      <c r="CE178" s="6"/>
      <c r="CF178" s="6"/>
      <c r="CG178" s="6"/>
      <c r="CH178" s="6"/>
      <c r="CI178" s="6"/>
      <c r="CJ178" s="6"/>
      <c r="CK178" s="6"/>
      <c r="CL178" s="236">
        <f t="shared" si="82"/>
        <v>18</v>
      </c>
      <c r="CM178" s="235">
        <f t="shared" si="83"/>
        <v>0.78260869565217395</v>
      </c>
      <c r="CN178" s="236">
        <f t="shared" si="84"/>
        <v>5</v>
      </c>
      <c r="CO178" s="235">
        <f t="shared" si="85"/>
        <v>0.21739130434782608</v>
      </c>
      <c r="CP178" s="236">
        <f t="shared" si="86"/>
        <v>0</v>
      </c>
      <c r="CQ178" s="235">
        <f t="shared" si="87"/>
        <v>0</v>
      </c>
      <c r="CR178" s="236">
        <f t="shared" si="88"/>
        <v>0</v>
      </c>
      <c r="CS178" s="235">
        <f t="shared" si="79"/>
        <v>0</v>
      </c>
      <c r="CT178" s="237">
        <f t="shared" si="80"/>
        <v>1.7826086956521738</v>
      </c>
      <c r="CU178" s="237" t="str">
        <f t="shared" si="89"/>
        <v>Đạt mục tiêu</v>
      </c>
      <c r="CV178" s="6"/>
    </row>
    <row r="179" spans="1:100" s="22" customFormat="1" ht="41.25" hidden="1" customHeight="1">
      <c r="A179" s="71">
        <v>173</v>
      </c>
      <c r="B179" s="41">
        <v>361</v>
      </c>
      <c r="C179" s="582" t="s">
        <v>130</v>
      </c>
      <c r="D179" s="583"/>
      <c r="E179" s="583"/>
      <c r="F179" s="584"/>
      <c r="G179" s="45" t="s">
        <v>331</v>
      </c>
      <c r="H179" s="152" t="s">
        <v>331</v>
      </c>
      <c r="I179" s="45" t="s">
        <v>331</v>
      </c>
      <c r="J179" s="45" t="s">
        <v>331</v>
      </c>
      <c r="K179" s="15" t="s">
        <v>329</v>
      </c>
      <c r="L179" s="45" t="s">
        <v>331</v>
      </c>
      <c r="M179" s="45" t="s">
        <v>331</v>
      </c>
      <c r="N179" s="45" t="s">
        <v>331</v>
      </c>
      <c r="O179" s="45" t="s">
        <v>331</v>
      </c>
      <c r="P179" s="45" t="s">
        <v>331</v>
      </c>
      <c r="Q179" s="45" t="s">
        <v>331</v>
      </c>
      <c r="R179" s="45" t="s">
        <v>331</v>
      </c>
      <c r="S179" s="45" t="s">
        <v>331</v>
      </c>
      <c r="T179" s="45" t="s">
        <v>331</v>
      </c>
      <c r="U179" s="45" t="s">
        <v>331</v>
      </c>
      <c r="V179" s="45" t="s">
        <v>331</v>
      </c>
      <c r="W179" s="45" t="s">
        <v>331</v>
      </c>
      <c r="X179" s="45" t="s">
        <v>331</v>
      </c>
      <c r="Y179" s="45" t="s">
        <v>331</v>
      </c>
      <c r="Z179" s="45" t="s">
        <v>331</v>
      </c>
      <c r="AA179" s="45" t="s">
        <v>331</v>
      </c>
      <c r="AB179" s="45" t="s">
        <v>331</v>
      </c>
      <c r="AC179" s="45" t="s">
        <v>331</v>
      </c>
      <c r="AD179" s="45" t="s">
        <v>331</v>
      </c>
      <c r="AE179" s="45" t="s">
        <v>331</v>
      </c>
      <c r="AF179" s="45" t="s">
        <v>331</v>
      </c>
      <c r="AG179" s="45" t="s">
        <v>331</v>
      </c>
      <c r="AH179" s="45" t="s">
        <v>331</v>
      </c>
      <c r="AI179" s="45" t="s">
        <v>331</v>
      </c>
      <c r="AJ179" s="45" t="s">
        <v>331</v>
      </c>
      <c r="AK179" s="45" t="s">
        <v>331</v>
      </c>
      <c r="AL179" s="45" t="s">
        <v>331</v>
      </c>
      <c r="AM179" s="45" t="s">
        <v>331</v>
      </c>
      <c r="AN179" s="45" t="s">
        <v>331</v>
      </c>
      <c r="AO179" s="45" t="s">
        <v>331</v>
      </c>
      <c r="AP179" s="45" t="s">
        <v>331</v>
      </c>
      <c r="AQ179" s="45" t="s">
        <v>331</v>
      </c>
      <c r="AR179" s="45" t="s">
        <v>331</v>
      </c>
      <c r="AS179" s="45" t="s">
        <v>331</v>
      </c>
      <c r="AT179" s="45" t="s">
        <v>331</v>
      </c>
      <c r="AU179" s="45" t="s">
        <v>331</v>
      </c>
      <c r="AV179" s="45" t="s">
        <v>331</v>
      </c>
      <c r="AW179" s="45" t="s">
        <v>331</v>
      </c>
      <c r="AX179" s="45" t="s">
        <v>331</v>
      </c>
      <c r="AY179" s="45" t="s">
        <v>331</v>
      </c>
      <c r="AZ179" s="45" t="s">
        <v>331</v>
      </c>
      <c r="BA179" s="45" t="s">
        <v>331</v>
      </c>
      <c r="BB179" s="45" t="s">
        <v>331</v>
      </c>
      <c r="BC179" s="45" t="s">
        <v>331</v>
      </c>
      <c r="BD179" s="45" t="s">
        <v>331</v>
      </c>
      <c r="BE179" s="45" t="s">
        <v>331</v>
      </c>
      <c r="BF179" s="45" t="s">
        <v>331</v>
      </c>
      <c r="BG179" s="45" t="s">
        <v>331</v>
      </c>
      <c r="BH179" s="45" t="s">
        <v>331</v>
      </c>
      <c r="BI179" s="45" t="s">
        <v>331</v>
      </c>
      <c r="BJ179" s="45" t="s">
        <v>331</v>
      </c>
      <c r="BK179" s="45" t="s">
        <v>331</v>
      </c>
      <c r="BL179" s="45" t="s">
        <v>331</v>
      </c>
      <c r="BM179" s="45" t="s">
        <v>331</v>
      </c>
      <c r="BN179" s="45" t="s">
        <v>331</v>
      </c>
      <c r="BO179" s="45" t="s">
        <v>331</v>
      </c>
      <c r="BP179" s="45" t="s">
        <v>331</v>
      </c>
      <c r="BQ179" s="45" t="s">
        <v>331</v>
      </c>
      <c r="BR179" s="45" t="s">
        <v>331</v>
      </c>
      <c r="BS179" s="45" t="s">
        <v>331</v>
      </c>
      <c r="BT179" s="45" t="s">
        <v>331</v>
      </c>
      <c r="BU179" s="45" t="s">
        <v>331</v>
      </c>
      <c r="BV179" s="45" t="s">
        <v>331</v>
      </c>
      <c r="BW179" s="45" t="s">
        <v>331</v>
      </c>
      <c r="BX179" s="45" t="s">
        <v>331</v>
      </c>
      <c r="BY179" s="45" t="s">
        <v>331</v>
      </c>
      <c r="BZ179" s="45" t="s">
        <v>331</v>
      </c>
      <c r="CA179" s="45" t="s">
        <v>331</v>
      </c>
      <c r="CB179" s="45" t="s">
        <v>331</v>
      </c>
      <c r="CC179" s="45" t="s">
        <v>331</v>
      </c>
      <c r="CD179" s="45" t="s">
        <v>331</v>
      </c>
      <c r="CE179" s="45" t="s">
        <v>331</v>
      </c>
      <c r="CF179" s="45" t="s">
        <v>331</v>
      </c>
      <c r="CG179" s="45" t="s">
        <v>331</v>
      </c>
      <c r="CH179" s="45" t="s">
        <v>331</v>
      </c>
      <c r="CI179" s="45" t="s">
        <v>331</v>
      </c>
      <c r="CJ179" s="45" t="s">
        <v>331</v>
      </c>
      <c r="CK179" s="45" t="s">
        <v>331</v>
      </c>
      <c r="CL179" s="45" t="s">
        <v>331</v>
      </c>
      <c r="CM179" s="45" t="s">
        <v>331</v>
      </c>
      <c r="CN179" s="45" t="s">
        <v>331</v>
      </c>
      <c r="CO179" s="45" t="s">
        <v>331</v>
      </c>
      <c r="CP179" s="45" t="s">
        <v>331</v>
      </c>
      <c r="CQ179" s="45" t="s">
        <v>331</v>
      </c>
      <c r="CR179" s="45" t="s">
        <v>331</v>
      </c>
      <c r="CS179" s="45" t="s">
        <v>331</v>
      </c>
      <c r="CT179" s="45" t="s">
        <v>331</v>
      </c>
      <c r="CU179" s="45" t="s">
        <v>331</v>
      </c>
      <c r="CV179" s="45" t="s">
        <v>331</v>
      </c>
    </row>
    <row r="180" spans="1:100" s="22" customFormat="1" ht="22.5" hidden="1" customHeight="1">
      <c r="A180" s="71">
        <v>174</v>
      </c>
      <c r="B180" s="585">
        <v>362</v>
      </c>
      <c r="C180" s="594" t="s">
        <v>202</v>
      </c>
      <c r="D180" s="597" t="s">
        <v>10</v>
      </c>
      <c r="E180" s="598" t="s">
        <v>332</v>
      </c>
      <c r="F180" s="587" t="s">
        <v>12</v>
      </c>
      <c r="G180" s="575" t="s">
        <v>332</v>
      </c>
      <c r="H180" s="166" t="s">
        <v>906</v>
      </c>
      <c r="I180" s="59" t="s">
        <v>599</v>
      </c>
      <c r="J180" s="14" t="s">
        <v>363</v>
      </c>
      <c r="K180" s="247" t="s">
        <v>329</v>
      </c>
      <c r="L180" s="246" t="s">
        <v>296</v>
      </c>
      <c r="M180" s="69" t="s">
        <v>184</v>
      </c>
      <c r="N180" s="250"/>
      <c r="O180" s="250"/>
      <c r="P180" s="250"/>
      <c r="Q180" s="250" t="s">
        <v>184</v>
      </c>
      <c r="R180" s="250"/>
      <c r="S180" s="250"/>
      <c r="T180" s="250"/>
      <c r="U180" s="250"/>
      <c r="V180" s="250"/>
      <c r="W180" s="250"/>
      <c r="X180" s="237">
        <f>COUNTIF($N180:$W180,"x")</f>
        <v>1</v>
      </c>
      <c r="Y180" s="80"/>
      <c r="Z180" s="80"/>
      <c r="AA180" s="80"/>
      <c r="AB180" s="80"/>
      <c r="AC180" s="80"/>
      <c r="AD180" s="80"/>
      <c r="AE180" s="80"/>
      <c r="AF180" s="80"/>
      <c r="AG180" s="80"/>
      <c r="AH180" s="80"/>
      <c r="AI180" s="80"/>
      <c r="AJ180" s="80"/>
      <c r="AK180" s="80" t="s">
        <v>519</v>
      </c>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236">
        <f>COUNTIF(BH180:CK180,"2")</f>
        <v>0</v>
      </c>
      <c r="CM180" s="235" t="e">
        <f>CL180/(CL180+CN180+CP180+CR180)</f>
        <v>#DIV/0!</v>
      </c>
      <c r="CN180" s="236">
        <f>COUNTIF(BH180:CK180,"1")</f>
        <v>0</v>
      </c>
      <c r="CO180" s="235" t="e">
        <f>CN180/(CL180+CN180+CP180+CR180)</f>
        <v>#DIV/0!</v>
      </c>
      <c r="CP180" s="236">
        <f>COUNTIF(BH180:CK180,"0")</f>
        <v>0</v>
      </c>
      <c r="CQ180" s="235" t="e">
        <f>CP180/(CL180+CN180+CP180+CR180)</f>
        <v>#DIV/0!</v>
      </c>
      <c r="CR180" s="236">
        <f>COUNTIF(BH180:CK180,"KĐG")</f>
        <v>0</v>
      </c>
      <c r="CS180" s="235" t="e">
        <f t="shared" si="79"/>
        <v>#DIV/0!</v>
      </c>
      <c r="CT180" s="237" t="e">
        <f t="shared" si="80"/>
        <v>#DIV/0!</v>
      </c>
      <c r="CU180" s="237" t="e">
        <f>IF(CS180&gt;=50%,"KĐG",IF(CT180&gt;=1.6,"Đạt mục tiêu",IF(CT180&gt;=1,"Cần cố gắng","Chưa đạt")))</f>
        <v>#DIV/0!</v>
      </c>
      <c r="CV180" s="6"/>
    </row>
    <row r="181" spans="1:100" s="22" customFormat="1" ht="35.25" hidden="1" customHeight="1">
      <c r="A181" s="71">
        <v>175</v>
      </c>
      <c r="B181" s="589"/>
      <c r="C181" s="595"/>
      <c r="D181" s="597"/>
      <c r="E181" s="599"/>
      <c r="F181" s="591"/>
      <c r="G181" s="590"/>
      <c r="H181" s="610" t="s">
        <v>759</v>
      </c>
      <c r="I181" s="612" t="s">
        <v>599</v>
      </c>
      <c r="J181" s="614" t="s">
        <v>363</v>
      </c>
      <c r="K181" s="616" t="s">
        <v>329</v>
      </c>
      <c r="L181" s="618" t="s">
        <v>296</v>
      </c>
      <c r="M181" s="620" t="s">
        <v>184</v>
      </c>
      <c r="N181" s="585"/>
      <c r="O181" s="585"/>
      <c r="P181" s="585"/>
      <c r="Q181" s="585" t="s">
        <v>184</v>
      </c>
      <c r="R181" s="585"/>
      <c r="S181" s="585"/>
      <c r="T181" s="585"/>
      <c r="U181" s="585"/>
      <c r="V181" s="585"/>
      <c r="W181" s="585"/>
      <c r="X181" s="512">
        <f>COUNTIF($N181:$W181,"x")</f>
        <v>1</v>
      </c>
      <c r="Y181" s="606"/>
      <c r="Z181" s="606"/>
      <c r="AA181" s="606"/>
      <c r="AB181" s="606"/>
      <c r="AC181" s="606"/>
      <c r="AD181" s="606"/>
      <c r="AE181" s="606"/>
      <c r="AF181" s="606"/>
      <c r="AG181" s="606"/>
      <c r="AH181" s="606"/>
      <c r="AI181" s="606"/>
      <c r="AJ181" s="606"/>
      <c r="AK181" s="606"/>
      <c r="AL181" s="228"/>
      <c r="AM181" s="606"/>
      <c r="AN181" s="606" t="s">
        <v>519</v>
      </c>
      <c r="AO181" s="606"/>
      <c r="AP181" s="606"/>
      <c r="AQ181" s="606"/>
      <c r="AR181" s="606"/>
      <c r="AS181" s="606"/>
      <c r="AT181" s="606"/>
      <c r="AU181" s="606"/>
      <c r="AV181" s="228"/>
      <c r="AW181" s="606"/>
      <c r="AX181" s="606"/>
      <c r="AY181" s="606"/>
      <c r="AZ181" s="606"/>
      <c r="BA181" s="606"/>
      <c r="BB181" s="606"/>
      <c r="BC181" s="606"/>
      <c r="BD181" s="606"/>
      <c r="BE181" s="606"/>
      <c r="BF181" s="606"/>
      <c r="BG181" s="60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236">
        <f>COUNTIF(BH181:CK181,"2")</f>
        <v>0</v>
      </c>
      <c r="CM181" s="235" t="e">
        <f>CL181/(CL181+CN181+CP181+CR181)</f>
        <v>#DIV/0!</v>
      </c>
      <c r="CN181" s="236">
        <f>COUNTIF(BH181:CK181,"1")</f>
        <v>0</v>
      </c>
      <c r="CO181" s="235" t="e">
        <f>CN181/(CL181+CN181+CP181+CR181)</f>
        <v>#DIV/0!</v>
      </c>
      <c r="CP181" s="236">
        <f>COUNTIF(BH181:CK181,"0")</f>
        <v>0</v>
      </c>
      <c r="CQ181" s="235" t="e">
        <f>CP181/(CL181+CN181+CP181+CR181)</f>
        <v>#DIV/0!</v>
      </c>
      <c r="CR181" s="236">
        <f>COUNTIF(BH181:CK181,"KĐG")</f>
        <v>0</v>
      </c>
      <c r="CS181" s="235" t="e">
        <f t="shared" si="79"/>
        <v>#DIV/0!</v>
      </c>
      <c r="CT181" s="237" t="e">
        <f t="shared" si="80"/>
        <v>#DIV/0!</v>
      </c>
      <c r="CU181" s="237" t="e">
        <f>IF(CS181&gt;=50%,"KĐG",IF(CT181&gt;=1.6,"Đạt mục tiêu",IF(CT181&gt;=1,"Cần cố gắng","Chưa đạt")))</f>
        <v>#DIV/0!</v>
      </c>
      <c r="CV181" s="608"/>
    </row>
    <row r="182" spans="1:100" s="22" customFormat="1" ht="4.5" hidden="1" customHeight="1">
      <c r="A182" s="71">
        <v>176</v>
      </c>
      <c r="B182" s="586"/>
      <c r="C182" s="596"/>
      <c r="D182" s="597"/>
      <c r="E182" s="600"/>
      <c r="F182" s="588"/>
      <c r="G182" s="576"/>
      <c r="H182" s="611"/>
      <c r="I182" s="613"/>
      <c r="J182" s="615"/>
      <c r="K182" s="617"/>
      <c r="L182" s="619"/>
      <c r="M182" s="621"/>
      <c r="N182" s="586"/>
      <c r="O182" s="586"/>
      <c r="P182" s="586"/>
      <c r="Q182" s="586"/>
      <c r="R182" s="586"/>
      <c r="S182" s="586"/>
      <c r="T182" s="586"/>
      <c r="U182" s="586"/>
      <c r="V182" s="586"/>
      <c r="W182" s="586"/>
      <c r="X182" s="513"/>
      <c r="Y182" s="607"/>
      <c r="Z182" s="607"/>
      <c r="AA182" s="607"/>
      <c r="AB182" s="607"/>
      <c r="AC182" s="607"/>
      <c r="AD182" s="607"/>
      <c r="AE182" s="607"/>
      <c r="AF182" s="607"/>
      <c r="AG182" s="607"/>
      <c r="AH182" s="607"/>
      <c r="AI182" s="607"/>
      <c r="AJ182" s="607"/>
      <c r="AK182" s="607"/>
      <c r="AL182" s="229"/>
      <c r="AM182" s="607"/>
      <c r="AN182" s="607"/>
      <c r="AO182" s="607"/>
      <c r="AP182" s="607"/>
      <c r="AQ182" s="607"/>
      <c r="AR182" s="607"/>
      <c r="AS182" s="607"/>
      <c r="AT182" s="607"/>
      <c r="AU182" s="607"/>
      <c r="AV182" s="229"/>
      <c r="AW182" s="607"/>
      <c r="AX182" s="607"/>
      <c r="AY182" s="607"/>
      <c r="AZ182" s="607"/>
      <c r="BA182" s="607"/>
      <c r="BB182" s="607"/>
      <c r="BC182" s="607"/>
      <c r="BD182" s="607"/>
      <c r="BE182" s="607"/>
      <c r="BF182" s="607"/>
      <c r="BG182" s="607"/>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236">
        <f>COUNTIF(BH182:CK182,"2")</f>
        <v>0</v>
      </c>
      <c r="CM182" s="235" t="e">
        <f>CL182/(CL182+CN182+CP182+CR182)</f>
        <v>#DIV/0!</v>
      </c>
      <c r="CN182" s="236">
        <f>COUNTIF(BH182:CK182,"1")</f>
        <v>0</v>
      </c>
      <c r="CO182" s="235" t="e">
        <f>CN182/(CL182+CN182+CP182+CR182)</f>
        <v>#DIV/0!</v>
      </c>
      <c r="CP182" s="236">
        <f>COUNTIF(BH182:CK182,"0")</f>
        <v>0</v>
      </c>
      <c r="CQ182" s="235" t="e">
        <f>CP182/(CL182+CN182+CP182+CR182)</f>
        <v>#DIV/0!</v>
      </c>
      <c r="CR182" s="236">
        <f>COUNTIF(BH182:CK182,"KĐG")</f>
        <v>0</v>
      </c>
      <c r="CS182" s="235" t="e">
        <f t="shared" si="79"/>
        <v>#DIV/0!</v>
      </c>
      <c r="CT182" s="237" t="e">
        <f t="shared" si="80"/>
        <v>#DIV/0!</v>
      </c>
      <c r="CU182" s="237" t="e">
        <f>IF(CS182&gt;=50%,"KĐG",IF(CT182&gt;=1.6,"Đạt mục tiêu",IF(CT182&gt;=1,"Cần cố gắng","Chưa đạt")))</f>
        <v>#DIV/0!</v>
      </c>
      <c r="CV182" s="609"/>
    </row>
    <row r="183" spans="1:100" s="22" customFormat="1" ht="27" hidden="1" customHeight="1">
      <c r="A183" s="71">
        <v>177</v>
      </c>
      <c r="B183" s="41">
        <v>365</v>
      </c>
      <c r="C183" s="582" t="s">
        <v>131</v>
      </c>
      <c r="D183" s="583"/>
      <c r="E183" s="583"/>
      <c r="F183" s="584"/>
      <c r="G183" s="45" t="s">
        <v>331</v>
      </c>
      <c r="H183" s="152" t="s">
        <v>331</v>
      </c>
      <c r="I183" s="45" t="s">
        <v>331</v>
      </c>
      <c r="J183" s="45" t="s">
        <v>331</v>
      </c>
      <c r="K183" s="15" t="s">
        <v>329</v>
      </c>
      <c r="L183" s="45" t="s">
        <v>331</v>
      </c>
      <c r="M183" s="45" t="s">
        <v>331</v>
      </c>
      <c r="N183" s="45" t="s">
        <v>331</v>
      </c>
      <c r="O183" s="45" t="s">
        <v>331</v>
      </c>
      <c r="P183" s="45" t="s">
        <v>331</v>
      </c>
      <c r="Q183" s="45" t="s">
        <v>331</v>
      </c>
      <c r="R183" s="45" t="s">
        <v>331</v>
      </c>
      <c r="S183" s="45" t="s">
        <v>331</v>
      </c>
      <c r="T183" s="45" t="s">
        <v>331</v>
      </c>
      <c r="U183" s="45" t="s">
        <v>331</v>
      </c>
      <c r="V183" s="45" t="s">
        <v>331</v>
      </c>
      <c r="W183" s="45" t="s">
        <v>331</v>
      </c>
      <c r="X183" s="45" t="s">
        <v>331</v>
      </c>
      <c r="Y183" s="45" t="s">
        <v>331</v>
      </c>
      <c r="Z183" s="45" t="s">
        <v>331</v>
      </c>
      <c r="AA183" s="45" t="s">
        <v>331</v>
      </c>
      <c r="AB183" s="45" t="s">
        <v>331</v>
      </c>
      <c r="AC183" s="45" t="s">
        <v>331</v>
      </c>
      <c r="AD183" s="45" t="s">
        <v>331</v>
      </c>
      <c r="AE183" s="45" t="s">
        <v>331</v>
      </c>
      <c r="AF183" s="45" t="s">
        <v>331</v>
      </c>
      <c r="AG183" s="45" t="s">
        <v>331</v>
      </c>
      <c r="AH183" s="45" t="s">
        <v>331</v>
      </c>
      <c r="AI183" s="45" t="s">
        <v>331</v>
      </c>
      <c r="AJ183" s="45" t="s">
        <v>331</v>
      </c>
      <c r="AK183" s="45" t="s">
        <v>331</v>
      </c>
      <c r="AL183" s="45" t="s">
        <v>331</v>
      </c>
      <c r="AM183" s="45" t="s">
        <v>331</v>
      </c>
      <c r="AN183" s="45" t="s">
        <v>331</v>
      </c>
      <c r="AO183" s="45" t="s">
        <v>331</v>
      </c>
      <c r="AP183" s="45" t="s">
        <v>331</v>
      </c>
      <c r="AQ183" s="45" t="s">
        <v>331</v>
      </c>
      <c r="AR183" s="45" t="s">
        <v>331</v>
      </c>
      <c r="AS183" s="45" t="s">
        <v>331</v>
      </c>
      <c r="AT183" s="45" t="s">
        <v>331</v>
      </c>
      <c r="AU183" s="45" t="s">
        <v>331</v>
      </c>
      <c r="AV183" s="45" t="s">
        <v>331</v>
      </c>
      <c r="AW183" s="45" t="s">
        <v>331</v>
      </c>
      <c r="AX183" s="45" t="s">
        <v>331</v>
      </c>
      <c r="AY183" s="45" t="s">
        <v>331</v>
      </c>
      <c r="AZ183" s="45" t="s">
        <v>331</v>
      </c>
      <c r="BA183" s="45" t="s">
        <v>331</v>
      </c>
      <c r="BB183" s="45" t="s">
        <v>331</v>
      </c>
      <c r="BC183" s="45" t="s">
        <v>331</v>
      </c>
      <c r="BD183" s="45" t="s">
        <v>331</v>
      </c>
      <c r="BE183" s="45" t="s">
        <v>331</v>
      </c>
      <c r="BF183" s="45" t="s">
        <v>331</v>
      </c>
      <c r="BG183" s="45" t="s">
        <v>331</v>
      </c>
      <c r="BH183" s="45" t="s">
        <v>331</v>
      </c>
      <c r="BI183" s="45" t="s">
        <v>331</v>
      </c>
      <c r="BJ183" s="45" t="s">
        <v>331</v>
      </c>
      <c r="BK183" s="45" t="s">
        <v>331</v>
      </c>
      <c r="BL183" s="45" t="s">
        <v>331</v>
      </c>
      <c r="BM183" s="45" t="s">
        <v>331</v>
      </c>
      <c r="BN183" s="45" t="s">
        <v>331</v>
      </c>
      <c r="BO183" s="45" t="s">
        <v>331</v>
      </c>
      <c r="BP183" s="45" t="s">
        <v>331</v>
      </c>
      <c r="BQ183" s="45" t="s">
        <v>331</v>
      </c>
      <c r="BR183" s="45" t="s">
        <v>331</v>
      </c>
      <c r="BS183" s="45" t="s">
        <v>331</v>
      </c>
      <c r="BT183" s="45" t="s">
        <v>331</v>
      </c>
      <c r="BU183" s="45" t="s">
        <v>331</v>
      </c>
      <c r="BV183" s="45" t="s">
        <v>331</v>
      </c>
      <c r="BW183" s="45" t="s">
        <v>331</v>
      </c>
      <c r="BX183" s="45" t="s">
        <v>331</v>
      </c>
      <c r="BY183" s="45" t="s">
        <v>331</v>
      </c>
      <c r="BZ183" s="45" t="s">
        <v>331</v>
      </c>
      <c r="CA183" s="45" t="s">
        <v>331</v>
      </c>
      <c r="CB183" s="45" t="s">
        <v>331</v>
      </c>
      <c r="CC183" s="45" t="s">
        <v>331</v>
      </c>
      <c r="CD183" s="45" t="s">
        <v>331</v>
      </c>
      <c r="CE183" s="45" t="s">
        <v>331</v>
      </c>
      <c r="CF183" s="45" t="s">
        <v>331</v>
      </c>
      <c r="CG183" s="45" t="s">
        <v>331</v>
      </c>
      <c r="CH183" s="45" t="s">
        <v>331</v>
      </c>
      <c r="CI183" s="45" t="s">
        <v>331</v>
      </c>
      <c r="CJ183" s="45" t="s">
        <v>331</v>
      </c>
      <c r="CK183" s="45" t="s">
        <v>331</v>
      </c>
      <c r="CL183" s="45" t="s">
        <v>331</v>
      </c>
      <c r="CM183" s="45" t="s">
        <v>331</v>
      </c>
      <c r="CN183" s="45" t="s">
        <v>331</v>
      </c>
      <c r="CO183" s="45" t="s">
        <v>331</v>
      </c>
      <c r="CP183" s="45" t="s">
        <v>331</v>
      </c>
      <c r="CQ183" s="45" t="s">
        <v>331</v>
      </c>
      <c r="CR183" s="45" t="s">
        <v>331</v>
      </c>
      <c r="CS183" s="45" t="s">
        <v>331</v>
      </c>
      <c r="CT183" s="45" t="s">
        <v>331</v>
      </c>
      <c r="CU183" s="45" t="s">
        <v>331</v>
      </c>
      <c r="CV183" s="45" t="s">
        <v>331</v>
      </c>
    </row>
    <row r="184" spans="1:100" s="22" customFormat="1" ht="54.75" customHeight="1">
      <c r="A184" s="71">
        <v>178</v>
      </c>
      <c r="B184" s="585">
        <v>366</v>
      </c>
      <c r="C184" s="575" t="s">
        <v>203</v>
      </c>
      <c r="D184" s="587" t="s">
        <v>12</v>
      </c>
      <c r="E184" s="575" t="s">
        <v>204</v>
      </c>
      <c r="F184" s="587" t="s">
        <v>12</v>
      </c>
      <c r="G184" s="575" t="s">
        <v>204</v>
      </c>
      <c r="H184" s="160" t="s">
        <v>929</v>
      </c>
      <c r="I184" s="55" t="s">
        <v>599</v>
      </c>
      <c r="J184" s="14" t="s">
        <v>363</v>
      </c>
      <c r="K184" s="254" t="s">
        <v>329</v>
      </c>
      <c r="L184" s="51" t="s">
        <v>296</v>
      </c>
      <c r="M184" s="69" t="s">
        <v>184</v>
      </c>
      <c r="N184" s="250" t="s">
        <v>184</v>
      </c>
      <c r="O184" s="250"/>
      <c r="P184" s="250"/>
      <c r="Q184" s="250"/>
      <c r="R184" s="250"/>
      <c r="S184" s="250"/>
      <c r="T184" s="250"/>
      <c r="U184" s="250"/>
      <c r="V184" s="250"/>
      <c r="W184" s="250"/>
      <c r="X184" s="237">
        <f>COUNTIF($N184:$W184,"x")</f>
        <v>1</v>
      </c>
      <c r="Y184" s="80"/>
      <c r="Z184" s="80" t="s">
        <v>519</v>
      </c>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6">
        <v>2</v>
      </c>
      <c r="BI184" s="6">
        <v>2</v>
      </c>
      <c r="BJ184" s="6">
        <v>2</v>
      </c>
      <c r="BK184" s="6">
        <v>2</v>
      </c>
      <c r="BL184" s="6">
        <v>2</v>
      </c>
      <c r="BM184" s="6">
        <v>2</v>
      </c>
      <c r="BN184" s="6">
        <v>2</v>
      </c>
      <c r="BO184" s="6">
        <v>1</v>
      </c>
      <c r="BP184" s="6">
        <v>2</v>
      </c>
      <c r="BQ184" s="6">
        <v>2</v>
      </c>
      <c r="BR184" s="6">
        <v>2</v>
      </c>
      <c r="BS184" s="6">
        <v>2</v>
      </c>
      <c r="BT184" s="6">
        <v>1</v>
      </c>
      <c r="BU184" s="6">
        <v>2</v>
      </c>
      <c r="BV184" s="6">
        <v>1</v>
      </c>
      <c r="BW184" s="6">
        <v>2</v>
      </c>
      <c r="BX184" s="6">
        <v>1</v>
      </c>
      <c r="BY184" s="6">
        <v>2</v>
      </c>
      <c r="BZ184" s="6">
        <v>2</v>
      </c>
      <c r="CA184" s="6">
        <v>2</v>
      </c>
      <c r="CB184" s="6">
        <v>2</v>
      </c>
      <c r="CC184" s="6">
        <v>2</v>
      </c>
      <c r="CD184" s="6">
        <v>2</v>
      </c>
      <c r="CE184" s="6"/>
      <c r="CF184" s="6"/>
      <c r="CG184" s="6"/>
      <c r="CH184" s="6"/>
      <c r="CI184" s="6"/>
      <c r="CJ184" s="6"/>
      <c r="CK184" s="6"/>
      <c r="CL184" s="236">
        <f>COUNTIF(BH184:CK184,"2")</f>
        <v>19</v>
      </c>
      <c r="CM184" s="235">
        <f>CL184/(CL184+CN184+CP184+CR184)</f>
        <v>0.82608695652173914</v>
      </c>
      <c r="CN184" s="236">
        <f>COUNTIF(BH184:CK184,"1")</f>
        <v>4</v>
      </c>
      <c r="CO184" s="235">
        <f>CN184/(CL184+CN184+CP184+CR184)</f>
        <v>0.17391304347826086</v>
      </c>
      <c r="CP184" s="236">
        <f>COUNTIF(BH184:CK184,"0")</f>
        <v>0</v>
      </c>
      <c r="CQ184" s="235">
        <f>CP184/(CL184+CN184+CP184+CR184)</f>
        <v>0</v>
      </c>
      <c r="CR184" s="236">
        <f>COUNTIF(BH184:CK184,"KĐG")</f>
        <v>0</v>
      </c>
      <c r="CS184" s="235">
        <f t="shared" si="79"/>
        <v>0</v>
      </c>
      <c r="CT184" s="237">
        <f t="shared" si="80"/>
        <v>1.826086956521739</v>
      </c>
      <c r="CU184" s="237" t="str">
        <f>IF(CS184&gt;=50%,"KĐG",IF(CT184&gt;=1.6,"Đạt mục tiêu",IF(CT184&gt;=1,"Cần cố gắng","Chưa đạt")))</f>
        <v>Đạt mục tiêu</v>
      </c>
      <c r="CV184" s="6"/>
    </row>
    <row r="185" spans="1:100" s="22" customFormat="1" ht="28.5" hidden="1" customHeight="1">
      <c r="A185" s="71">
        <v>179</v>
      </c>
      <c r="B185" s="586"/>
      <c r="C185" s="576"/>
      <c r="D185" s="588"/>
      <c r="E185" s="576"/>
      <c r="F185" s="588"/>
      <c r="G185" s="576"/>
      <c r="H185" s="160" t="s">
        <v>758</v>
      </c>
      <c r="I185" s="55" t="s">
        <v>599</v>
      </c>
      <c r="J185" s="14" t="s">
        <v>363</v>
      </c>
      <c r="K185" s="15" t="s">
        <v>329</v>
      </c>
      <c r="L185" s="51" t="s">
        <v>296</v>
      </c>
      <c r="M185" s="69" t="s">
        <v>184</v>
      </c>
      <c r="N185" s="250"/>
      <c r="O185" s="250"/>
      <c r="P185" s="250"/>
      <c r="Q185" s="250"/>
      <c r="R185" s="250"/>
      <c r="S185" s="250" t="s">
        <v>184</v>
      </c>
      <c r="T185" s="250"/>
      <c r="U185" s="250"/>
      <c r="V185" s="250"/>
      <c r="W185" s="250"/>
      <c r="X185" s="237">
        <f>COUNTIF($N185:$W185,"x")</f>
        <v>1</v>
      </c>
      <c r="Y185" s="80"/>
      <c r="Z185" s="80"/>
      <c r="AA185" s="80"/>
      <c r="AB185" s="80"/>
      <c r="AC185" s="80"/>
      <c r="AD185" s="80"/>
      <c r="AE185" s="80"/>
      <c r="AF185" s="80"/>
      <c r="AG185" s="80"/>
      <c r="AH185" s="80"/>
      <c r="AI185" s="80"/>
      <c r="AJ185" s="80"/>
      <c r="AK185" s="80"/>
      <c r="AL185" s="80"/>
      <c r="AM185" s="80"/>
      <c r="AN185" s="80"/>
      <c r="AO185" s="80"/>
      <c r="AP185" s="80"/>
      <c r="AQ185" s="80"/>
      <c r="AR185" s="80" t="s">
        <v>519</v>
      </c>
      <c r="AS185" s="80"/>
      <c r="AT185" s="80"/>
      <c r="AU185" s="80"/>
      <c r="AV185" s="80"/>
      <c r="AW185" s="80"/>
      <c r="AX185" s="80"/>
      <c r="AY185" s="80"/>
      <c r="AZ185" s="80"/>
      <c r="BA185" s="80"/>
      <c r="BB185" s="80"/>
      <c r="BC185" s="80"/>
      <c r="BD185" s="80"/>
      <c r="BE185" s="80"/>
      <c r="BF185" s="80"/>
      <c r="BG185" s="80"/>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236"/>
      <c r="CM185" s="235"/>
      <c r="CN185" s="236"/>
      <c r="CO185" s="235"/>
      <c r="CP185" s="236"/>
      <c r="CQ185" s="235"/>
      <c r="CR185" s="236"/>
      <c r="CS185" s="235"/>
      <c r="CT185" s="237"/>
      <c r="CU185" s="237"/>
      <c r="CV185" s="6"/>
    </row>
    <row r="186" spans="1:100" s="22" customFormat="1" ht="24" hidden="1" customHeight="1">
      <c r="A186" s="71">
        <v>180</v>
      </c>
      <c r="B186" s="585">
        <v>369</v>
      </c>
      <c r="C186" s="575" t="s">
        <v>205</v>
      </c>
      <c r="D186" s="587" t="s">
        <v>12</v>
      </c>
      <c r="E186" s="575" t="s">
        <v>206</v>
      </c>
      <c r="F186" s="587" t="s">
        <v>12</v>
      </c>
      <c r="G186" s="575" t="s">
        <v>206</v>
      </c>
      <c r="H186" s="160" t="s">
        <v>757</v>
      </c>
      <c r="I186" s="55" t="s">
        <v>599</v>
      </c>
      <c r="J186" s="14" t="s">
        <v>363</v>
      </c>
      <c r="K186" s="15" t="s">
        <v>329</v>
      </c>
      <c r="L186" s="51" t="s">
        <v>296</v>
      </c>
      <c r="M186" s="69" t="s">
        <v>184</v>
      </c>
      <c r="N186" s="250"/>
      <c r="O186" s="250"/>
      <c r="P186" s="250"/>
      <c r="Q186" s="250"/>
      <c r="R186" s="250"/>
      <c r="S186" s="250"/>
      <c r="T186" s="250"/>
      <c r="U186" s="250"/>
      <c r="V186" s="250"/>
      <c r="W186" s="250" t="s">
        <v>184</v>
      </c>
      <c r="X186" s="237">
        <f>COUNTIF($N186:$W186,"x")</f>
        <v>1</v>
      </c>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t="s">
        <v>519</v>
      </c>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236">
        <f>COUNTIF(BH186:CK186,"2")</f>
        <v>0</v>
      </c>
      <c r="CM186" s="235" t="e">
        <f>CL186/(CL186+CN186+CP186+CR186)</f>
        <v>#DIV/0!</v>
      </c>
      <c r="CN186" s="236">
        <f>COUNTIF(BH186:CK186,"1")</f>
        <v>0</v>
      </c>
      <c r="CO186" s="235" t="e">
        <f>CN186/(CL186+CN186+CP186+CR186)</f>
        <v>#DIV/0!</v>
      </c>
      <c r="CP186" s="236">
        <f>COUNTIF(BH186:CK186,"0")</f>
        <v>0</v>
      </c>
      <c r="CQ186" s="235" t="e">
        <f>CP186/(CL186+CN186+CP186+CR186)</f>
        <v>#DIV/0!</v>
      </c>
      <c r="CR186" s="236">
        <f>COUNTIF(BH186:CK186,"KĐG")</f>
        <v>0</v>
      </c>
      <c r="CS186" s="235" t="e">
        <f t="shared" si="79"/>
        <v>#DIV/0!</v>
      </c>
      <c r="CT186" s="237" t="e">
        <f t="shared" si="80"/>
        <v>#DIV/0!</v>
      </c>
      <c r="CU186" s="237" t="e">
        <f>IF(CS186&gt;=50%,"KĐG",IF(CT186&gt;=1.6,"Đạt mục tiêu",IF(CT186&gt;=1,"Cần cố gắng","Chưa đạt")))</f>
        <v>#DIV/0!</v>
      </c>
      <c r="CV186" s="6"/>
    </row>
    <row r="187" spans="1:100" s="22" customFormat="1" ht="22.5" hidden="1" customHeight="1">
      <c r="A187" s="71">
        <v>181</v>
      </c>
      <c r="B187" s="586"/>
      <c r="C187" s="576"/>
      <c r="D187" s="588"/>
      <c r="E187" s="576"/>
      <c r="F187" s="588"/>
      <c r="G187" s="576"/>
      <c r="H187" s="160" t="s">
        <v>756</v>
      </c>
      <c r="I187" s="55"/>
      <c r="J187" s="14"/>
      <c r="K187" s="15"/>
      <c r="L187" s="51"/>
      <c r="M187" s="69"/>
      <c r="N187" s="250"/>
      <c r="O187" s="250"/>
      <c r="P187" s="250"/>
      <c r="Q187" s="250"/>
      <c r="R187" s="250"/>
      <c r="S187" s="250"/>
      <c r="T187" s="250"/>
      <c r="U187" s="250"/>
      <c r="V187" s="250"/>
      <c r="W187" s="250" t="s">
        <v>184</v>
      </c>
      <c r="X187" s="237">
        <f>COUNTIF($N187:$W187,"x")</f>
        <v>1</v>
      </c>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t="s">
        <v>519</v>
      </c>
      <c r="BG187" s="80"/>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236">
        <f>COUNTIF(BH187:CK187,"2")</f>
        <v>0</v>
      </c>
      <c r="CM187" s="235" t="e">
        <f>CL187/(CL187+CN187+CP187+CR187)</f>
        <v>#DIV/0!</v>
      </c>
      <c r="CN187" s="236">
        <f>COUNTIF(BH187:CK187,"1")</f>
        <v>0</v>
      </c>
      <c r="CO187" s="235" t="e">
        <f>CN187/(CL187+CN187+CP187+CR187)</f>
        <v>#DIV/0!</v>
      </c>
      <c r="CP187" s="236">
        <f>COUNTIF(BH187:CK187,"0")</f>
        <v>0</v>
      </c>
      <c r="CQ187" s="235" t="e">
        <f>CP187/(CL187+CN187+CP187+CR187)</f>
        <v>#DIV/0!</v>
      </c>
      <c r="CR187" s="236">
        <f>COUNTIF(BH187:CK187,"KĐG")</f>
        <v>0</v>
      </c>
      <c r="CS187" s="235" t="e">
        <f t="shared" si="79"/>
        <v>#DIV/0!</v>
      </c>
      <c r="CT187" s="237" t="e">
        <f t="shared" si="80"/>
        <v>#DIV/0!</v>
      </c>
      <c r="CU187" s="237" t="e">
        <f>IF(CS187&gt;=50%,"KĐG",IF(CT187&gt;=1.6,"Đạt mục tiêu",IF(CT187&gt;=1,"Cần cố gắng","Chưa đạt")))</f>
        <v>#DIV/0!</v>
      </c>
      <c r="CV187" s="6"/>
    </row>
    <row r="188" spans="1:100" s="22" customFormat="1" ht="25.5" hidden="1" customHeight="1">
      <c r="A188" s="71">
        <v>182</v>
      </c>
      <c r="B188" s="250">
        <v>372</v>
      </c>
      <c r="C188" s="26" t="s">
        <v>207</v>
      </c>
      <c r="D188" s="249" t="s">
        <v>12</v>
      </c>
      <c r="E188" s="26" t="s">
        <v>208</v>
      </c>
      <c r="F188" s="249" t="s">
        <v>12</v>
      </c>
      <c r="G188" s="26" t="s">
        <v>208</v>
      </c>
      <c r="H188" s="169" t="s">
        <v>755</v>
      </c>
      <c r="I188" s="61" t="s">
        <v>599</v>
      </c>
      <c r="J188" s="14" t="s">
        <v>363</v>
      </c>
      <c r="K188" s="15" t="s">
        <v>329</v>
      </c>
      <c r="L188" s="51" t="s">
        <v>296</v>
      </c>
      <c r="M188" s="69" t="s">
        <v>184</v>
      </c>
      <c r="N188" s="250"/>
      <c r="O188" s="250"/>
      <c r="P188" s="250"/>
      <c r="Q188" s="250"/>
      <c r="R188" s="250"/>
      <c r="S188" s="250"/>
      <c r="T188" s="250"/>
      <c r="U188" s="250"/>
      <c r="V188" s="250"/>
      <c r="W188" s="250" t="s">
        <v>184</v>
      </c>
      <c r="X188" s="237">
        <f>COUNTIF($N188:$W188,"x")</f>
        <v>1</v>
      </c>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t="s">
        <v>519</v>
      </c>
      <c r="BF188" s="80"/>
      <c r="BG188" s="80"/>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236">
        <f>COUNTIF(BH188:CK188,"2")</f>
        <v>0</v>
      </c>
      <c r="CM188" s="235" t="e">
        <f>CL188/(CL188+CN188+CP188+CR188)</f>
        <v>#DIV/0!</v>
      </c>
      <c r="CN188" s="236">
        <f>COUNTIF(BH188:CK188,"1")</f>
        <v>0</v>
      </c>
      <c r="CO188" s="235" t="e">
        <f>CN188/(CL188+CN188+CP188+CR188)</f>
        <v>#DIV/0!</v>
      </c>
      <c r="CP188" s="236">
        <f>COUNTIF(BH188:CK188,"0")</f>
        <v>0</v>
      </c>
      <c r="CQ188" s="235" t="e">
        <f>CP188/(CL188+CN188+CP188+CR188)</f>
        <v>#DIV/0!</v>
      </c>
      <c r="CR188" s="236">
        <f>COUNTIF(BH188:CK188,"KĐG")</f>
        <v>0</v>
      </c>
      <c r="CS188" s="235" t="e">
        <f t="shared" si="79"/>
        <v>#DIV/0!</v>
      </c>
      <c r="CT188" s="237" t="e">
        <f t="shared" si="80"/>
        <v>#DIV/0!</v>
      </c>
      <c r="CU188" s="237" t="e">
        <f>IF(CS188&gt;=50%,"KĐG",IF(CT188&gt;=1.6,"Đạt mục tiêu",IF(CT188&gt;=1,"Cần cố gắng","Chưa đạt")))</f>
        <v>#DIV/0!</v>
      </c>
      <c r="CV188" s="6"/>
    </row>
    <row r="189" spans="1:100" s="22" customFormat="1" ht="22.5" hidden="1" customHeight="1">
      <c r="A189" s="71">
        <v>183</v>
      </c>
      <c r="B189" s="41">
        <v>375</v>
      </c>
      <c r="C189" s="582" t="s">
        <v>169</v>
      </c>
      <c r="D189" s="583"/>
      <c r="E189" s="583"/>
      <c r="F189" s="584"/>
      <c r="G189" s="45" t="s">
        <v>331</v>
      </c>
      <c r="H189" s="152" t="s">
        <v>331</v>
      </c>
      <c r="I189" s="45" t="s">
        <v>331</v>
      </c>
      <c r="J189" s="45" t="s">
        <v>331</v>
      </c>
      <c r="K189" s="15" t="s">
        <v>328</v>
      </c>
      <c r="L189" s="45" t="s">
        <v>331</v>
      </c>
      <c r="M189" s="45" t="s">
        <v>331</v>
      </c>
      <c r="N189" s="45" t="s">
        <v>331</v>
      </c>
      <c r="O189" s="45" t="s">
        <v>331</v>
      </c>
      <c r="P189" s="45" t="s">
        <v>331</v>
      </c>
      <c r="Q189" s="45" t="s">
        <v>331</v>
      </c>
      <c r="R189" s="45" t="s">
        <v>331</v>
      </c>
      <c r="S189" s="45" t="s">
        <v>331</v>
      </c>
      <c r="T189" s="45" t="s">
        <v>331</v>
      </c>
      <c r="U189" s="45" t="s">
        <v>331</v>
      </c>
      <c r="V189" s="45" t="s">
        <v>331</v>
      </c>
      <c r="W189" s="45" t="s">
        <v>331</v>
      </c>
      <c r="X189" s="45" t="s">
        <v>331</v>
      </c>
      <c r="Y189" s="45" t="s">
        <v>331</v>
      </c>
      <c r="Z189" s="45" t="s">
        <v>331</v>
      </c>
      <c r="AA189" s="45" t="s">
        <v>331</v>
      </c>
      <c r="AB189" s="45" t="s">
        <v>331</v>
      </c>
      <c r="AC189" s="45" t="s">
        <v>331</v>
      </c>
      <c r="AD189" s="45" t="s">
        <v>331</v>
      </c>
      <c r="AE189" s="45" t="s">
        <v>331</v>
      </c>
      <c r="AF189" s="45" t="s">
        <v>331</v>
      </c>
      <c r="AG189" s="45" t="s">
        <v>331</v>
      </c>
      <c r="AH189" s="45" t="s">
        <v>331</v>
      </c>
      <c r="AI189" s="45" t="s">
        <v>331</v>
      </c>
      <c r="AJ189" s="45" t="s">
        <v>331</v>
      </c>
      <c r="AK189" s="45" t="s">
        <v>331</v>
      </c>
      <c r="AL189" s="45" t="s">
        <v>331</v>
      </c>
      <c r="AM189" s="45" t="s">
        <v>331</v>
      </c>
      <c r="AN189" s="45" t="s">
        <v>331</v>
      </c>
      <c r="AO189" s="45" t="s">
        <v>331</v>
      </c>
      <c r="AP189" s="45" t="s">
        <v>331</v>
      </c>
      <c r="AQ189" s="45" t="s">
        <v>331</v>
      </c>
      <c r="AR189" s="45" t="s">
        <v>331</v>
      </c>
      <c r="AS189" s="45" t="s">
        <v>331</v>
      </c>
      <c r="AT189" s="45" t="s">
        <v>331</v>
      </c>
      <c r="AU189" s="45" t="s">
        <v>331</v>
      </c>
      <c r="AV189" s="45" t="s">
        <v>331</v>
      </c>
      <c r="AW189" s="45" t="s">
        <v>331</v>
      </c>
      <c r="AX189" s="45" t="s">
        <v>331</v>
      </c>
      <c r="AY189" s="45" t="s">
        <v>331</v>
      </c>
      <c r="AZ189" s="45" t="s">
        <v>331</v>
      </c>
      <c r="BA189" s="45" t="s">
        <v>331</v>
      </c>
      <c r="BB189" s="45" t="s">
        <v>331</v>
      </c>
      <c r="BC189" s="45" t="s">
        <v>331</v>
      </c>
      <c r="BD189" s="45" t="s">
        <v>331</v>
      </c>
      <c r="BE189" s="45" t="s">
        <v>331</v>
      </c>
      <c r="BF189" s="45" t="s">
        <v>331</v>
      </c>
      <c r="BG189" s="45" t="s">
        <v>331</v>
      </c>
      <c r="BH189" s="45" t="s">
        <v>331</v>
      </c>
      <c r="BI189" s="45" t="s">
        <v>331</v>
      </c>
      <c r="BJ189" s="45" t="s">
        <v>331</v>
      </c>
      <c r="BK189" s="45" t="s">
        <v>331</v>
      </c>
      <c r="BL189" s="45" t="s">
        <v>331</v>
      </c>
      <c r="BM189" s="45" t="s">
        <v>331</v>
      </c>
      <c r="BN189" s="45" t="s">
        <v>331</v>
      </c>
      <c r="BO189" s="45" t="s">
        <v>331</v>
      </c>
      <c r="BP189" s="45" t="s">
        <v>331</v>
      </c>
      <c r="BQ189" s="45" t="s">
        <v>331</v>
      </c>
      <c r="BR189" s="45" t="s">
        <v>331</v>
      </c>
      <c r="BS189" s="45" t="s">
        <v>331</v>
      </c>
      <c r="BT189" s="45" t="s">
        <v>331</v>
      </c>
      <c r="BU189" s="45" t="s">
        <v>331</v>
      </c>
      <c r="BV189" s="45" t="s">
        <v>331</v>
      </c>
      <c r="BW189" s="45" t="s">
        <v>331</v>
      </c>
      <c r="BX189" s="45" t="s">
        <v>331</v>
      </c>
      <c r="BY189" s="45" t="s">
        <v>331</v>
      </c>
      <c r="BZ189" s="45" t="s">
        <v>331</v>
      </c>
      <c r="CA189" s="45" t="s">
        <v>331</v>
      </c>
      <c r="CB189" s="45" t="s">
        <v>331</v>
      </c>
      <c r="CC189" s="45" t="s">
        <v>331</v>
      </c>
      <c r="CD189" s="45" t="s">
        <v>331</v>
      </c>
      <c r="CE189" s="45" t="s">
        <v>331</v>
      </c>
      <c r="CF189" s="45" t="s">
        <v>331</v>
      </c>
      <c r="CG189" s="45" t="s">
        <v>331</v>
      </c>
      <c r="CH189" s="45" t="s">
        <v>331</v>
      </c>
      <c r="CI189" s="45" t="s">
        <v>331</v>
      </c>
      <c r="CJ189" s="45" t="s">
        <v>331</v>
      </c>
      <c r="CK189" s="45" t="s">
        <v>331</v>
      </c>
      <c r="CL189" s="45" t="s">
        <v>331</v>
      </c>
      <c r="CM189" s="45" t="s">
        <v>331</v>
      </c>
      <c r="CN189" s="45" t="s">
        <v>331</v>
      </c>
      <c r="CO189" s="45" t="s">
        <v>331</v>
      </c>
      <c r="CP189" s="45" t="s">
        <v>331</v>
      </c>
      <c r="CQ189" s="45" t="s">
        <v>331</v>
      </c>
      <c r="CR189" s="45" t="s">
        <v>331</v>
      </c>
      <c r="CS189" s="45" t="s">
        <v>331</v>
      </c>
      <c r="CT189" s="45" t="s">
        <v>331</v>
      </c>
      <c r="CU189" s="45" t="s">
        <v>331</v>
      </c>
      <c r="CV189" s="45" t="s">
        <v>331</v>
      </c>
    </row>
    <row r="190" spans="1:100" s="22" customFormat="1" ht="17.25" hidden="1" customHeight="1">
      <c r="A190" s="71">
        <v>184</v>
      </c>
      <c r="B190" s="41">
        <v>376</v>
      </c>
      <c r="C190" s="582" t="s">
        <v>272</v>
      </c>
      <c r="D190" s="583"/>
      <c r="E190" s="583"/>
      <c r="F190" s="584"/>
      <c r="G190" s="45" t="s">
        <v>331</v>
      </c>
      <c r="H190" s="152" t="s">
        <v>331</v>
      </c>
      <c r="I190" s="45" t="s">
        <v>331</v>
      </c>
      <c r="J190" s="45" t="s">
        <v>331</v>
      </c>
      <c r="K190" s="15" t="s">
        <v>328</v>
      </c>
      <c r="L190" s="45" t="s">
        <v>331</v>
      </c>
      <c r="M190" s="45" t="s">
        <v>331</v>
      </c>
      <c r="N190" s="45" t="s">
        <v>331</v>
      </c>
      <c r="O190" s="45" t="s">
        <v>331</v>
      </c>
      <c r="P190" s="45" t="s">
        <v>331</v>
      </c>
      <c r="Q190" s="45" t="s">
        <v>331</v>
      </c>
      <c r="R190" s="45" t="s">
        <v>331</v>
      </c>
      <c r="S190" s="45" t="s">
        <v>331</v>
      </c>
      <c r="T190" s="45" t="s">
        <v>331</v>
      </c>
      <c r="U190" s="45" t="s">
        <v>331</v>
      </c>
      <c r="V190" s="45" t="s">
        <v>331</v>
      </c>
      <c r="W190" s="45" t="s">
        <v>331</v>
      </c>
      <c r="X190" s="45" t="s">
        <v>331</v>
      </c>
      <c r="Y190" s="45" t="s">
        <v>331</v>
      </c>
      <c r="Z190" s="45" t="s">
        <v>331</v>
      </c>
      <c r="AA190" s="45" t="s">
        <v>331</v>
      </c>
      <c r="AB190" s="45" t="s">
        <v>331</v>
      </c>
      <c r="AC190" s="45" t="s">
        <v>331</v>
      </c>
      <c r="AD190" s="45" t="s">
        <v>331</v>
      </c>
      <c r="AE190" s="45" t="s">
        <v>331</v>
      </c>
      <c r="AF190" s="45" t="s">
        <v>331</v>
      </c>
      <c r="AG190" s="45" t="s">
        <v>331</v>
      </c>
      <c r="AH190" s="45" t="s">
        <v>331</v>
      </c>
      <c r="AI190" s="45" t="s">
        <v>331</v>
      </c>
      <c r="AJ190" s="45" t="s">
        <v>331</v>
      </c>
      <c r="AK190" s="45" t="s">
        <v>331</v>
      </c>
      <c r="AL190" s="45" t="s">
        <v>331</v>
      </c>
      <c r="AM190" s="45" t="s">
        <v>331</v>
      </c>
      <c r="AN190" s="45" t="s">
        <v>331</v>
      </c>
      <c r="AO190" s="45" t="s">
        <v>331</v>
      </c>
      <c r="AP190" s="45" t="s">
        <v>331</v>
      </c>
      <c r="AQ190" s="45" t="s">
        <v>331</v>
      </c>
      <c r="AR190" s="45" t="s">
        <v>331</v>
      </c>
      <c r="AS190" s="45" t="s">
        <v>331</v>
      </c>
      <c r="AT190" s="45" t="s">
        <v>331</v>
      </c>
      <c r="AU190" s="45" t="s">
        <v>331</v>
      </c>
      <c r="AV190" s="45" t="s">
        <v>331</v>
      </c>
      <c r="AW190" s="45" t="s">
        <v>331</v>
      </c>
      <c r="AX190" s="45" t="s">
        <v>331</v>
      </c>
      <c r="AY190" s="45" t="s">
        <v>331</v>
      </c>
      <c r="AZ190" s="45" t="s">
        <v>331</v>
      </c>
      <c r="BA190" s="45" t="s">
        <v>331</v>
      </c>
      <c r="BB190" s="45" t="s">
        <v>331</v>
      </c>
      <c r="BC190" s="45" t="s">
        <v>331</v>
      </c>
      <c r="BD190" s="45" t="s">
        <v>331</v>
      </c>
      <c r="BE190" s="45" t="s">
        <v>331</v>
      </c>
      <c r="BF190" s="45" t="s">
        <v>331</v>
      </c>
      <c r="BG190" s="45" t="s">
        <v>331</v>
      </c>
      <c r="BH190" s="45" t="s">
        <v>331</v>
      </c>
      <c r="BI190" s="45" t="s">
        <v>331</v>
      </c>
      <c r="BJ190" s="45" t="s">
        <v>331</v>
      </c>
      <c r="BK190" s="45" t="s">
        <v>331</v>
      </c>
      <c r="BL190" s="45" t="s">
        <v>331</v>
      </c>
      <c r="BM190" s="45" t="s">
        <v>331</v>
      </c>
      <c r="BN190" s="45" t="s">
        <v>331</v>
      </c>
      <c r="BO190" s="45" t="s">
        <v>331</v>
      </c>
      <c r="BP190" s="45" t="s">
        <v>331</v>
      </c>
      <c r="BQ190" s="45" t="s">
        <v>331</v>
      </c>
      <c r="BR190" s="45" t="s">
        <v>331</v>
      </c>
      <c r="BS190" s="45" t="s">
        <v>331</v>
      </c>
      <c r="BT190" s="45" t="s">
        <v>331</v>
      </c>
      <c r="BU190" s="45" t="s">
        <v>331</v>
      </c>
      <c r="BV190" s="45" t="s">
        <v>331</v>
      </c>
      <c r="BW190" s="45" t="s">
        <v>331</v>
      </c>
      <c r="BX190" s="45" t="s">
        <v>331</v>
      </c>
      <c r="BY190" s="45" t="s">
        <v>331</v>
      </c>
      <c r="BZ190" s="45" t="s">
        <v>331</v>
      </c>
      <c r="CA190" s="45" t="s">
        <v>331</v>
      </c>
      <c r="CB190" s="45" t="s">
        <v>331</v>
      </c>
      <c r="CC190" s="45" t="s">
        <v>331</v>
      </c>
      <c r="CD190" s="45" t="s">
        <v>331</v>
      </c>
      <c r="CE190" s="45" t="s">
        <v>331</v>
      </c>
      <c r="CF190" s="45" t="s">
        <v>331</v>
      </c>
      <c r="CG190" s="45" t="s">
        <v>331</v>
      </c>
      <c r="CH190" s="45" t="s">
        <v>331</v>
      </c>
      <c r="CI190" s="45" t="s">
        <v>331</v>
      </c>
      <c r="CJ190" s="45" t="s">
        <v>331</v>
      </c>
      <c r="CK190" s="45" t="s">
        <v>331</v>
      </c>
      <c r="CL190" s="45" t="s">
        <v>331</v>
      </c>
      <c r="CM190" s="45" t="s">
        <v>331</v>
      </c>
      <c r="CN190" s="45" t="s">
        <v>331</v>
      </c>
      <c r="CO190" s="45" t="s">
        <v>331</v>
      </c>
      <c r="CP190" s="45" t="s">
        <v>331</v>
      </c>
      <c r="CQ190" s="45" t="s">
        <v>331</v>
      </c>
      <c r="CR190" s="45" t="s">
        <v>331</v>
      </c>
      <c r="CS190" s="45" t="s">
        <v>331</v>
      </c>
      <c r="CT190" s="45" t="s">
        <v>331</v>
      </c>
      <c r="CU190" s="45" t="s">
        <v>331</v>
      </c>
      <c r="CV190" s="45" t="s">
        <v>331</v>
      </c>
    </row>
    <row r="191" spans="1:100" s="22" customFormat="1" ht="78" customHeight="1">
      <c r="A191" s="71">
        <v>185</v>
      </c>
      <c r="B191" s="250">
        <v>377</v>
      </c>
      <c r="C191" s="26" t="s">
        <v>216</v>
      </c>
      <c r="D191" s="249" t="s">
        <v>10</v>
      </c>
      <c r="E191" s="26" t="s">
        <v>217</v>
      </c>
      <c r="F191" s="249" t="s">
        <v>10</v>
      </c>
      <c r="G191" s="26" t="s">
        <v>217</v>
      </c>
      <c r="H191" s="161" t="s">
        <v>395</v>
      </c>
      <c r="I191" s="55" t="s">
        <v>600</v>
      </c>
      <c r="J191" s="14" t="s">
        <v>363</v>
      </c>
      <c r="K191" s="254" t="s">
        <v>328</v>
      </c>
      <c r="L191" s="51" t="s">
        <v>296</v>
      </c>
      <c r="M191" s="69" t="s">
        <v>184</v>
      </c>
      <c r="N191" s="250" t="s">
        <v>184</v>
      </c>
      <c r="O191" s="250"/>
      <c r="P191" s="250"/>
      <c r="Q191" s="250"/>
      <c r="R191" s="250"/>
      <c r="S191" s="250"/>
      <c r="T191" s="250"/>
      <c r="U191" s="250"/>
      <c r="V191" s="250"/>
      <c r="W191" s="250"/>
      <c r="X191" s="237">
        <f t="shared" ref="X191:X241" si="90">COUNTIF($N191:$W191,"x")</f>
        <v>1</v>
      </c>
      <c r="Y191" s="80"/>
      <c r="Z191" s="80" t="s">
        <v>521</v>
      </c>
      <c r="AA191" s="80"/>
      <c r="AB191" s="80"/>
      <c r="AC191" s="80"/>
      <c r="AD191" s="80"/>
      <c r="AE191" s="80"/>
      <c r="AF191" s="80" t="s">
        <v>521</v>
      </c>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6">
        <v>2</v>
      </c>
      <c r="BI191" s="6">
        <v>2</v>
      </c>
      <c r="BJ191" s="6">
        <v>2</v>
      </c>
      <c r="BK191" s="6">
        <v>2</v>
      </c>
      <c r="BL191" s="6">
        <v>2</v>
      </c>
      <c r="BM191" s="6">
        <v>2</v>
      </c>
      <c r="BN191" s="6">
        <v>1</v>
      </c>
      <c r="BO191" s="6">
        <v>1</v>
      </c>
      <c r="BP191" s="6">
        <v>2</v>
      </c>
      <c r="BQ191" s="6">
        <v>2</v>
      </c>
      <c r="BR191" s="6">
        <v>2</v>
      </c>
      <c r="BS191" s="6">
        <v>2</v>
      </c>
      <c r="BT191" s="6">
        <v>2</v>
      </c>
      <c r="BU191" s="6">
        <v>2</v>
      </c>
      <c r="BV191" s="6">
        <v>2</v>
      </c>
      <c r="BW191" s="6">
        <v>2</v>
      </c>
      <c r="BX191" s="6">
        <v>2</v>
      </c>
      <c r="BY191" s="6">
        <v>2</v>
      </c>
      <c r="BZ191" s="6">
        <v>2</v>
      </c>
      <c r="CA191" s="6">
        <v>2</v>
      </c>
      <c r="CB191" s="6">
        <v>2</v>
      </c>
      <c r="CC191" s="6">
        <v>2</v>
      </c>
      <c r="CD191" s="6">
        <v>2</v>
      </c>
      <c r="CE191" s="6"/>
      <c r="CF191" s="6"/>
      <c r="CG191" s="6"/>
      <c r="CH191" s="6"/>
      <c r="CI191" s="6"/>
      <c r="CJ191" s="6"/>
      <c r="CK191" s="6"/>
      <c r="CL191" s="236">
        <f t="shared" ref="CL191:CL241" si="91">COUNTIF(BH191:CK191,"2")</f>
        <v>21</v>
      </c>
      <c r="CM191" s="235">
        <f t="shared" ref="CM191:CM241" si="92">CL191/(CL191+CN191+CP191+CR191)</f>
        <v>0.91304347826086951</v>
      </c>
      <c r="CN191" s="236">
        <f t="shared" ref="CN191:CN241" si="93">COUNTIF(BH191:CK191,"1")</f>
        <v>2</v>
      </c>
      <c r="CO191" s="235">
        <f t="shared" ref="CO191:CO241" si="94">CN191/(CL191+CN191+CP191+CR191)</f>
        <v>8.6956521739130432E-2</v>
      </c>
      <c r="CP191" s="236">
        <f t="shared" ref="CP191:CP241" si="95">COUNTIF(BH191:CK191,"0")</f>
        <v>0</v>
      </c>
      <c r="CQ191" s="235">
        <f t="shared" ref="CQ191:CQ241" si="96">CP191/(CL191+CN191+CP191+CR191)</f>
        <v>0</v>
      </c>
      <c r="CR191" s="236">
        <f t="shared" ref="CR191:CR241" si="97">COUNTIF(BH191:CK191,"KĐG")</f>
        <v>0</v>
      </c>
      <c r="CS191" s="235">
        <f t="shared" si="79"/>
        <v>0</v>
      </c>
      <c r="CT191" s="237">
        <f t="shared" si="80"/>
        <v>1.9130434782608696</v>
      </c>
      <c r="CU191" s="237" t="str">
        <f t="shared" ref="CU191:CU241" si="98">IF(CS191&gt;=50%,"KĐG",IF(CT191&gt;=1.6,"Đạt mục tiêu",IF(CT191&gt;=1,"Cần cố gắng","Chưa đạt")))</f>
        <v>Đạt mục tiêu</v>
      </c>
      <c r="CV191" s="6"/>
    </row>
    <row r="192" spans="1:100" s="22" customFormat="1" ht="68.25" hidden="1" customHeight="1">
      <c r="A192" s="71">
        <v>186</v>
      </c>
      <c r="B192" s="250"/>
      <c r="C192" s="26"/>
      <c r="D192" s="249"/>
      <c r="E192" s="26"/>
      <c r="F192" s="249"/>
      <c r="G192" s="26"/>
      <c r="H192" s="161" t="s">
        <v>395</v>
      </c>
      <c r="I192" s="55"/>
      <c r="J192" s="14"/>
      <c r="K192" s="15"/>
      <c r="L192" s="51"/>
      <c r="M192" s="69"/>
      <c r="N192" s="250"/>
      <c r="O192" s="250"/>
      <c r="P192" s="250"/>
      <c r="Q192" s="250"/>
      <c r="R192" s="250"/>
      <c r="S192" s="250"/>
      <c r="T192" s="250"/>
      <c r="U192" s="250"/>
      <c r="V192" s="250" t="s">
        <v>184</v>
      </c>
      <c r="W192" s="250"/>
      <c r="X192" s="237">
        <f t="shared" si="90"/>
        <v>1</v>
      </c>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t="s">
        <v>521</v>
      </c>
      <c r="BC192" s="80"/>
      <c r="BD192" s="80"/>
      <c r="BE192" s="80"/>
      <c r="BF192" s="80"/>
      <c r="BG192" s="80"/>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236"/>
      <c r="CM192" s="235"/>
      <c r="CN192" s="236"/>
      <c r="CO192" s="235"/>
      <c r="CP192" s="236"/>
      <c r="CQ192" s="235"/>
      <c r="CR192" s="236"/>
      <c r="CS192" s="235"/>
      <c r="CT192" s="237"/>
      <c r="CU192" s="237"/>
      <c r="CV192" s="6"/>
    </row>
    <row r="193" spans="1:100" s="22" customFormat="1" ht="40.5" hidden="1" customHeight="1">
      <c r="A193" s="71">
        <v>187</v>
      </c>
      <c r="B193" s="250">
        <v>380</v>
      </c>
      <c r="C193" s="26" t="s">
        <v>48</v>
      </c>
      <c r="D193" s="249" t="s">
        <v>12</v>
      </c>
      <c r="E193" s="26" t="s">
        <v>47</v>
      </c>
      <c r="F193" s="249" t="s">
        <v>12</v>
      </c>
      <c r="G193" s="26" t="s">
        <v>47</v>
      </c>
      <c r="H193" s="161" t="s">
        <v>550</v>
      </c>
      <c r="I193" s="55" t="s">
        <v>600</v>
      </c>
      <c r="J193" s="14" t="s">
        <v>363</v>
      </c>
      <c r="K193" s="15" t="s">
        <v>328</v>
      </c>
      <c r="L193" s="51" t="s">
        <v>296</v>
      </c>
      <c r="M193" s="69" t="s">
        <v>184</v>
      </c>
      <c r="N193" s="250"/>
      <c r="O193" s="250"/>
      <c r="P193" s="250"/>
      <c r="Q193" s="250" t="s">
        <v>184</v>
      </c>
      <c r="R193" s="250"/>
      <c r="S193" s="250"/>
      <c r="T193" s="250"/>
      <c r="U193" s="250"/>
      <c r="V193" s="250"/>
      <c r="W193" s="250"/>
      <c r="X193" s="237">
        <f t="shared" si="90"/>
        <v>1</v>
      </c>
      <c r="Y193" s="80"/>
      <c r="Z193" s="80"/>
      <c r="AA193" s="80"/>
      <c r="AB193" s="80"/>
      <c r="AC193" s="80"/>
      <c r="AD193" s="80" t="s">
        <v>523</v>
      </c>
      <c r="AE193" s="80"/>
      <c r="AF193" s="80"/>
      <c r="AG193" s="80"/>
      <c r="AH193" s="80"/>
      <c r="AI193" s="80"/>
      <c r="AJ193" s="80" t="s">
        <v>522</v>
      </c>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236">
        <f t="shared" si="91"/>
        <v>0</v>
      </c>
      <c r="CM193" s="235" t="e">
        <f t="shared" si="92"/>
        <v>#DIV/0!</v>
      </c>
      <c r="CN193" s="236">
        <f t="shared" si="93"/>
        <v>0</v>
      </c>
      <c r="CO193" s="235" t="e">
        <f t="shared" si="94"/>
        <v>#DIV/0!</v>
      </c>
      <c r="CP193" s="236">
        <f t="shared" si="95"/>
        <v>0</v>
      </c>
      <c r="CQ193" s="235" t="e">
        <f t="shared" si="96"/>
        <v>#DIV/0!</v>
      </c>
      <c r="CR193" s="236">
        <f t="shared" si="97"/>
        <v>0</v>
      </c>
      <c r="CS193" s="235" t="e">
        <f t="shared" si="79"/>
        <v>#DIV/0!</v>
      </c>
      <c r="CT193" s="237" t="e">
        <f t="shared" si="80"/>
        <v>#DIV/0!</v>
      </c>
      <c r="CU193" s="237" t="e">
        <f t="shared" si="98"/>
        <v>#DIV/0!</v>
      </c>
      <c r="CV193" s="6"/>
    </row>
    <row r="194" spans="1:100" s="22" customFormat="1" ht="56.25" hidden="1" customHeight="1">
      <c r="A194" s="71">
        <v>188</v>
      </c>
      <c r="B194" s="250">
        <v>383</v>
      </c>
      <c r="C194" s="26" t="s">
        <v>211</v>
      </c>
      <c r="D194" s="249" t="s">
        <v>12</v>
      </c>
      <c r="E194" s="26" t="s">
        <v>210</v>
      </c>
      <c r="F194" s="249" t="s">
        <v>12</v>
      </c>
      <c r="G194" s="26" t="s">
        <v>210</v>
      </c>
      <c r="H194" s="161" t="s">
        <v>551</v>
      </c>
      <c r="I194" s="55" t="s">
        <v>600</v>
      </c>
      <c r="J194" s="14" t="s">
        <v>363</v>
      </c>
      <c r="K194" s="15" t="s">
        <v>328</v>
      </c>
      <c r="L194" s="51" t="s">
        <v>296</v>
      </c>
      <c r="M194" s="69" t="s">
        <v>184</v>
      </c>
      <c r="N194" s="250"/>
      <c r="O194" s="250"/>
      <c r="P194" s="250"/>
      <c r="Q194" s="250"/>
      <c r="R194" s="250" t="s">
        <v>184</v>
      </c>
      <c r="S194" s="250"/>
      <c r="T194" s="250"/>
      <c r="U194" s="250"/>
      <c r="V194" s="250"/>
      <c r="W194" s="250"/>
      <c r="X194" s="237">
        <f t="shared" si="90"/>
        <v>1</v>
      </c>
      <c r="Y194" s="80"/>
      <c r="Z194" s="80"/>
      <c r="AA194" s="80"/>
      <c r="AB194" s="80"/>
      <c r="AC194" s="80"/>
      <c r="AD194" s="80"/>
      <c r="AE194" s="80"/>
      <c r="AF194" s="80"/>
      <c r="AG194" s="80"/>
      <c r="AH194" s="80"/>
      <c r="AI194" s="80"/>
      <c r="AJ194" s="80"/>
      <c r="AK194" s="80"/>
      <c r="AL194" s="80"/>
      <c r="AM194" s="80"/>
      <c r="AN194" s="80"/>
      <c r="AO194" s="80" t="s">
        <v>523</v>
      </c>
      <c r="AP194" s="80"/>
      <c r="AQ194" s="80"/>
      <c r="AR194" s="80"/>
      <c r="AS194" s="80"/>
      <c r="AT194" s="80"/>
      <c r="AU194" s="80"/>
      <c r="AV194" s="80" t="s">
        <v>522</v>
      </c>
      <c r="AW194" s="80"/>
      <c r="AX194" s="80"/>
      <c r="AY194" s="80"/>
      <c r="AZ194" s="80"/>
      <c r="BA194" s="80"/>
      <c r="BB194" s="80"/>
      <c r="BC194" s="80"/>
      <c r="BD194" s="80"/>
      <c r="BE194" s="80"/>
      <c r="BF194" s="80" t="s">
        <v>523</v>
      </c>
      <c r="BG194" s="80"/>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236">
        <f t="shared" si="91"/>
        <v>0</v>
      </c>
      <c r="CM194" s="235" t="e">
        <f t="shared" si="92"/>
        <v>#DIV/0!</v>
      </c>
      <c r="CN194" s="236">
        <f t="shared" si="93"/>
        <v>0</v>
      </c>
      <c r="CO194" s="235" t="e">
        <f t="shared" si="94"/>
        <v>#DIV/0!</v>
      </c>
      <c r="CP194" s="236">
        <f t="shared" si="95"/>
        <v>0</v>
      </c>
      <c r="CQ194" s="235" t="e">
        <f t="shared" si="96"/>
        <v>#DIV/0!</v>
      </c>
      <c r="CR194" s="236">
        <f t="shared" si="97"/>
        <v>0</v>
      </c>
      <c r="CS194" s="235" t="e">
        <f t="shared" si="79"/>
        <v>#DIV/0!</v>
      </c>
      <c r="CT194" s="237" t="e">
        <f t="shared" si="80"/>
        <v>#DIV/0!</v>
      </c>
      <c r="CU194" s="237" t="e">
        <f t="shared" si="98"/>
        <v>#DIV/0!</v>
      </c>
      <c r="CV194" s="6"/>
    </row>
    <row r="195" spans="1:100" s="22" customFormat="1" ht="28.5" customHeight="1">
      <c r="A195" s="71">
        <v>189</v>
      </c>
      <c r="B195" s="231">
        <v>385</v>
      </c>
      <c r="C195" s="575" t="s">
        <v>303</v>
      </c>
      <c r="D195" s="587" t="s">
        <v>12</v>
      </c>
      <c r="E195" s="575" t="s">
        <v>304</v>
      </c>
      <c r="F195" s="587" t="s">
        <v>12</v>
      </c>
      <c r="G195" s="575" t="s">
        <v>304</v>
      </c>
      <c r="H195" s="170" t="s">
        <v>601</v>
      </c>
      <c r="I195" s="62" t="s">
        <v>599</v>
      </c>
      <c r="J195" s="14" t="s">
        <v>363</v>
      </c>
      <c r="K195" s="254" t="s">
        <v>328</v>
      </c>
      <c r="L195" s="51" t="s">
        <v>334</v>
      </c>
      <c r="M195" s="69" t="s">
        <v>184</v>
      </c>
      <c r="N195" s="250" t="s">
        <v>184</v>
      </c>
      <c r="O195" s="250"/>
      <c r="P195" s="250"/>
      <c r="Q195" s="250"/>
      <c r="R195" s="250"/>
      <c r="S195" s="250"/>
      <c r="T195" s="250"/>
      <c r="U195" s="250"/>
      <c r="V195" s="250"/>
      <c r="W195" s="250"/>
      <c r="X195" s="237">
        <f t="shared" si="90"/>
        <v>1</v>
      </c>
      <c r="Y195" s="80" t="s">
        <v>523</v>
      </c>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6">
        <v>2</v>
      </c>
      <c r="BI195" s="6">
        <v>2</v>
      </c>
      <c r="BJ195" s="6">
        <v>2</v>
      </c>
      <c r="BK195" s="6">
        <v>2</v>
      </c>
      <c r="BL195" s="6">
        <v>2</v>
      </c>
      <c r="BM195" s="6">
        <v>2</v>
      </c>
      <c r="BN195" s="6">
        <v>2</v>
      </c>
      <c r="BO195" s="6">
        <v>2</v>
      </c>
      <c r="BP195" s="6">
        <v>2</v>
      </c>
      <c r="BQ195" s="6">
        <v>2</v>
      </c>
      <c r="BR195" s="6">
        <v>2</v>
      </c>
      <c r="BS195" s="6">
        <v>2</v>
      </c>
      <c r="BT195" s="6">
        <v>2</v>
      </c>
      <c r="BU195" s="6">
        <v>2</v>
      </c>
      <c r="BV195" s="6">
        <v>2</v>
      </c>
      <c r="BW195" s="6">
        <v>2</v>
      </c>
      <c r="BX195" s="6">
        <v>2</v>
      </c>
      <c r="BY195" s="6">
        <v>2</v>
      </c>
      <c r="BZ195" s="6">
        <v>2</v>
      </c>
      <c r="CA195" s="6">
        <v>2</v>
      </c>
      <c r="CB195" s="6">
        <v>2</v>
      </c>
      <c r="CC195" s="6">
        <v>2</v>
      </c>
      <c r="CD195" s="6">
        <v>2</v>
      </c>
      <c r="CE195" s="6"/>
      <c r="CF195" s="6"/>
      <c r="CG195" s="6"/>
      <c r="CH195" s="6"/>
      <c r="CI195" s="6"/>
      <c r="CJ195" s="6"/>
      <c r="CK195" s="6"/>
      <c r="CL195" s="236">
        <f t="shared" si="91"/>
        <v>23</v>
      </c>
      <c r="CM195" s="235">
        <f t="shared" si="92"/>
        <v>1</v>
      </c>
      <c r="CN195" s="236">
        <f t="shared" si="93"/>
        <v>0</v>
      </c>
      <c r="CO195" s="235">
        <f t="shared" si="94"/>
        <v>0</v>
      </c>
      <c r="CP195" s="236">
        <f t="shared" si="95"/>
        <v>0</v>
      </c>
      <c r="CQ195" s="235">
        <f t="shared" si="96"/>
        <v>0</v>
      </c>
      <c r="CR195" s="236">
        <f t="shared" si="97"/>
        <v>0</v>
      </c>
      <c r="CS195" s="235">
        <f t="shared" si="79"/>
        <v>0</v>
      </c>
      <c r="CT195" s="237">
        <f t="shared" si="80"/>
        <v>2</v>
      </c>
      <c r="CU195" s="237" t="str">
        <f t="shared" si="98"/>
        <v>Đạt mục tiêu</v>
      </c>
      <c r="CV195" s="6"/>
    </row>
    <row r="196" spans="1:100" s="22" customFormat="1" ht="43.5" customHeight="1">
      <c r="A196" s="71">
        <v>190</v>
      </c>
      <c r="B196" s="243"/>
      <c r="C196" s="590"/>
      <c r="D196" s="591"/>
      <c r="E196" s="590"/>
      <c r="F196" s="591"/>
      <c r="G196" s="590"/>
      <c r="H196" s="171" t="s">
        <v>754</v>
      </c>
      <c r="I196" s="117" t="s">
        <v>599</v>
      </c>
      <c r="J196" s="118" t="s">
        <v>363</v>
      </c>
      <c r="K196" s="255" t="s">
        <v>328</v>
      </c>
      <c r="L196" s="52" t="s">
        <v>334</v>
      </c>
      <c r="M196" s="72" t="s">
        <v>184</v>
      </c>
      <c r="N196" s="250" t="s">
        <v>184</v>
      </c>
      <c r="O196" s="119"/>
      <c r="P196" s="119"/>
      <c r="Q196" s="119"/>
      <c r="R196" s="119"/>
      <c r="S196" s="119"/>
      <c r="T196" s="119"/>
      <c r="U196" s="119"/>
      <c r="V196" s="119"/>
      <c r="W196" s="119"/>
      <c r="X196" s="237">
        <f t="shared" si="90"/>
        <v>1</v>
      </c>
      <c r="Y196" s="115"/>
      <c r="Z196" s="115"/>
      <c r="AA196" s="115"/>
      <c r="AB196" s="115" t="s">
        <v>519</v>
      </c>
      <c r="AC196" s="115"/>
      <c r="AD196" s="115"/>
      <c r="AE196" s="115"/>
      <c r="AF196" s="115"/>
      <c r="AG196" s="115"/>
      <c r="AH196" s="115"/>
      <c r="AI196" s="115"/>
      <c r="AJ196" s="116"/>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6">
        <v>2</v>
      </c>
      <c r="BI196" s="6">
        <v>2</v>
      </c>
      <c r="BJ196" s="6">
        <v>2</v>
      </c>
      <c r="BK196" s="6">
        <v>1</v>
      </c>
      <c r="BL196" s="6">
        <v>2</v>
      </c>
      <c r="BM196" s="6">
        <v>2</v>
      </c>
      <c r="BN196" s="6">
        <v>2</v>
      </c>
      <c r="BO196" s="6">
        <v>2</v>
      </c>
      <c r="BP196" s="6">
        <v>2</v>
      </c>
      <c r="BQ196" s="6">
        <v>2</v>
      </c>
      <c r="BR196" s="6">
        <v>2</v>
      </c>
      <c r="BS196" s="6">
        <v>2</v>
      </c>
      <c r="BT196" s="6">
        <v>2</v>
      </c>
      <c r="BU196" s="6">
        <v>2</v>
      </c>
      <c r="BV196" s="6">
        <v>2</v>
      </c>
      <c r="BW196" s="6">
        <v>2</v>
      </c>
      <c r="BX196" s="6">
        <v>1</v>
      </c>
      <c r="BY196" s="6">
        <v>1</v>
      </c>
      <c r="BZ196" s="6">
        <v>2</v>
      </c>
      <c r="CA196" s="6">
        <v>2</v>
      </c>
      <c r="CB196" s="6">
        <v>2</v>
      </c>
      <c r="CC196" s="6">
        <v>1</v>
      </c>
      <c r="CD196" s="6">
        <v>2</v>
      </c>
      <c r="CE196" s="6"/>
      <c r="CF196" s="6"/>
      <c r="CG196" s="6"/>
      <c r="CH196" s="6"/>
      <c r="CI196" s="6"/>
      <c r="CJ196" s="6"/>
      <c r="CK196" s="6"/>
      <c r="CL196" s="236">
        <f t="shared" si="91"/>
        <v>19</v>
      </c>
      <c r="CM196" s="235">
        <f t="shared" si="92"/>
        <v>0.82608695652173914</v>
      </c>
      <c r="CN196" s="236">
        <f t="shared" si="93"/>
        <v>4</v>
      </c>
      <c r="CO196" s="235">
        <f t="shared" si="94"/>
        <v>0.17391304347826086</v>
      </c>
      <c r="CP196" s="236">
        <f t="shared" si="95"/>
        <v>0</v>
      </c>
      <c r="CQ196" s="235">
        <f t="shared" si="96"/>
        <v>0</v>
      </c>
      <c r="CR196" s="236">
        <f t="shared" si="97"/>
        <v>0</v>
      </c>
      <c r="CS196" s="235">
        <f t="shared" si="79"/>
        <v>0</v>
      </c>
      <c r="CT196" s="237">
        <f t="shared" si="80"/>
        <v>1.826086956521739</v>
      </c>
      <c r="CU196" s="237" t="str">
        <f t="shared" si="98"/>
        <v>Đạt mục tiêu</v>
      </c>
      <c r="CV196" s="6"/>
    </row>
    <row r="197" spans="1:100" s="22" customFormat="1" ht="24" hidden="1" customHeight="1">
      <c r="A197" s="71">
        <v>191</v>
      </c>
      <c r="B197" s="243"/>
      <c r="C197" s="590"/>
      <c r="D197" s="591"/>
      <c r="E197" s="590"/>
      <c r="F197" s="591"/>
      <c r="G197" s="590"/>
      <c r="H197" s="172" t="s">
        <v>753</v>
      </c>
      <c r="I197" s="62" t="s">
        <v>599</v>
      </c>
      <c r="J197" s="14" t="s">
        <v>363</v>
      </c>
      <c r="K197" s="15" t="s">
        <v>328</v>
      </c>
      <c r="L197" s="51" t="s">
        <v>334</v>
      </c>
      <c r="M197" s="69" t="s">
        <v>184</v>
      </c>
      <c r="N197" s="250"/>
      <c r="O197" s="250" t="s">
        <v>184</v>
      </c>
      <c r="P197" s="250"/>
      <c r="Q197" s="250"/>
      <c r="R197" s="250"/>
      <c r="S197" s="250"/>
      <c r="T197" s="250"/>
      <c r="U197" s="250"/>
      <c r="V197" s="250"/>
      <c r="W197" s="250"/>
      <c r="X197" s="237">
        <f t="shared" si="90"/>
        <v>1</v>
      </c>
      <c r="Y197" s="80"/>
      <c r="Z197" s="80"/>
      <c r="AA197" s="80"/>
      <c r="AB197" s="80"/>
      <c r="AC197" s="80"/>
      <c r="AD197" s="80"/>
      <c r="AE197" s="80" t="s">
        <v>519</v>
      </c>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236">
        <f t="shared" si="91"/>
        <v>0</v>
      </c>
      <c r="CM197" s="235" t="e">
        <f t="shared" si="92"/>
        <v>#DIV/0!</v>
      </c>
      <c r="CN197" s="236">
        <f t="shared" si="93"/>
        <v>0</v>
      </c>
      <c r="CO197" s="235" t="e">
        <f t="shared" si="94"/>
        <v>#DIV/0!</v>
      </c>
      <c r="CP197" s="236">
        <f t="shared" si="95"/>
        <v>0</v>
      </c>
      <c r="CQ197" s="235" t="e">
        <f t="shared" si="96"/>
        <v>#DIV/0!</v>
      </c>
      <c r="CR197" s="236">
        <f t="shared" si="97"/>
        <v>0</v>
      </c>
      <c r="CS197" s="235" t="e">
        <f t="shared" si="79"/>
        <v>#DIV/0!</v>
      </c>
      <c r="CT197" s="237" t="e">
        <f t="shared" si="80"/>
        <v>#DIV/0!</v>
      </c>
      <c r="CU197" s="237" t="e">
        <f t="shared" si="98"/>
        <v>#DIV/0!</v>
      </c>
      <c r="CV197" s="6"/>
    </row>
    <row r="198" spans="1:100" s="22" customFormat="1" ht="17.25" hidden="1" customHeight="1">
      <c r="A198" s="71">
        <v>192</v>
      </c>
      <c r="B198" s="243"/>
      <c r="C198" s="590"/>
      <c r="D198" s="591"/>
      <c r="E198" s="590"/>
      <c r="F198" s="591"/>
      <c r="G198" s="590"/>
      <c r="H198" s="172" t="s">
        <v>752</v>
      </c>
      <c r="I198" s="62" t="s">
        <v>599</v>
      </c>
      <c r="J198" s="14" t="s">
        <v>363</v>
      </c>
      <c r="K198" s="15" t="s">
        <v>328</v>
      </c>
      <c r="L198" s="51" t="s">
        <v>334</v>
      </c>
      <c r="M198" s="69" t="s">
        <v>184</v>
      </c>
      <c r="N198" s="250"/>
      <c r="O198" s="250"/>
      <c r="P198" s="250" t="s">
        <v>184</v>
      </c>
      <c r="Q198" s="250"/>
      <c r="R198" s="250"/>
      <c r="S198" s="250"/>
      <c r="T198" s="250"/>
      <c r="U198" s="250"/>
      <c r="V198" s="250"/>
      <c r="W198" s="250"/>
      <c r="X198" s="237">
        <f t="shared" si="90"/>
        <v>1</v>
      </c>
      <c r="Y198" s="80"/>
      <c r="Z198" s="80"/>
      <c r="AA198" s="80"/>
      <c r="AB198" s="80"/>
      <c r="AC198" s="80"/>
      <c r="AD198" s="80"/>
      <c r="AE198" s="80"/>
      <c r="AF198" s="80" t="s">
        <v>519</v>
      </c>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236">
        <f t="shared" si="91"/>
        <v>0</v>
      </c>
      <c r="CM198" s="235" t="e">
        <f t="shared" si="92"/>
        <v>#DIV/0!</v>
      </c>
      <c r="CN198" s="236">
        <f t="shared" si="93"/>
        <v>0</v>
      </c>
      <c r="CO198" s="235" t="e">
        <f t="shared" si="94"/>
        <v>#DIV/0!</v>
      </c>
      <c r="CP198" s="236">
        <f t="shared" si="95"/>
        <v>0</v>
      </c>
      <c r="CQ198" s="235" t="e">
        <f t="shared" si="96"/>
        <v>#DIV/0!</v>
      </c>
      <c r="CR198" s="236">
        <f t="shared" si="97"/>
        <v>0</v>
      </c>
      <c r="CS198" s="235" t="e">
        <f t="shared" si="79"/>
        <v>#DIV/0!</v>
      </c>
      <c r="CT198" s="237" t="e">
        <f t="shared" si="80"/>
        <v>#DIV/0!</v>
      </c>
      <c r="CU198" s="237" t="e">
        <f t="shared" si="98"/>
        <v>#DIV/0!</v>
      </c>
      <c r="CV198" s="6"/>
    </row>
    <row r="199" spans="1:100" s="22" customFormat="1" ht="24" hidden="1" customHeight="1">
      <c r="A199" s="71">
        <v>193</v>
      </c>
      <c r="B199" s="243"/>
      <c r="C199" s="590"/>
      <c r="D199" s="591"/>
      <c r="E199" s="590"/>
      <c r="F199" s="591"/>
      <c r="G199" s="590"/>
      <c r="H199" s="172" t="s">
        <v>751</v>
      </c>
      <c r="I199" s="62" t="s">
        <v>599</v>
      </c>
      <c r="J199" s="14" t="s">
        <v>363</v>
      </c>
      <c r="K199" s="15" t="s">
        <v>328</v>
      </c>
      <c r="L199" s="51" t="s">
        <v>334</v>
      </c>
      <c r="M199" s="69" t="s">
        <v>184</v>
      </c>
      <c r="N199" s="250"/>
      <c r="O199" s="250"/>
      <c r="P199" s="250"/>
      <c r="Q199" s="250" t="s">
        <v>184</v>
      </c>
      <c r="R199" s="250"/>
      <c r="S199" s="250"/>
      <c r="T199" s="250"/>
      <c r="U199" s="250"/>
      <c r="V199" s="250"/>
      <c r="W199" s="250"/>
      <c r="X199" s="237">
        <f t="shared" si="90"/>
        <v>1</v>
      </c>
      <c r="Y199" s="80"/>
      <c r="Z199" s="80"/>
      <c r="AA199" s="80"/>
      <c r="AB199" s="80"/>
      <c r="AC199" s="80"/>
      <c r="AD199" s="80"/>
      <c r="AE199" s="80"/>
      <c r="AF199" s="80"/>
      <c r="AG199" s="80"/>
      <c r="AH199" s="80"/>
      <c r="AI199" s="80"/>
      <c r="AJ199" s="80"/>
      <c r="AK199" s="80"/>
      <c r="AL199" s="80"/>
      <c r="AM199" s="80" t="s">
        <v>519</v>
      </c>
      <c r="AN199" s="80"/>
      <c r="AO199" s="80"/>
      <c r="AP199" s="80"/>
      <c r="AQ199" s="80"/>
      <c r="AR199" s="80"/>
      <c r="AS199" s="80"/>
      <c r="AT199" s="80"/>
      <c r="AU199" s="80"/>
      <c r="AV199" s="80"/>
      <c r="AW199" s="80"/>
      <c r="AX199" s="80"/>
      <c r="AY199" s="80"/>
      <c r="AZ199" s="80"/>
      <c r="BA199" s="80"/>
      <c r="BB199" s="80"/>
      <c r="BC199" s="80"/>
      <c r="BD199" s="80"/>
      <c r="BE199" s="80"/>
      <c r="BF199" s="80"/>
      <c r="BG199" s="80"/>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236">
        <f t="shared" si="91"/>
        <v>0</v>
      </c>
      <c r="CM199" s="235" t="e">
        <f t="shared" si="92"/>
        <v>#DIV/0!</v>
      </c>
      <c r="CN199" s="236">
        <f t="shared" si="93"/>
        <v>0</v>
      </c>
      <c r="CO199" s="235" t="e">
        <f t="shared" si="94"/>
        <v>#DIV/0!</v>
      </c>
      <c r="CP199" s="236">
        <f t="shared" si="95"/>
        <v>0</v>
      </c>
      <c r="CQ199" s="235" t="e">
        <f t="shared" si="96"/>
        <v>#DIV/0!</v>
      </c>
      <c r="CR199" s="236">
        <f t="shared" si="97"/>
        <v>0</v>
      </c>
      <c r="CS199" s="235" t="e">
        <f t="shared" si="79"/>
        <v>#DIV/0!</v>
      </c>
      <c r="CT199" s="237" t="e">
        <f t="shared" si="80"/>
        <v>#DIV/0!</v>
      </c>
      <c r="CU199" s="237" t="e">
        <f t="shared" si="98"/>
        <v>#DIV/0!</v>
      </c>
      <c r="CV199" s="6"/>
    </row>
    <row r="200" spans="1:100" s="22" customFormat="1" ht="26.25" hidden="1" customHeight="1">
      <c r="A200" s="71">
        <v>194</v>
      </c>
      <c r="B200" s="243"/>
      <c r="C200" s="590"/>
      <c r="D200" s="591"/>
      <c r="E200" s="590"/>
      <c r="F200" s="591"/>
      <c r="G200" s="590"/>
      <c r="H200" s="171" t="s">
        <v>750</v>
      </c>
      <c r="I200" s="120" t="s">
        <v>599</v>
      </c>
      <c r="J200" s="118" t="s">
        <v>363</v>
      </c>
      <c r="K200" s="17" t="s">
        <v>328</v>
      </c>
      <c r="L200" s="52" t="s">
        <v>334</v>
      </c>
      <c r="M200" s="72" t="s">
        <v>184</v>
      </c>
      <c r="N200" s="119"/>
      <c r="O200" s="119"/>
      <c r="P200" s="119"/>
      <c r="Q200" s="119" t="s">
        <v>184</v>
      </c>
      <c r="R200" s="119"/>
      <c r="S200" s="119"/>
      <c r="T200" s="119"/>
      <c r="U200" s="119"/>
      <c r="V200" s="119"/>
      <c r="W200" s="119"/>
      <c r="X200" s="237">
        <f t="shared" si="90"/>
        <v>1</v>
      </c>
      <c r="Y200" s="115"/>
      <c r="Z200" s="115"/>
      <c r="AA200" s="115"/>
      <c r="AB200" s="115"/>
      <c r="AC200" s="115"/>
      <c r="AD200" s="115"/>
      <c r="AE200" s="115"/>
      <c r="AF200" s="115"/>
      <c r="AG200" s="115"/>
      <c r="AH200" s="115"/>
      <c r="AI200" s="115"/>
      <c r="AJ200" s="115"/>
      <c r="AK200" s="115"/>
      <c r="AL200" s="115" t="s">
        <v>519</v>
      </c>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236">
        <f t="shared" si="91"/>
        <v>0</v>
      </c>
      <c r="CM200" s="235" t="e">
        <f t="shared" si="92"/>
        <v>#DIV/0!</v>
      </c>
      <c r="CN200" s="236">
        <f t="shared" si="93"/>
        <v>0</v>
      </c>
      <c r="CO200" s="235" t="e">
        <f t="shared" si="94"/>
        <v>#DIV/0!</v>
      </c>
      <c r="CP200" s="236">
        <f t="shared" si="95"/>
        <v>0</v>
      </c>
      <c r="CQ200" s="235" t="e">
        <f t="shared" si="96"/>
        <v>#DIV/0!</v>
      </c>
      <c r="CR200" s="236">
        <f t="shared" si="97"/>
        <v>0</v>
      </c>
      <c r="CS200" s="235" t="e">
        <f t="shared" si="79"/>
        <v>#DIV/0!</v>
      </c>
      <c r="CT200" s="237" t="e">
        <f t="shared" si="80"/>
        <v>#DIV/0!</v>
      </c>
      <c r="CU200" s="237" t="e">
        <f t="shared" si="98"/>
        <v>#DIV/0!</v>
      </c>
      <c r="CV200" s="6"/>
    </row>
    <row r="201" spans="1:100" s="22" customFormat="1" ht="14.25" hidden="1" customHeight="1">
      <c r="A201" s="71">
        <v>195</v>
      </c>
      <c r="B201" s="243"/>
      <c r="C201" s="590"/>
      <c r="D201" s="591"/>
      <c r="E201" s="590"/>
      <c r="F201" s="591"/>
      <c r="G201" s="590"/>
      <c r="H201" s="172" t="s">
        <v>749</v>
      </c>
      <c r="I201" s="62" t="s">
        <v>599</v>
      </c>
      <c r="J201" s="14" t="s">
        <v>363</v>
      </c>
      <c r="K201" s="15" t="s">
        <v>328</v>
      </c>
      <c r="L201" s="51" t="s">
        <v>334</v>
      </c>
      <c r="M201" s="69" t="s">
        <v>184</v>
      </c>
      <c r="N201" s="250"/>
      <c r="O201" s="250"/>
      <c r="P201" s="250"/>
      <c r="Q201" s="250"/>
      <c r="R201" s="250" t="s">
        <v>184</v>
      </c>
      <c r="S201" s="250"/>
      <c r="T201" s="250"/>
      <c r="U201" s="250"/>
      <c r="V201" s="250"/>
      <c r="W201" s="250"/>
      <c r="X201" s="237">
        <f t="shared" si="90"/>
        <v>1</v>
      </c>
      <c r="Y201" s="80"/>
      <c r="Z201" s="80"/>
      <c r="AA201" s="80"/>
      <c r="AB201" s="80"/>
      <c r="AC201" s="80"/>
      <c r="AD201" s="80"/>
      <c r="AE201" s="80"/>
      <c r="AF201" s="80"/>
      <c r="AG201" s="80"/>
      <c r="AH201" s="80"/>
      <c r="AI201" s="80"/>
      <c r="AJ201" s="80"/>
      <c r="AK201" s="80"/>
      <c r="AL201" s="80"/>
      <c r="AM201" s="80"/>
      <c r="AN201" s="80"/>
      <c r="AO201" s="80"/>
      <c r="AP201" s="80" t="s">
        <v>519</v>
      </c>
      <c r="AQ201" s="80"/>
      <c r="AR201" s="80"/>
      <c r="AS201" s="80"/>
      <c r="AT201" s="80"/>
      <c r="AU201" s="80"/>
      <c r="AV201" s="80"/>
      <c r="AW201" s="80"/>
      <c r="AX201" s="80"/>
      <c r="AY201" s="80"/>
      <c r="AZ201" s="80"/>
      <c r="BA201" s="80"/>
      <c r="BB201" s="80"/>
      <c r="BC201" s="80"/>
      <c r="BD201" s="80"/>
      <c r="BE201" s="80"/>
      <c r="BF201" s="80"/>
      <c r="BG201" s="80"/>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236">
        <f t="shared" si="91"/>
        <v>0</v>
      </c>
      <c r="CM201" s="235" t="e">
        <f t="shared" si="92"/>
        <v>#DIV/0!</v>
      </c>
      <c r="CN201" s="236">
        <f t="shared" si="93"/>
        <v>0</v>
      </c>
      <c r="CO201" s="235" t="e">
        <f t="shared" si="94"/>
        <v>#DIV/0!</v>
      </c>
      <c r="CP201" s="236">
        <f t="shared" si="95"/>
        <v>0</v>
      </c>
      <c r="CQ201" s="235" t="e">
        <f t="shared" si="96"/>
        <v>#DIV/0!</v>
      </c>
      <c r="CR201" s="236">
        <f t="shared" si="97"/>
        <v>0</v>
      </c>
      <c r="CS201" s="235" t="e">
        <f t="shared" si="79"/>
        <v>#DIV/0!</v>
      </c>
      <c r="CT201" s="237" t="e">
        <f t="shared" si="80"/>
        <v>#DIV/0!</v>
      </c>
      <c r="CU201" s="237" t="e">
        <f t="shared" si="98"/>
        <v>#DIV/0!</v>
      </c>
      <c r="CV201" s="6"/>
    </row>
    <row r="202" spans="1:100" s="22" customFormat="1" ht="15" hidden="1" customHeight="1">
      <c r="A202" s="71">
        <v>196</v>
      </c>
      <c r="B202" s="243"/>
      <c r="C202" s="590"/>
      <c r="D202" s="591"/>
      <c r="E202" s="590"/>
      <c r="F202" s="591"/>
      <c r="G202" s="590"/>
      <c r="H202" s="188" t="s">
        <v>610</v>
      </c>
      <c r="I202" s="62" t="s">
        <v>599</v>
      </c>
      <c r="J202" s="248" t="s">
        <v>363</v>
      </c>
      <c r="K202" s="247" t="s">
        <v>328</v>
      </c>
      <c r="L202" s="246" t="s">
        <v>334</v>
      </c>
      <c r="M202" s="230" t="s">
        <v>184</v>
      </c>
      <c r="N202" s="231"/>
      <c r="O202" s="231"/>
      <c r="P202" s="231"/>
      <c r="Q202" s="231"/>
      <c r="R202" s="231" t="s">
        <v>184</v>
      </c>
      <c r="S202" s="231"/>
      <c r="T202" s="231"/>
      <c r="U202" s="231"/>
      <c r="V202" s="231"/>
      <c r="W202" s="231"/>
      <c r="X202" s="238">
        <f t="shared" si="90"/>
        <v>1</v>
      </c>
      <c r="Y202" s="80"/>
      <c r="Z202" s="80"/>
      <c r="AA202" s="80"/>
      <c r="AB202" s="80"/>
      <c r="AC202" s="80"/>
      <c r="AD202" s="80"/>
      <c r="AE202" s="80"/>
      <c r="AF202" s="80"/>
      <c r="AG202" s="80"/>
      <c r="AH202" s="80"/>
      <c r="AI202" s="80"/>
      <c r="AJ202" s="80"/>
      <c r="AK202" s="80"/>
      <c r="AL202" s="80"/>
      <c r="AM202" s="80"/>
      <c r="AN202" s="80"/>
      <c r="AO202" s="80"/>
      <c r="AP202" s="80"/>
      <c r="AQ202" s="80" t="s">
        <v>521</v>
      </c>
      <c r="AR202" s="80"/>
      <c r="AS202" s="80"/>
      <c r="AT202" s="80"/>
      <c r="AU202" s="80"/>
      <c r="AV202" s="80"/>
      <c r="AW202" s="80"/>
      <c r="AX202" s="80"/>
      <c r="AY202" s="80"/>
      <c r="AZ202" s="80"/>
      <c r="BA202" s="80"/>
      <c r="BB202" s="80"/>
      <c r="BC202" s="80"/>
      <c r="BD202" s="80"/>
      <c r="BE202" s="80"/>
      <c r="BF202" s="80"/>
      <c r="BG202" s="80"/>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236">
        <f t="shared" si="91"/>
        <v>0</v>
      </c>
      <c r="CM202" s="235" t="e">
        <f t="shared" si="92"/>
        <v>#DIV/0!</v>
      </c>
      <c r="CN202" s="236">
        <f t="shared" si="93"/>
        <v>0</v>
      </c>
      <c r="CO202" s="235" t="e">
        <f t="shared" si="94"/>
        <v>#DIV/0!</v>
      </c>
      <c r="CP202" s="236">
        <f t="shared" si="95"/>
        <v>0</v>
      </c>
      <c r="CQ202" s="235" t="e">
        <f t="shared" si="96"/>
        <v>#DIV/0!</v>
      </c>
      <c r="CR202" s="236">
        <f t="shared" si="97"/>
        <v>0</v>
      </c>
      <c r="CS202" s="235" t="e">
        <f t="shared" si="79"/>
        <v>#DIV/0!</v>
      </c>
      <c r="CT202" s="237" t="e">
        <f t="shared" si="80"/>
        <v>#DIV/0!</v>
      </c>
      <c r="CU202" s="237" t="e">
        <f t="shared" si="98"/>
        <v>#DIV/0!</v>
      </c>
      <c r="CV202" s="6"/>
    </row>
    <row r="203" spans="1:100" s="22" customFormat="1" ht="24" hidden="1" customHeight="1">
      <c r="A203" s="71">
        <v>197</v>
      </c>
      <c r="B203" s="243"/>
      <c r="C203" s="590"/>
      <c r="D203" s="591"/>
      <c r="E203" s="590"/>
      <c r="F203" s="591"/>
      <c r="G203" s="590"/>
      <c r="H203" s="172" t="s">
        <v>748</v>
      </c>
      <c r="I203" s="62" t="s">
        <v>599</v>
      </c>
      <c r="J203" s="14" t="s">
        <v>363</v>
      </c>
      <c r="K203" s="15" t="s">
        <v>328</v>
      </c>
      <c r="L203" s="51" t="s">
        <v>334</v>
      </c>
      <c r="M203" s="69" t="s">
        <v>184</v>
      </c>
      <c r="N203" s="250"/>
      <c r="O203" s="250"/>
      <c r="P203" s="250"/>
      <c r="Q203" s="250"/>
      <c r="R203" s="250"/>
      <c r="S203" s="250" t="s">
        <v>184</v>
      </c>
      <c r="T203" s="250"/>
      <c r="U203" s="250"/>
      <c r="V203" s="250"/>
      <c r="W203" s="250"/>
      <c r="X203" s="237">
        <f t="shared" si="90"/>
        <v>1</v>
      </c>
      <c r="Y203" s="80"/>
      <c r="Z203" s="80"/>
      <c r="AA203" s="80"/>
      <c r="AB203" s="80"/>
      <c r="AC203" s="80"/>
      <c r="AD203" s="80"/>
      <c r="AE203" s="80"/>
      <c r="AF203" s="80"/>
      <c r="AG203" s="80"/>
      <c r="AH203" s="80"/>
      <c r="AI203" s="80"/>
      <c r="AJ203" s="80"/>
      <c r="AK203" s="80"/>
      <c r="AL203" s="80"/>
      <c r="AM203" s="80"/>
      <c r="AN203" s="80"/>
      <c r="AO203" s="80"/>
      <c r="AP203" s="80"/>
      <c r="AQ203" s="80"/>
      <c r="AR203" s="80"/>
      <c r="AS203" s="80" t="s">
        <v>519</v>
      </c>
      <c r="AT203" s="80"/>
      <c r="AU203" s="80"/>
      <c r="AV203" s="80"/>
      <c r="AW203" s="80"/>
      <c r="AX203" s="80"/>
      <c r="AY203" s="80"/>
      <c r="AZ203" s="80"/>
      <c r="BA203" s="80"/>
      <c r="BB203" s="80"/>
      <c r="BC203" s="80"/>
      <c r="BD203" s="80"/>
      <c r="BE203" s="80"/>
      <c r="BF203" s="80"/>
      <c r="BG203" s="80"/>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236">
        <f t="shared" si="91"/>
        <v>0</v>
      </c>
      <c r="CM203" s="235" t="e">
        <f t="shared" si="92"/>
        <v>#DIV/0!</v>
      </c>
      <c r="CN203" s="236">
        <f t="shared" si="93"/>
        <v>0</v>
      </c>
      <c r="CO203" s="235" t="e">
        <f t="shared" si="94"/>
        <v>#DIV/0!</v>
      </c>
      <c r="CP203" s="236">
        <f t="shared" si="95"/>
        <v>0</v>
      </c>
      <c r="CQ203" s="235" t="e">
        <f t="shared" si="96"/>
        <v>#DIV/0!</v>
      </c>
      <c r="CR203" s="236">
        <f t="shared" si="97"/>
        <v>0</v>
      </c>
      <c r="CS203" s="235" t="e">
        <f t="shared" si="79"/>
        <v>#DIV/0!</v>
      </c>
      <c r="CT203" s="237" t="e">
        <f t="shared" si="80"/>
        <v>#DIV/0!</v>
      </c>
      <c r="CU203" s="237" t="e">
        <f t="shared" si="98"/>
        <v>#DIV/0!</v>
      </c>
      <c r="CV203" s="27"/>
    </row>
    <row r="204" spans="1:100" s="22" customFormat="1" ht="14.25" hidden="1" customHeight="1">
      <c r="A204" s="71">
        <v>198</v>
      </c>
      <c r="B204" s="243"/>
      <c r="C204" s="590"/>
      <c r="D204" s="591"/>
      <c r="E204" s="590"/>
      <c r="F204" s="591"/>
      <c r="G204" s="590"/>
      <c r="H204" s="172" t="s">
        <v>930</v>
      </c>
      <c r="I204" s="62" t="s">
        <v>599</v>
      </c>
      <c r="J204" s="14" t="s">
        <v>363</v>
      </c>
      <c r="K204" s="15" t="s">
        <v>328</v>
      </c>
      <c r="L204" s="51" t="s">
        <v>334</v>
      </c>
      <c r="M204" s="69" t="s">
        <v>184</v>
      </c>
      <c r="N204" s="250"/>
      <c r="O204" s="250"/>
      <c r="P204" s="250"/>
      <c r="Q204" s="250"/>
      <c r="R204" s="250"/>
      <c r="S204" s="250"/>
      <c r="T204" s="250" t="s">
        <v>184</v>
      </c>
      <c r="U204" s="250"/>
      <c r="V204" s="250"/>
      <c r="W204" s="250"/>
      <c r="X204" s="237">
        <f t="shared" si="90"/>
        <v>1</v>
      </c>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t="s">
        <v>519</v>
      </c>
      <c r="AX204" s="80"/>
      <c r="AY204" s="80"/>
      <c r="AZ204" s="80"/>
      <c r="BA204" s="80"/>
      <c r="BB204" s="80"/>
      <c r="BC204" s="80"/>
      <c r="BD204" s="80"/>
      <c r="BE204" s="80"/>
      <c r="BF204" s="80"/>
      <c r="BG204" s="80"/>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236">
        <f t="shared" si="91"/>
        <v>0</v>
      </c>
      <c r="CM204" s="235" t="e">
        <f t="shared" si="92"/>
        <v>#DIV/0!</v>
      </c>
      <c r="CN204" s="236">
        <f t="shared" si="93"/>
        <v>0</v>
      </c>
      <c r="CO204" s="235" t="e">
        <f t="shared" si="94"/>
        <v>#DIV/0!</v>
      </c>
      <c r="CP204" s="236">
        <f t="shared" si="95"/>
        <v>0</v>
      </c>
      <c r="CQ204" s="235" t="e">
        <f t="shared" si="96"/>
        <v>#DIV/0!</v>
      </c>
      <c r="CR204" s="236">
        <f t="shared" si="97"/>
        <v>0</v>
      </c>
      <c r="CS204" s="235" t="e">
        <f t="shared" si="79"/>
        <v>#DIV/0!</v>
      </c>
      <c r="CT204" s="237" t="e">
        <f t="shared" si="80"/>
        <v>#DIV/0!</v>
      </c>
      <c r="CU204" s="237" t="e">
        <f t="shared" si="98"/>
        <v>#DIV/0!</v>
      </c>
      <c r="CV204" s="39"/>
    </row>
    <row r="205" spans="1:100" s="22" customFormat="1" ht="15" hidden="1" customHeight="1">
      <c r="A205" s="71">
        <v>199</v>
      </c>
      <c r="B205" s="243"/>
      <c r="C205" s="590"/>
      <c r="D205" s="591"/>
      <c r="E205" s="590"/>
      <c r="F205" s="591"/>
      <c r="G205" s="590"/>
      <c r="H205" s="170" t="s">
        <v>908</v>
      </c>
      <c r="I205" s="62" t="s">
        <v>599</v>
      </c>
      <c r="J205" s="14" t="s">
        <v>363</v>
      </c>
      <c r="K205" s="15" t="s">
        <v>328</v>
      </c>
      <c r="L205" s="51" t="s">
        <v>334</v>
      </c>
      <c r="M205" s="69" t="s">
        <v>184</v>
      </c>
      <c r="N205" s="250"/>
      <c r="O205" s="250"/>
      <c r="P205" s="250"/>
      <c r="Q205" s="250"/>
      <c r="R205" s="250"/>
      <c r="S205" s="250"/>
      <c r="T205" s="250" t="s">
        <v>184</v>
      </c>
      <c r="U205" s="250"/>
      <c r="V205" s="250"/>
      <c r="W205" s="250"/>
      <c r="X205" s="237">
        <f t="shared" si="90"/>
        <v>1</v>
      </c>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t="s">
        <v>523</v>
      </c>
      <c r="AW205" s="80"/>
      <c r="AX205" s="80"/>
      <c r="AY205" s="80"/>
      <c r="AZ205" s="80"/>
      <c r="BA205" s="80"/>
      <c r="BB205" s="80"/>
      <c r="BC205" s="80"/>
      <c r="BD205" s="80"/>
      <c r="BE205" s="80"/>
      <c r="BF205" s="80"/>
      <c r="BG205" s="80"/>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236">
        <f t="shared" si="91"/>
        <v>0</v>
      </c>
      <c r="CM205" s="235" t="e">
        <f t="shared" si="92"/>
        <v>#DIV/0!</v>
      </c>
      <c r="CN205" s="236">
        <f t="shared" si="93"/>
        <v>0</v>
      </c>
      <c r="CO205" s="235" t="e">
        <f t="shared" si="94"/>
        <v>#DIV/0!</v>
      </c>
      <c r="CP205" s="236">
        <f t="shared" si="95"/>
        <v>0</v>
      </c>
      <c r="CQ205" s="235" t="e">
        <f t="shared" si="96"/>
        <v>#DIV/0!</v>
      </c>
      <c r="CR205" s="236">
        <f t="shared" si="97"/>
        <v>0</v>
      </c>
      <c r="CS205" s="235" t="e">
        <f t="shared" si="79"/>
        <v>#DIV/0!</v>
      </c>
      <c r="CT205" s="237" t="e">
        <f t="shared" si="80"/>
        <v>#DIV/0!</v>
      </c>
      <c r="CU205" s="237" t="e">
        <f t="shared" si="98"/>
        <v>#DIV/0!</v>
      </c>
      <c r="CV205" s="27"/>
    </row>
    <row r="206" spans="1:100" s="22" customFormat="1" ht="22.5" hidden="1" customHeight="1">
      <c r="A206" s="71">
        <v>200</v>
      </c>
      <c r="B206" s="243"/>
      <c r="C206" s="590"/>
      <c r="D206" s="591"/>
      <c r="E206" s="590"/>
      <c r="F206" s="591"/>
      <c r="G206" s="590"/>
      <c r="H206" s="172" t="s">
        <v>747</v>
      </c>
      <c r="I206" s="62" t="s">
        <v>599</v>
      </c>
      <c r="J206" s="14" t="s">
        <v>363</v>
      </c>
      <c r="K206" s="15" t="s">
        <v>328</v>
      </c>
      <c r="L206" s="51" t="s">
        <v>334</v>
      </c>
      <c r="M206" s="69" t="s">
        <v>184</v>
      </c>
      <c r="N206" s="250"/>
      <c r="O206" s="250"/>
      <c r="P206" s="250"/>
      <c r="Q206" s="250"/>
      <c r="R206" s="250"/>
      <c r="S206" s="250"/>
      <c r="T206" s="250"/>
      <c r="U206" s="250" t="s">
        <v>184</v>
      </c>
      <c r="V206" s="250"/>
      <c r="W206" s="250"/>
      <c r="X206" s="237">
        <f t="shared" si="90"/>
        <v>1</v>
      </c>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t="s">
        <v>519</v>
      </c>
      <c r="BB206" s="80"/>
      <c r="BC206" s="80"/>
      <c r="BD206" s="80"/>
      <c r="BE206" s="80"/>
      <c r="BF206" s="80"/>
      <c r="BG206" s="80"/>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236">
        <f t="shared" si="91"/>
        <v>0</v>
      </c>
      <c r="CM206" s="235" t="e">
        <f t="shared" si="92"/>
        <v>#DIV/0!</v>
      </c>
      <c r="CN206" s="236">
        <f t="shared" si="93"/>
        <v>0</v>
      </c>
      <c r="CO206" s="235" t="e">
        <f t="shared" si="94"/>
        <v>#DIV/0!</v>
      </c>
      <c r="CP206" s="236">
        <f t="shared" si="95"/>
        <v>0</v>
      </c>
      <c r="CQ206" s="235" t="e">
        <f t="shared" si="96"/>
        <v>#DIV/0!</v>
      </c>
      <c r="CR206" s="236">
        <f t="shared" si="97"/>
        <v>0</v>
      </c>
      <c r="CS206" s="235" t="e">
        <f t="shared" si="79"/>
        <v>#DIV/0!</v>
      </c>
      <c r="CT206" s="237" t="e">
        <f t="shared" si="80"/>
        <v>#DIV/0!</v>
      </c>
      <c r="CU206" s="237" t="e">
        <f t="shared" si="98"/>
        <v>#DIV/0!</v>
      </c>
      <c r="CV206" s="6"/>
    </row>
    <row r="207" spans="1:100" s="22" customFormat="1" ht="22.5" hidden="1" customHeight="1">
      <c r="A207" s="71">
        <v>201</v>
      </c>
      <c r="B207" s="243"/>
      <c r="C207" s="590"/>
      <c r="D207" s="591"/>
      <c r="E207" s="590"/>
      <c r="F207" s="591"/>
      <c r="G207" s="590"/>
      <c r="H207" s="170" t="s">
        <v>619</v>
      </c>
      <c r="I207" s="62" t="s">
        <v>599</v>
      </c>
      <c r="J207" s="14" t="s">
        <v>363</v>
      </c>
      <c r="K207" s="15" t="s">
        <v>328</v>
      </c>
      <c r="L207" s="51" t="s">
        <v>334</v>
      </c>
      <c r="M207" s="69" t="s">
        <v>184</v>
      </c>
      <c r="N207" s="250"/>
      <c r="O207" s="250"/>
      <c r="P207" s="250"/>
      <c r="Q207" s="250"/>
      <c r="R207" s="250"/>
      <c r="S207" s="250"/>
      <c r="T207" s="250"/>
      <c r="U207" s="250" t="s">
        <v>184</v>
      </c>
      <c r="V207" s="250"/>
      <c r="W207" s="250"/>
      <c r="X207" s="237">
        <f t="shared" si="90"/>
        <v>1</v>
      </c>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t="s">
        <v>523</v>
      </c>
      <c r="BA207" s="80"/>
      <c r="BB207" s="80"/>
      <c r="BC207" s="80"/>
      <c r="BD207" s="80"/>
      <c r="BE207" s="80"/>
      <c r="BF207" s="80"/>
      <c r="BG207" s="80"/>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236">
        <f t="shared" si="91"/>
        <v>0</v>
      </c>
      <c r="CM207" s="235" t="e">
        <f t="shared" si="92"/>
        <v>#DIV/0!</v>
      </c>
      <c r="CN207" s="236">
        <f t="shared" si="93"/>
        <v>0</v>
      </c>
      <c r="CO207" s="235" t="e">
        <f t="shared" si="94"/>
        <v>#DIV/0!</v>
      </c>
      <c r="CP207" s="236">
        <f t="shared" si="95"/>
        <v>0</v>
      </c>
      <c r="CQ207" s="235" t="e">
        <f t="shared" si="96"/>
        <v>#DIV/0!</v>
      </c>
      <c r="CR207" s="236">
        <f t="shared" si="97"/>
        <v>0</v>
      </c>
      <c r="CS207" s="235" t="e">
        <f t="shared" si="79"/>
        <v>#DIV/0!</v>
      </c>
      <c r="CT207" s="237" t="e">
        <f t="shared" si="80"/>
        <v>#DIV/0!</v>
      </c>
      <c r="CU207" s="237" t="e">
        <f t="shared" si="98"/>
        <v>#DIV/0!</v>
      </c>
      <c r="CV207" s="6"/>
    </row>
    <row r="208" spans="1:100" s="22" customFormat="1" ht="13.5" hidden="1" customHeight="1">
      <c r="A208" s="71">
        <v>202</v>
      </c>
      <c r="B208" s="243"/>
      <c r="C208" s="590"/>
      <c r="D208" s="591"/>
      <c r="E208" s="590"/>
      <c r="F208" s="591"/>
      <c r="G208" s="590"/>
      <c r="H208" s="170" t="s">
        <v>614</v>
      </c>
      <c r="I208" s="62" t="s">
        <v>599</v>
      </c>
      <c r="J208" s="14" t="s">
        <v>363</v>
      </c>
      <c r="K208" s="15" t="s">
        <v>328</v>
      </c>
      <c r="L208" s="51" t="s">
        <v>334</v>
      </c>
      <c r="M208" s="69" t="s">
        <v>184</v>
      </c>
      <c r="N208" s="250"/>
      <c r="O208" s="250"/>
      <c r="P208" s="250"/>
      <c r="Q208" s="250"/>
      <c r="R208" s="250"/>
      <c r="S208" s="250"/>
      <c r="T208" s="250"/>
      <c r="U208" s="250"/>
      <c r="V208" s="250" t="s">
        <v>184</v>
      </c>
      <c r="W208" s="250"/>
      <c r="X208" s="237">
        <f t="shared" si="90"/>
        <v>1</v>
      </c>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t="s">
        <v>523</v>
      </c>
      <c r="BD208" s="80"/>
      <c r="BE208" s="80"/>
      <c r="BF208" s="80"/>
      <c r="BG208" s="80"/>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236">
        <f t="shared" si="91"/>
        <v>0</v>
      </c>
      <c r="CM208" s="235" t="e">
        <f t="shared" si="92"/>
        <v>#DIV/0!</v>
      </c>
      <c r="CN208" s="236">
        <f t="shared" si="93"/>
        <v>0</v>
      </c>
      <c r="CO208" s="235" t="e">
        <f t="shared" si="94"/>
        <v>#DIV/0!</v>
      </c>
      <c r="CP208" s="236">
        <f t="shared" si="95"/>
        <v>0</v>
      </c>
      <c r="CQ208" s="235" t="e">
        <f t="shared" si="96"/>
        <v>#DIV/0!</v>
      </c>
      <c r="CR208" s="236">
        <f t="shared" si="97"/>
        <v>0</v>
      </c>
      <c r="CS208" s="235" t="e">
        <f t="shared" si="79"/>
        <v>#DIV/0!</v>
      </c>
      <c r="CT208" s="237" t="e">
        <f t="shared" si="80"/>
        <v>#DIV/0!</v>
      </c>
      <c r="CU208" s="237" t="e">
        <f t="shared" si="98"/>
        <v>#DIV/0!</v>
      </c>
      <c r="CV208" s="27"/>
    </row>
    <row r="209" spans="1:100" s="22" customFormat="1" ht="14.25" hidden="1" customHeight="1">
      <c r="A209" s="71">
        <v>203</v>
      </c>
      <c r="B209" s="243"/>
      <c r="C209" s="590"/>
      <c r="D209" s="591"/>
      <c r="E209" s="590"/>
      <c r="F209" s="591"/>
      <c r="G209" s="590"/>
      <c r="H209" s="170" t="s">
        <v>615</v>
      </c>
      <c r="I209" s="62" t="s">
        <v>599</v>
      </c>
      <c r="J209" s="14" t="s">
        <v>363</v>
      </c>
      <c r="K209" s="15" t="s">
        <v>328</v>
      </c>
      <c r="L209" s="51" t="s">
        <v>334</v>
      </c>
      <c r="M209" s="69" t="s">
        <v>184</v>
      </c>
      <c r="N209" s="250"/>
      <c r="O209" s="250"/>
      <c r="P209" s="250"/>
      <c r="Q209" s="250"/>
      <c r="R209" s="250"/>
      <c r="S209" s="250"/>
      <c r="T209" s="250"/>
      <c r="U209" s="250"/>
      <c r="V209" s="250" t="s">
        <v>184</v>
      </c>
      <c r="W209" s="250"/>
      <c r="X209" s="237">
        <f t="shared" si="90"/>
        <v>1</v>
      </c>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t="s">
        <v>523</v>
      </c>
      <c r="BC209" s="80"/>
      <c r="BD209" s="80"/>
      <c r="BE209" s="80"/>
      <c r="BF209" s="80"/>
      <c r="BG209" s="80"/>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236">
        <f t="shared" si="91"/>
        <v>0</v>
      </c>
      <c r="CM209" s="235" t="e">
        <f t="shared" si="92"/>
        <v>#DIV/0!</v>
      </c>
      <c r="CN209" s="236">
        <f t="shared" si="93"/>
        <v>0</v>
      </c>
      <c r="CO209" s="235" t="e">
        <f t="shared" si="94"/>
        <v>#DIV/0!</v>
      </c>
      <c r="CP209" s="236">
        <f t="shared" si="95"/>
        <v>0</v>
      </c>
      <c r="CQ209" s="235" t="e">
        <f t="shared" si="96"/>
        <v>#DIV/0!</v>
      </c>
      <c r="CR209" s="236">
        <f t="shared" si="97"/>
        <v>0</v>
      </c>
      <c r="CS209" s="235" t="e">
        <f t="shared" si="79"/>
        <v>#DIV/0!</v>
      </c>
      <c r="CT209" s="237" t="e">
        <f t="shared" si="80"/>
        <v>#DIV/0!</v>
      </c>
      <c r="CU209" s="237" t="e">
        <f t="shared" si="98"/>
        <v>#DIV/0!</v>
      </c>
      <c r="CV209" s="6"/>
    </row>
    <row r="210" spans="1:100" s="22" customFormat="1" ht="21.75" hidden="1" customHeight="1">
      <c r="A210" s="71">
        <v>204</v>
      </c>
      <c r="B210" s="243"/>
      <c r="C210" s="590"/>
      <c r="D210" s="591"/>
      <c r="E210" s="590"/>
      <c r="F210" s="591"/>
      <c r="G210" s="590"/>
      <c r="H210" s="172" t="s">
        <v>808</v>
      </c>
      <c r="I210" s="62" t="s">
        <v>599</v>
      </c>
      <c r="J210" s="14" t="s">
        <v>363</v>
      </c>
      <c r="K210" s="15" t="s">
        <v>328</v>
      </c>
      <c r="L210" s="51" t="s">
        <v>334</v>
      </c>
      <c r="M210" s="69" t="s">
        <v>184</v>
      </c>
      <c r="N210" s="250"/>
      <c r="O210" s="250"/>
      <c r="P210" s="250"/>
      <c r="Q210" s="250"/>
      <c r="R210" s="250"/>
      <c r="S210" s="250"/>
      <c r="T210" s="250"/>
      <c r="U210" s="250"/>
      <c r="V210" s="250"/>
      <c r="W210" s="250" t="s">
        <v>184</v>
      </c>
      <c r="X210" s="237">
        <f t="shared" si="90"/>
        <v>1</v>
      </c>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t="s">
        <v>519</v>
      </c>
      <c r="BF210" s="80"/>
      <c r="BG210" s="80"/>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236">
        <f t="shared" si="91"/>
        <v>0</v>
      </c>
      <c r="CM210" s="235" t="e">
        <f t="shared" si="92"/>
        <v>#DIV/0!</v>
      </c>
      <c r="CN210" s="236">
        <f t="shared" si="93"/>
        <v>0</v>
      </c>
      <c r="CO210" s="235" t="e">
        <f t="shared" si="94"/>
        <v>#DIV/0!</v>
      </c>
      <c r="CP210" s="236">
        <f t="shared" si="95"/>
        <v>0</v>
      </c>
      <c r="CQ210" s="235" t="e">
        <f t="shared" si="96"/>
        <v>#DIV/0!</v>
      </c>
      <c r="CR210" s="236">
        <f t="shared" si="97"/>
        <v>0</v>
      </c>
      <c r="CS210" s="235" t="e">
        <f t="shared" si="79"/>
        <v>#DIV/0!</v>
      </c>
      <c r="CT210" s="237" t="e">
        <f t="shared" si="80"/>
        <v>#DIV/0!</v>
      </c>
      <c r="CU210" s="237" t="e">
        <f t="shared" si="98"/>
        <v>#DIV/0!</v>
      </c>
      <c r="CV210" s="6"/>
    </row>
    <row r="211" spans="1:100" s="22" customFormat="1" ht="25.5" hidden="1" customHeight="1">
      <c r="A211" s="71">
        <v>205</v>
      </c>
      <c r="B211" s="243"/>
      <c r="C211" s="590"/>
      <c r="D211" s="591"/>
      <c r="E211" s="590"/>
      <c r="F211" s="591"/>
      <c r="G211" s="590"/>
      <c r="H211" s="170" t="s">
        <v>617</v>
      </c>
      <c r="I211" s="62" t="s">
        <v>599</v>
      </c>
      <c r="J211" s="14" t="s">
        <v>363</v>
      </c>
      <c r="K211" s="15" t="s">
        <v>328</v>
      </c>
      <c r="L211" s="51" t="s">
        <v>334</v>
      </c>
      <c r="M211" s="69" t="s">
        <v>184</v>
      </c>
      <c r="N211" s="250"/>
      <c r="O211" s="250"/>
      <c r="P211" s="250"/>
      <c r="Q211" s="250"/>
      <c r="R211" s="250"/>
      <c r="S211" s="250"/>
      <c r="T211" s="250"/>
      <c r="U211" s="250"/>
      <c r="V211" s="250"/>
      <c r="W211" s="250" t="s">
        <v>184</v>
      </c>
      <c r="X211" s="237">
        <f t="shared" si="90"/>
        <v>1</v>
      </c>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t="s">
        <v>523</v>
      </c>
      <c r="BG211" s="80"/>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236">
        <f t="shared" si="91"/>
        <v>0</v>
      </c>
      <c r="CM211" s="235" t="e">
        <f t="shared" si="92"/>
        <v>#DIV/0!</v>
      </c>
      <c r="CN211" s="236">
        <f t="shared" si="93"/>
        <v>0</v>
      </c>
      <c r="CO211" s="235" t="e">
        <f t="shared" si="94"/>
        <v>#DIV/0!</v>
      </c>
      <c r="CP211" s="236">
        <f t="shared" si="95"/>
        <v>0</v>
      </c>
      <c r="CQ211" s="235" t="e">
        <f t="shared" si="96"/>
        <v>#DIV/0!</v>
      </c>
      <c r="CR211" s="236">
        <f t="shared" si="97"/>
        <v>0</v>
      </c>
      <c r="CS211" s="235" t="e">
        <f t="shared" si="79"/>
        <v>#DIV/0!</v>
      </c>
      <c r="CT211" s="237" t="e">
        <f t="shared" si="80"/>
        <v>#DIV/0!</v>
      </c>
      <c r="CU211" s="237" t="e">
        <f t="shared" si="98"/>
        <v>#DIV/0!</v>
      </c>
      <c r="CV211" s="6"/>
    </row>
    <row r="212" spans="1:100" s="22" customFormat="1" ht="14.25" hidden="1" customHeight="1">
      <c r="A212" s="71">
        <v>206</v>
      </c>
      <c r="B212" s="243"/>
      <c r="C212" s="590"/>
      <c r="D212" s="591"/>
      <c r="E212" s="590"/>
      <c r="F212" s="591"/>
      <c r="G212" s="590"/>
      <c r="H212" s="170" t="s">
        <v>396</v>
      </c>
      <c r="I212" s="62" t="s">
        <v>600</v>
      </c>
      <c r="J212" s="14" t="s">
        <v>363</v>
      </c>
      <c r="K212" s="15" t="s">
        <v>328</v>
      </c>
      <c r="L212" s="51" t="s">
        <v>334</v>
      </c>
      <c r="M212" s="69" t="s">
        <v>184</v>
      </c>
      <c r="N212" s="250"/>
      <c r="O212" s="250"/>
      <c r="P212" s="250"/>
      <c r="Q212" s="250" t="s">
        <v>184</v>
      </c>
      <c r="R212" s="250"/>
      <c r="S212" s="250"/>
      <c r="T212" s="250"/>
      <c r="U212" s="250"/>
      <c r="V212" s="250"/>
      <c r="W212" s="250"/>
      <c r="X212" s="237">
        <f t="shared" si="90"/>
        <v>1</v>
      </c>
      <c r="Y212" s="80"/>
      <c r="Z212" s="80"/>
      <c r="AA212" s="80"/>
      <c r="AB212" s="80"/>
      <c r="AC212" s="80"/>
      <c r="AD212" s="80"/>
      <c r="AE212" s="80"/>
      <c r="AF212" s="80"/>
      <c r="AG212" s="80"/>
      <c r="AH212" s="80"/>
      <c r="AI212" s="80"/>
      <c r="AJ212" s="80"/>
      <c r="AK212" s="80"/>
      <c r="AL212" s="80" t="s">
        <v>523</v>
      </c>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236">
        <f t="shared" si="91"/>
        <v>0</v>
      </c>
      <c r="CM212" s="235" t="e">
        <f t="shared" si="92"/>
        <v>#DIV/0!</v>
      </c>
      <c r="CN212" s="236">
        <f t="shared" si="93"/>
        <v>0</v>
      </c>
      <c r="CO212" s="235" t="e">
        <f t="shared" si="94"/>
        <v>#DIV/0!</v>
      </c>
      <c r="CP212" s="236">
        <f t="shared" si="95"/>
        <v>0</v>
      </c>
      <c r="CQ212" s="235" t="e">
        <f t="shared" si="96"/>
        <v>#DIV/0!</v>
      </c>
      <c r="CR212" s="236">
        <f t="shared" si="97"/>
        <v>0</v>
      </c>
      <c r="CS212" s="235" t="e">
        <f t="shared" si="79"/>
        <v>#DIV/0!</v>
      </c>
      <c r="CT212" s="237" t="e">
        <f t="shared" si="80"/>
        <v>#DIV/0!</v>
      </c>
      <c r="CU212" s="237" t="e">
        <f t="shared" si="98"/>
        <v>#DIV/0!</v>
      </c>
      <c r="CV212" s="6"/>
    </row>
    <row r="213" spans="1:100" s="22" customFormat="1" ht="14.25" hidden="1" customHeight="1">
      <c r="A213" s="71">
        <v>207</v>
      </c>
      <c r="B213" s="243"/>
      <c r="C213" s="590"/>
      <c r="D213" s="591"/>
      <c r="E213" s="590"/>
      <c r="F213" s="591"/>
      <c r="G213" s="590"/>
      <c r="H213" s="170" t="s">
        <v>397</v>
      </c>
      <c r="I213" s="62" t="s">
        <v>600</v>
      </c>
      <c r="J213" s="14" t="s">
        <v>363</v>
      </c>
      <c r="K213" s="15" t="s">
        <v>328</v>
      </c>
      <c r="L213" s="51" t="s">
        <v>334</v>
      </c>
      <c r="M213" s="69" t="s">
        <v>184</v>
      </c>
      <c r="N213" s="250"/>
      <c r="O213" s="250"/>
      <c r="P213" s="250"/>
      <c r="Q213" s="250"/>
      <c r="R213" s="250"/>
      <c r="S213" s="250"/>
      <c r="T213" s="250"/>
      <c r="U213" s="250" t="s">
        <v>184</v>
      </c>
      <c r="V213" s="250"/>
      <c r="W213" s="250"/>
      <c r="X213" s="237">
        <f t="shared" si="90"/>
        <v>1</v>
      </c>
      <c r="Y213" s="80"/>
      <c r="Z213" s="80"/>
      <c r="AA213" s="80"/>
      <c r="AB213" s="80"/>
      <c r="AC213" s="80"/>
      <c r="AD213" s="80"/>
      <c r="AE213" s="80"/>
      <c r="AF213" s="80"/>
      <c r="AG213" s="80"/>
      <c r="AH213" s="80"/>
      <c r="AI213" s="80"/>
      <c r="AJ213" s="80"/>
      <c r="AK213" s="80"/>
      <c r="AL213" s="80"/>
      <c r="AM213" s="80"/>
      <c r="AN213" s="80"/>
      <c r="AO213" s="80"/>
      <c r="AP213" s="80"/>
      <c r="AQ213" s="80"/>
      <c r="AR213" s="80"/>
      <c r="AS213" s="80"/>
      <c r="AT213" s="80"/>
      <c r="AU213" s="80"/>
      <c r="AV213" s="80"/>
      <c r="AW213" s="80"/>
      <c r="AX213" s="80"/>
      <c r="AY213" s="80"/>
      <c r="AZ213" s="80"/>
      <c r="BA213" s="80" t="s">
        <v>523</v>
      </c>
      <c r="BB213" s="80"/>
      <c r="BC213" s="80"/>
      <c r="BD213" s="80"/>
      <c r="BE213" s="80"/>
      <c r="BF213" s="80"/>
      <c r="BG213" s="80"/>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236">
        <f t="shared" si="91"/>
        <v>0</v>
      </c>
      <c r="CM213" s="235" t="e">
        <f t="shared" si="92"/>
        <v>#DIV/0!</v>
      </c>
      <c r="CN213" s="236">
        <f t="shared" si="93"/>
        <v>0</v>
      </c>
      <c r="CO213" s="235" t="e">
        <f t="shared" si="94"/>
        <v>#DIV/0!</v>
      </c>
      <c r="CP213" s="236">
        <f t="shared" si="95"/>
        <v>0</v>
      </c>
      <c r="CQ213" s="235" t="e">
        <f t="shared" si="96"/>
        <v>#DIV/0!</v>
      </c>
      <c r="CR213" s="236">
        <f t="shared" si="97"/>
        <v>0</v>
      </c>
      <c r="CS213" s="235" t="e">
        <f t="shared" si="79"/>
        <v>#DIV/0!</v>
      </c>
      <c r="CT213" s="237" t="e">
        <f t="shared" si="80"/>
        <v>#DIV/0!</v>
      </c>
      <c r="CU213" s="237" t="e">
        <f t="shared" si="98"/>
        <v>#DIV/0!</v>
      </c>
      <c r="CV213" s="27"/>
    </row>
    <row r="214" spans="1:100" s="22" customFormat="1" ht="14.25" hidden="1" customHeight="1">
      <c r="A214" s="71">
        <v>208</v>
      </c>
      <c r="B214" s="243"/>
      <c r="C214" s="590"/>
      <c r="D214" s="591"/>
      <c r="E214" s="590"/>
      <c r="F214" s="591"/>
      <c r="G214" s="590"/>
      <c r="H214" s="170" t="s">
        <v>398</v>
      </c>
      <c r="I214" s="62" t="s">
        <v>600</v>
      </c>
      <c r="J214" s="14" t="s">
        <v>363</v>
      </c>
      <c r="K214" s="15" t="s">
        <v>328</v>
      </c>
      <c r="L214" s="51" t="s">
        <v>334</v>
      </c>
      <c r="M214" s="69" t="s">
        <v>184</v>
      </c>
      <c r="N214" s="250"/>
      <c r="O214" s="250"/>
      <c r="P214" s="250"/>
      <c r="Q214" s="250"/>
      <c r="R214" s="250"/>
      <c r="S214" s="250"/>
      <c r="T214" s="250" t="s">
        <v>184</v>
      </c>
      <c r="U214" s="250"/>
      <c r="V214" s="250"/>
      <c r="W214" s="250"/>
      <c r="X214" s="237">
        <f t="shared" si="90"/>
        <v>1</v>
      </c>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t="s">
        <v>521</v>
      </c>
      <c r="AV214" s="80"/>
      <c r="AW214" s="80"/>
      <c r="AX214" s="80"/>
      <c r="AY214" s="80"/>
      <c r="AZ214" s="80"/>
      <c r="BA214" s="80"/>
      <c r="BB214" s="80"/>
      <c r="BC214" s="80"/>
      <c r="BD214" s="80"/>
      <c r="BE214" s="80"/>
      <c r="BF214" s="80"/>
      <c r="BG214" s="80"/>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236">
        <f t="shared" si="91"/>
        <v>0</v>
      </c>
      <c r="CM214" s="235" t="e">
        <f t="shared" si="92"/>
        <v>#DIV/0!</v>
      </c>
      <c r="CN214" s="236">
        <f t="shared" si="93"/>
        <v>0</v>
      </c>
      <c r="CO214" s="235" t="e">
        <f t="shared" si="94"/>
        <v>#DIV/0!</v>
      </c>
      <c r="CP214" s="236">
        <f t="shared" si="95"/>
        <v>0</v>
      </c>
      <c r="CQ214" s="235" t="e">
        <f t="shared" si="96"/>
        <v>#DIV/0!</v>
      </c>
      <c r="CR214" s="236">
        <f t="shared" si="97"/>
        <v>0</v>
      </c>
      <c r="CS214" s="235" t="e">
        <f t="shared" si="79"/>
        <v>#DIV/0!</v>
      </c>
      <c r="CT214" s="237" t="e">
        <f t="shared" si="80"/>
        <v>#DIV/0!</v>
      </c>
      <c r="CU214" s="237" t="e">
        <f t="shared" si="98"/>
        <v>#DIV/0!</v>
      </c>
      <c r="CV214" s="39"/>
    </row>
    <row r="215" spans="1:100" s="196" customFormat="1" ht="14.25" hidden="1" customHeight="1">
      <c r="A215" s="71">
        <v>209</v>
      </c>
      <c r="B215" s="189"/>
      <c r="C215" s="576"/>
      <c r="D215" s="588"/>
      <c r="E215" s="576"/>
      <c r="F215" s="588"/>
      <c r="G215" s="576"/>
      <c r="H215" s="173" t="s">
        <v>398</v>
      </c>
      <c r="I215" s="190" t="s">
        <v>600</v>
      </c>
      <c r="J215" s="18" t="s">
        <v>363</v>
      </c>
      <c r="K215" s="191" t="s">
        <v>328</v>
      </c>
      <c r="L215" s="192" t="s">
        <v>334</v>
      </c>
      <c r="M215" s="193" t="s">
        <v>184</v>
      </c>
      <c r="N215" s="194"/>
      <c r="O215" s="194"/>
      <c r="P215" s="194"/>
      <c r="Q215" s="194"/>
      <c r="R215" s="194"/>
      <c r="S215" s="194"/>
      <c r="T215" s="194" t="s">
        <v>184</v>
      </c>
      <c r="U215" s="194"/>
      <c r="V215" s="194"/>
      <c r="W215" s="194"/>
      <c r="X215" s="121">
        <f t="shared" si="90"/>
        <v>1</v>
      </c>
      <c r="Y215" s="185"/>
      <c r="Z215" s="185"/>
      <c r="AA215" s="185"/>
      <c r="AB215" s="185"/>
      <c r="AC215" s="185"/>
      <c r="AD215" s="185"/>
      <c r="AE215" s="185"/>
      <c r="AF215" s="185"/>
      <c r="AG215" s="185"/>
      <c r="AH215" s="185"/>
      <c r="AI215" s="185"/>
      <c r="AJ215" s="185"/>
      <c r="AK215" s="185"/>
      <c r="AL215" s="185"/>
      <c r="AM215" s="185"/>
      <c r="AN215" s="185"/>
      <c r="AO215" s="185"/>
      <c r="AP215" s="185"/>
      <c r="AQ215" s="185"/>
      <c r="AR215" s="185"/>
      <c r="AS215" s="185"/>
      <c r="AT215" s="185"/>
      <c r="AU215" s="185"/>
      <c r="AV215" s="185" t="s">
        <v>521</v>
      </c>
      <c r="AW215" s="185"/>
      <c r="AX215" s="185"/>
      <c r="AY215" s="185"/>
      <c r="AZ215" s="185"/>
      <c r="BA215" s="185"/>
      <c r="BB215" s="185"/>
      <c r="BC215" s="185"/>
      <c r="BD215" s="185"/>
      <c r="BE215" s="185"/>
      <c r="BF215" s="185"/>
      <c r="BG215" s="185" t="s">
        <v>521</v>
      </c>
      <c r="BH215" s="195"/>
      <c r="BI215" s="195"/>
      <c r="BJ215" s="195"/>
      <c r="BK215" s="195"/>
      <c r="BL215" s="195"/>
      <c r="BM215" s="195"/>
      <c r="BN215" s="195"/>
      <c r="BO215" s="195"/>
      <c r="BP215" s="195"/>
      <c r="BQ215" s="195"/>
      <c r="BR215" s="195"/>
      <c r="BS215" s="195"/>
      <c r="BT215" s="195"/>
      <c r="BU215" s="195"/>
      <c r="BV215" s="195"/>
      <c r="BW215" s="195"/>
      <c r="BX215" s="195"/>
      <c r="BY215" s="195"/>
      <c r="BZ215" s="195"/>
      <c r="CA215" s="195"/>
      <c r="CB215" s="195"/>
      <c r="CC215" s="195"/>
      <c r="CD215" s="195"/>
      <c r="CE215" s="195"/>
      <c r="CF215" s="195"/>
      <c r="CG215" s="195"/>
      <c r="CH215" s="195"/>
      <c r="CI215" s="195"/>
      <c r="CJ215" s="195"/>
      <c r="CK215" s="195"/>
      <c r="CL215" s="236">
        <f t="shared" si="91"/>
        <v>0</v>
      </c>
      <c r="CM215" s="235" t="e">
        <f t="shared" si="92"/>
        <v>#DIV/0!</v>
      </c>
      <c r="CN215" s="236">
        <f t="shared" si="93"/>
        <v>0</v>
      </c>
      <c r="CO215" s="235" t="e">
        <f t="shared" si="94"/>
        <v>#DIV/0!</v>
      </c>
      <c r="CP215" s="236">
        <f t="shared" si="95"/>
        <v>0</v>
      </c>
      <c r="CQ215" s="235" t="e">
        <f t="shared" si="96"/>
        <v>#DIV/0!</v>
      </c>
      <c r="CR215" s="236">
        <f t="shared" si="97"/>
        <v>0</v>
      </c>
      <c r="CS215" s="235" t="e">
        <f t="shared" si="79"/>
        <v>#DIV/0!</v>
      </c>
      <c r="CT215" s="237" t="e">
        <f t="shared" si="80"/>
        <v>#DIV/0!</v>
      </c>
      <c r="CU215" s="237" t="e">
        <f t="shared" si="98"/>
        <v>#DIV/0!</v>
      </c>
      <c r="CV215" s="82"/>
    </row>
    <row r="216" spans="1:100" s="22" customFormat="1" ht="24.75" hidden="1" customHeight="1">
      <c r="A216" s="71">
        <v>210</v>
      </c>
      <c r="B216" s="585">
        <v>386</v>
      </c>
      <c r="C216" s="575" t="s">
        <v>305</v>
      </c>
      <c r="D216" s="587" t="s">
        <v>12</v>
      </c>
      <c r="E216" s="575" t="s">
        <v>292</v>
      </c>
      <c r="F216" s="587" t="s">
        <v>12</v>
      </c>
      <c r="G216" s="575" t="s">
        <v>292</v>
      </c>
      <c r="H216" s="183" t="s">
        <v>428</v>
      </c>
      <c r="I216" s="62" t="s">
        <v>600</v>
      </c>
      <c r="J216" s="14" t="s">
        <v>363</v>
      </c>
      <c r="K216" s="15" t="s">
        <v>328</v>
      </c>
      <c r="L216" s="51" t="s">
        <v>296</v>
      </c>
      <c r="M216" s="69" t="s">
        <v>184</v>
      </c>
      <c r="N216" s="250"/>
      <c r="O216" s="250" t="s">
        <v>184</v>
      </c>
      <c r="P216" s="250"/>
      <c r="Q216" s="250"/>
      <c r="R216" s="250"/>
      <c r="S216" s="250"/>
      <c r="T216" s="250"/>
      <c r="U216" s="250"/>
      <c r="V216" s="250"/>
      <c r="W216" s="250"/>
      <c r="X216" s="237">
        <f t="shared" si="90"/>
        <v>1</v>
      </c>
      <c r="Y216" s="80" t="s">
        <v>521</v>
      </c>
      <c r="Z216" s="80"/>
      <c r="AA216" s="80" t="s">
        <v>521</v>
      </c>
      <c r="AB216" s="80" t="s">
        <v>521</v>
      </c>
      <c r="AC216" s="80"/>
      <c r="AD216" s="80"/>
      <c r="AE216" s="80"/>
      <c r="AF216" s="80"/>
      <c r="AG216" s="80" t="s">
        <v>521</v>
      </c>
      <c r="AH216" s="80"/>
      <c r="AI216" s="80" t="s">
        <v>521</v>
      </c>
      <c r="AJ216" s="80"/>
      <c r="AK216" s="80"/>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236">
        <f t="shared" si="91"/>
        <v>0</v>
      </c>
      <c r="CM216" s="235" t="e">
        <f t="shared" si="92"/>
        <v>#DIV/0!</v>
      </c>
      <c r="CN216" s="236">
        <f t="shared" si="93"/>
        <v>0</v>
      </c>
      <c r="CO216" s="235" t="e">
        <f t="shared" si="94"/>
        <v>#DIV/0!</v>
      </c>
      <c r="CP216" s="236">
        <f t="shared" si="95"/>
        <v>0</v>
      </c>
      <c r="CQ216" s="235" t="e">
        <f t="shared" si="96"/>
        <v>#DIV/0!</v>
      </c>
      <c r="CR216" s="236">
        <f t="shared" si="97"/>
        <v>0</v>
      </c>
      <c r="CS216" s="235" t="e">
        <f t="shared" si="79"/>
        <v>#DIV/0!</v>
      </c>
      <c r="CT216" s="237" t="e">
        <f t="shared" si="80"/>
        <v>#DIV/0!</v>
      </c>
      <c r="CU216" s="237" t="e">
        <f t="shared" si="98"/>
        <v>#DIV/0!</v>
      </c>
      <c r="CV216" s="39"/>
    </row>
    <row r="217" spans="1:100" s="22" customFormat="1" ht="43.5" customHeight="1">
      <c r="A217" s="71">
        <v>211</v>
      </c>
      <c r="B217" s="589"/>
      <c r="C217" s="590"/>
      <c r="D217" s="591"/>
      <c r="E217" s="590"/>
      <c r="F217" s="591"/>
      <c r="G217" s="590"/>
      <c r="H217" s="170" t="s">
        <v>429</v>
      </c>
      <c r="I217" s="62" t="s">
        <v>600</v>
      </c>
      <c r="J217" s="14" t="s">
        <v>363</v>
      </c>
      <c r="K217" s="254" t="s">
        <v>328</v>
      </c>
      <c r="L217" s="51" t="s">
        <v>296</v>
      </c>
      <c r="M217" s="69" t="s">
        <v>184</v>
      </c>
      <c r="N217" s="250" t="s">
        <v>184</v>
      </c>
      <c r="O217" s="250"/>
      <c r="P217" s="250"/>
      <c r="Q217" s="250"/>
      <c r="R217" s="250"/>
      <c r="S217" s="250"/>
      <c r="T217" s="250"/>
      <c r="U217" s="250"/>
      <c r="V217" s="250"/>
      <c r="W217" s="250"/>
      <c r="X217" s="237">
        <f t="shared" si="90"/>
        <v>1</v>
      </c>
      <c r="Y217" s="80"/>
      <c r="Z217" s="80" t="s">
        <v>523</v>
      </c>
      <c r="AA217" s="80"/>
      <c r="AB217" s="80"/>
      <c r="AC217" s="80"/>
      <c r="AD217" s="80"/>
      <c r="AE217" s="80"/>
      <c r="AF217" s="80"/>
      <c r="AG217" s="80"/>
      <c r="AH217" s="80"/>
      <c r="AI217" s="80"/>
      <c r="AJ217" s="80"/>
      <c r="AK217" s="80"/>
      <c r="AL217" s="80"/>
      <c r="AM217" s="80"/>
      <c r="AN217" s="80"/>
      <c r="AO217" s="80"/>
      <c r="AP217" s="80"/>
      <c r="AQ217" s="80"/>
      <c r="AR217" s="80"/>
      <c r="AS217" s="80"/>
      <c r="AT217" s="80"/>
      <c r="AU217" s="80"/>
      <c r="AV217" s="80"/>
      <c r="AW217" s="80"/>
      <c r="AX217" s="80"/>
      <c r="AY217" s="80"/>
      <c r="AZ217" s="80"/>
      <c r="BA217" s="80"/>
      <c r="BB217" s="80"/>
      <c r="BC217" s="80"/>
      <c r="BD217" s="80"/>
      <c r="BE217" s="80"/>
      <c r="BF217" s="80"/>
      <c r="BG217" s="80"/>
      <c r="BH217" s="6">
        <v>2</v>
      </c>
      <c r="BI217" s="6">
        <v>2</v>
      </c>
      <c r="BJ217" s="6">
        <v>2</v>
      </c>
      <c r="BK217" s="6">
        <v>2</v>
      </c>
      <c r="BL217" s="6">
        <v>2</v>
      </c>
      <c r="BM217" s="6">
        <v>1</v>
      </c>
      <c r="BN217" s="6">
        <v>2</v>
      </c>
      <c r="BO217" s="6">
        <v>2</v>
      </c>
      <c r="BP217" s="6">
        <v>2</v>
      </c>
      <c r="BQ217" s="6">
        <v>2</v>
      </c>
      <c r="BR217" s="6">
        <v>2</v>
      </c>
      <c r="BS217" s="6">
        <v>2</v>
      </c>
      <c r="BT217" s="6">
        <v>2</v>
      </c>
      <c r="BU217" s="6">
        <v>2</v>
      </c>
      <c r="BV217" s="6">
        <v>2</v>
      </c>
      <c r="BW217" s="6">
        <v>2</v>
      </c>
      <c r="BX217" s="6">
        <v>2</v>
      </c>
      <c r="BY217" s="6">
        <v>2</v>
      </c>
      <c r="BZ217" s="6">
        <v>2</v>
      </c>
      <c r="CA217" s="6">
        <v>1</v>
      </c>
      <c r="CB217" s="6">
        <v>2</v>
      </c>
      <c r="CC217" s="6">
        <v>2</v>
      </c>
      <c r="CD217" s="6">
        <v>2</v>
      </c>
      <c r="CE217" s="6"/>
      <c r="CF217" s="6"/>
      <c r="CG217" s="6"/>
      <c r="CH217" s="6"/>
      <c r="CI217" s="6"/>
      <c r="CJ217" s="6"/>
      <c r="CK217" s="6"/>
      <c r="CL217" s="236">
        <f t="shared" si="91"/>
        <v>21</v>
      </c>
      <c r="CM217" s="235">
        <f t="shared" si="92"/>
        <v>0.91304347826086951</v>
      </c>
      <c r="CN217" s="236">
        <f t="shared" si="93"/>
        <v>2</v>
      </c>
      <c r="CO217" s="235">
        <f t="shared" si="94"/>
        <v>8.6956521739130432E-2</v>
      </c>
      <c r="CP217" s="236">
        <f t="shared" si="95"/>
        <v>0</v>
      </c>
      <c r="CQ217" s="235">
        <f t="shared" si="96"/>
        <v>0</v>
      </c>
      <c r="CR217" s="236">
        <f t="shared" si="97"/>
        <v>0</v>
      </c>
      <c r="CS217" s="235">
        <f t="shared" si="79"/>
        <v>0</v>
      </c>
      <c r="CT217" s="237">
        <f t="shared" si="80"/>
        <v>1.9130434782608696</v>
      </c>
      <c r="CU217" s="237" t="str">
        <f t="shared" si="98"/>
        <v>Đạt mục tiêu</v>
      </c>
      <c r="CV217" s="27"/>
    </row>
    <row r="218" spans="1:100" s="22" customFormat="1" ht="42" customHeight="1">
      <c r="A218" s="71">
        <v>212</v>
      </c>
      <c r="B218" s="589"/>
      <c r="C218" s="590"/>
      <c r="D218" s="591"/>
      <c r="E218" s="590"/>
      <c r="F218" s="591"/>
      <c r="G218" s="590"/>
      <c r="H218" s="170" t="s">
        <v>430</v>
      </c>
      <c r="I218" s="62" t="s">
        <v>600</v>
      </c>
      <c r="J218" s="14" t="s">
        <v>363</v>
      </c>
      <c r="K218" s="254" t="s">
        <v>328</v>
      </c>
      <c r="L218" s="51" t="s">
        <v>296</v>
      </c>
      <c r="M218" s="69" t="s">
        <v>184</v>
      </c>
      <c r="N218" s="250" t="s">
        <v>184</v>
      </c>
      <c r="O218" s="250"/>
      <c r="P218" s="250"/>
      <c r="Q218" s="250"/>
      <c r="R218" s="250"/>
      <c r="S218" s="250"/>
      <c r="T218" s="250"/>
      <c r="U218" s="250"/>
      <c r="V218" s="250"/>
      <c r="W218" s="250"/>
      <c r="X218" s="237">
        <f t="shared" si="90"/>
        <v>1</v>
      </c>
      <c r="Y218" s="80"/>
      <c r="Z218" s="80"/>
      <c r="AA218" s="80"/>
      <c r="AB218" s="80" t="s">
        <v>523</v>
      </c>
      <c r="AC218" s="80"/>
      <c r="AD218" s="80"/>
      <c r="AE218" s="80"/>
      <c r="AF218" s="80"/>
      <c r="AG218" s="80"/>
      <c r="AH218" s="80"/>
      <c r="AI218" s="80"/>
      <c r="AJ218" s="80"/>
      <c r="AK218" s="80"/>
      <c r="AL218" s="80"/>
      <c r="AM218" s="80"/>
      <c r="AN218" s="80"/>
      <c r="AO218" s="80"/>
      <c r="AP218" s="80"/>
      <c r="AQ218" s="80"/>
      <c r="AR218" s="80"/>
      <c r="AS218" s="80"/>
      <c r="AT218" s="80"/>
      <c r="AU218" s="80"/>
      <c r="AV218" s="80"/>
      <c r="AW218" s="80"/>
      <c r="AX218" s="80"/>
      <c r="AY218" s="80"/>
      <c r="AZ218" s="80"/>
      <c r="BA218" s="80"/>
      <c r="BB218" s="80"/>
      <c r="BC218" s="80"/>
      <c r="BD218" s="80"/>
      <c r="BE218" s="80"/>
      <c r="BF218" s="80"/>
      <c r="BG218" s="80"/>
      <c r="BH218" s="6">
        <v>2</v>
      </c>
      <c r="BI218" s="6">
        <v>2</v>
      </c>
      <c r="BJ218" s="6">
        <v>2</v>
      </c>
      <c r="BK218" s="6">
        <v>2</v>
      </c>
      <c r="BL218" s="6">
        <v>2</v>
      </c>
      <c r="BM218" s="6">
        <v>1</v>
      </c>
      <c r="BN218" s="6">
        <v>2</v>
      </c>
      <c r="BO218" s="6">
        <v>2</v>
      </c>
      <c r="BP218" s="6">
        <v>2</v>
      </c>
      <c r="BQ218" s="6">
        <v>1</v>
      </c>
      <c r="BR218" s="6">
        <v>2</v>
      </c>
      <c r="BS218" s="6">
        <v>2</v>
      </c>
      <c r="BT218" s="6">
        <v>2</v>
      </c>
      <c r="BU218" s="6">
        <v>2</v>
      </c>
      <c r="BV218" s="6">
        <v>2</v>
      </c>
      <c r="BW218" s="6">
        <v>2</v>
      </c>
      <c r="BX218" s="6">
        <v>1</v>
      </c>
      <c r="BY218" s="6">
        <v>1</v>
      </c>
      <c r="BZ218" s="6">
        <v>2</v>
      </c>
      <c r="CA218" s="6">
        <v>2</v>
      </c>
      <c r="CB218" s="6">
        <v>2</v>
      </c>
      <c r="CC218" s="6">
        <v>2</v>
      </c>
      <c r="CD218" s="6">
        <v>2</v>
      </c>
      <c r="CE218" s="6"/>
      <c r="CF218" s="6"/>
      <c r="CG218" s="6"/>
      <c r="CH218" s="6"/>
      <c r="CI218" s="6"/>
      <c r="CJ218" s="6"/>
      <c r="CK218" s="6"/>
      <c r="CL218" s="236">
        <f t="shared" si="91"/>
        <v>19</v>
      </c>
      <c r="CM218" s="235">
        <f t="shared" si="92"/>
        <v>0.82608695652173914</v>
      </c>
      <c r="CN218" s="236">
        <f t="shared" si="93"/>
        <v>4</v>
      </c>
      <c r="CO218" s="235">
        <f t="shared" si="94"/>
        <v>0.17391304347826086</v>
      </c>
      <c r="CP218" s="236">
        <f t="shared" si="95"/>
        <v>0</v>
      </c>
      <c r="CQ218" s="235">
        <f t="shared" si="96"/>
        <v>0</v>
      </c>
      <c r="CR218" s="236">
        <f t="shared" si="97"/>
        <v>0</v>
      </c>
      <c r="CS218" s="235">
        <f t="shared" si="79"/>
        <v>0</v>
      </c>
      <c r="CT218" s="237">
        <f t="shared" si="80"/>
        <v>1.826086956521739</v>
      </c>
      <c r="CU218" s="237" t="str">
        <f t="shared" si="98"/>
        <v>Đạt mục tiêu</v>
      </c>
      <c r="CV218" s="6"/>
    </row>
    <row r="219" spans="1:100" s="22" customFormat="1" ht="14.25" hidden="1" customHeight="1">
      <c r="A219" s="71">
        <v>213</v>
      </c>
      <c r="B219" s="589"/>
      <c r="C219" s="590"/>
      <c r="D219" s="591"/>
      <c r="E219" s="590"/>
      <c r="F219" s="591"/>
      <c r="G219" s="590"/>
      <c r="H219" s="170" t="s">
        <v>431</v>
      </c>
      <c r="I219" s="62" t="s">
        <v>600</v>
      </c>
      <c r="J219" s="14" t="s">
        <v>363</v>
      </c>
      <c r="K219" s="15" t="s">
        <v>328</v>
      </c>
      <c r="L219" s="51" t="s">
        <v>296</v>
      </c>
      <c r="M219" s="69" t="s">
        <v>184</v>
      </c>
      <c r="N219" s="250"/>
      <c r="O219" s="250"/>
      <c r="P219" s="250" t="s">
        <v>184</v>
      </c>
      <c r="Q219" s="250"/>
      <c r="R219" s="250"/>
      <c r="S219" s="250"/>
      <c r="T219" s="250"/>
      <c r="U219" s="250"/>
      <c r="V219" s="250"/>
      <c r="W219" s="250"/>
      <c r="X219" s="237">
        <f t="shared" si="90"/>
        <v>1</v>
      </c>
      <c r="Y219" s="80"/>
      <c r="Z219" s="80"/>
      <c r="AA219" s="80"/>
      <c r="AB219" s="80"/>
      <c r="AC219" s="80"/>
      <c r="AD219" s="80"/>
      <c r="AE219" s="80"/>
      <c r="AF219" s="80"/>
      <c r="AG219" s="80"/>
      <c r="AH219" s="80" t="s">
        <v>524</v>
      </c>
      <c r="AI219" s="80"/>
      <c r="AJ219" s="80"/>
      <c r="AK219" s="80"/>
      <c r="AL219" s="80"/>
      <c r="AM219" s="80"/>
      <c r="AN219" s="80"/>
      <c r="AO219" s="80"/>
      <c r="AP219" s="80"/>
      <c r="AQ219" s="80"/>
      <c r="AR219" s="80"/>
      <c r="AS219" s="80"/>
      <c r="AT219" s="80"/>
      <c r="AU219" s="80"/>
      <c r="AV219" s="80"/>
      <c r="AW219" s="80"/>
      <c r="AX219" s="80"/>
      <c r="AY219" s="80"/>
      <c r="AZ219" s="80"/>
      <c r="BA219" s="80"/>
      <c r="BB219" s="80"/>
      <c r="BC219" s="80"/>
      <c r="BD219" s="80"/>
      <c r="BE219" s="80"/>
      <c r="BF219" s="80"/>
      <c r="BG219" s="80"/>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236">
        <f t="shared" si="91"/>
        <v>0</v>
      </c>
      <c r="CM219" s="235" t="e">
        <f t="shared" si="92"/>
        <v>#DIV/0!</v>
      </c>
      <c r="CN219" s="236">
        <f t="shared" si="93"/>
        <v>0</v>
      </c>
      <c r="CO219" s="235" t="e">
        <f t="shared" si="94"/>
        <v>#DIV/0!</v>
      </c>
      <c r="CP219" s="236">
        <f t="shared" si="95"/>
        <v>0</v>
      </c>
      <c r="CQ219" s="235" t="e">
        <f t="shared" si="96"/>
        <v>#DIV/0!</v>
      </c>
      <c r="CR219" s="236">
        <f t="shared" si="97"/>
        <v>0</v>
      </c>
      <c r="CS219" s="235" t="e">
        <f t="shared" si="79"/>
        <v>#DIV/0!</v>
      </c>
      <c r="CT219" s="237" t="e">
        <f t="shared" si="80"/>
        <v>#DIV/0!</v>
      </c>
      <c r="CU219" s="237" t="e">
        <f t="shared" si="98"/>
        <v>#DIV/0!</v>
      </c>
      <c r="CV219" s="6"/>
    </row>
    <row r="220" spans="1:100" s="22" customFormat="1" ht="24" hidden="1" customHeight="1">
      <c r="A220" s="71">
        <v>214</v>
      </c>
      <c r="B220" s="589"/>
      <c r="C220" s="590"/>
      <c r="D220" s="591"/>
      <c r="E220" s="590"/>
      <c r="F220" s="591"/>
      <c r="G220" s="590"/>
      <c r="H220" s="170" t="s">
        <v>410</v>
      </c>
      <c r="I220" s="62" t="s">
        <v>600</v>
      </c>
      <c r="J220" s="14" t="s">
        <v>363</v>
      </c>
      <c r="K220" s="15" t="s">
        <v>328</v>
      </c>
      <c r="L220" s="51" t="s">
        <v>296</v>
      </c>
      <c r="M220" s="69" t="s">
        <v>184</v>
      </c>
      <c r="N220" s="250"/>
      <c r="O220" s="250"/>
      <c r="P220" s="250" t="s">
        <v>184</v>
      </c>
      <c r="Q220" s="250"/>
      <c r="R220" s="250"/>
      <c r="S220" s="250"/>
      <c r="T220" s="250"/>
      <c r="U220" s="250"/>
      <c r="V220" s="250"/>
      <c r="W220" s="250"/>
      <c r="X220" s="237">
        <f t="shared" si="90"/>
        <v>1</v>
      </c>
      <c r="Y220" s="80"/>
      <c r="Z220" s="80"/>
      <c r="AA220" s="80"/>
      <c r="AB220" s="80"/>
      <c r="AC220" s="80"/>
      <c r="AD220" s="80"/>
      <c r="AE220" s="80"/>
      <c r="AF220" s="80"/>
      <c r="AG220" s="80" t="s">
        <v>523</v>
      </c>
      <c r="AH220" s="80"/>
      <c r="AI220" s="80"/>
      <c r="AJ220" s="80"/>
      <c r="AK220" s="80"/>
      <c r="AL220" s="80"/>
      <c r="AM220" s="80"/>
      <c r="AN220" s="80"/>
      <c r="AO220" s="80"/>
      <c r="AP220" s="80"/>
      <c r="AQ220" s="80"/>
      <c r="AR220" s="80"/>
      <c r="AS220" s="80"/>
      <c r="AT220" s="80"/>
      <c r="AU220" s="80"/>
      <c r="AV220" s="80"/>
      <c r="AW220" s="80"/>
      <c r="AX220" s="80"/>
      <c r="AY220" s="80"/>
      <c r="AZ220" s="80"/>
      <c r="BA220" s="80"/>
      <c r="BB220" s="80"/>
      <c r="BC220" s="80"/>
      <c r="BD220" s="80"/>
      <c r="BE220" s="80"/>
      <c r="BF220" s="80"/>
      <c r="BG220" s="80"/>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236">
        <f t="shared" si="91"/>
        <v>0</v>
      </c>
      <c r="CM220" s="235" t="e">
        <f t="shared" si="92"/>
        <v>#DIV/0!</v>
      </c>
      <c r="CN220" s="236">
        <f t="shared" si="93"/>
        <v>0</v>
      </c>
      <c r="CO220" s="235" t="e">
        <f t="shared" si="94"/>
        <v>#DIV/0!</v>
      </c>
      <c r="CP220" s="236">
        <f t="shared" si="95"/>
        <v>0</v>
      </c>
      <c r="CQ220" s="235" t="e">
        <f t="shared" si="96"/>
        <v>#DIV/0!</v>
      </c>
      <c r="CR220" s="236">
        <f t="shared" si="97"/>
        <v>0</v>
      </c>
      <c r="CS220" s="235" t="e">
        <f t="shared" si="79"/>
        <v>#DIV/0!</v>
      </c>
      <c r="CT220" s="237" t="e">
        <f t="shared" si="80"/>
        <v>#DIV/0!</v>
      </c>
      <c r="CU220" s="237" t="e">
        <f t="shared" si="98"/>
        <v>#DIV/0!</v>
      </c>
      <c r="CV220" s="6"/>
    </row>
    <row r="221" spans="1:100" s="22" customFormat="1" ht="24.75" hidden="1" customHeight="1">
      <c r="A221" s="71">
        <v>215</v>
      </c>
      <c r="B221" s="589"/>
      <c r="C221" s="590"/>
      <c r="D221" s="591"/>
      <c r="E221" s="590"/>
      <c r="F221" s="591"/>
      <c r="G221" s="590"/>
      <c r="H221" s="170" t="s">
        <v>411</v>
      </c>
      <c r="I221" s="62" t="s">
        <v>600</v>
      </c>
      <c r="J221" s="14" t="s">
        <v>363</v>
      </c>
      <c r="K221" s="15" t="s">
        <v>328</v>
      </c>
      <c r="L221" s="51" t="s">
        <v>296</v>
      </c>
      <c r="M221" s="69" t="s">
        <v>184</v>
      </c>
      <c r="N221" s="250"/>
      <c r="O221" s="250"/>
      <c r="P221" s="250"/>
      <c r="Q221" s="250"/>
      <c r="R221" s="250"/>
      <c r="S221" s="250"/>
      <c r="T221" s="250"/>
      <c r="U221" s="250" t="s">
        <v>184</v>
      </c>
      <c r="V221" s="250"/>
      <c r="W221" s="250"/>
      <c r="X221" s="237">
        <f t="shared" si="90"/>
        <v>1</v>
      </c>
      <c r="Y221" s="80"/>
      <c r="Z221" s="80"/>
      <c r="AA221" s="80"/>
      <c r="AB221" s="80"/>
      <c r="AC221" s="80"/>
      <c r="AD221" s="80"/>
      <c r="AE221" s="80"/>
      <c r="AF221" s="80"/>
      <c r="AG221" s="80"/>
      <c r="AH221" s="80"/>
      <c r="AI221" s="80"/>
      <c r="AJ221" s="80"/>
      <c r="AK221" s="80"/>
      <c r="AL221" s="80"/>
      <c r="AM221" s="80"/>
      <c r="AN221" s="80"/>
      <c r="AO221" s="80"/>
      <c r="AP221" s="80"/>
      <c r="AQ221" s="80"/>
      <c r="AR221" s="80"/>
      <c r="AS221" s="80"/>
      <c r="AT221" s="80"/>
      <c r="AU221" s="80"/>
      <c r="AV221" s="80"/>
      <c r="AW221" s="80"/>
      <c r="AX221" s="80"/>
      <c r="AY221" s="80"/>
      <c r="AZ221" s="80" t="s">
        <v>523</v>
      </c>
      <c r="BA221" s="80"/>
      <c r="BB221" s="80"/>
      <c r="BC221" s="80"/>
      <c r="BD221" s="80"/>
      <c r="BE221" s="80"/>
      <c r="BF221" s="80"/>
      <c r="BG221" s="80"/>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236">
        <f t="shared" si="91"/>
        <v>0</v>
      </c>
      <c r="CM221" s="235" t="e">
        <f t="shared" si="92"/>
        <v>#DIV/0!</v>
      </c>
      <c r="CN221" s="236">
        <f t="shared" si="93"/>
        <v>0</v>
      </c>
      <c r="CO221" s="235" t="e">
        <f t="shared" si="94"/>
        <v>#DIV/0!</v>
      </c>
      <c r="CP221" s="236">
        <f t="shared" si="95"/>
        <v>0</v>
      </c>
      <c r="CQ221" s="235" t="e">
        <f t="shared" si="96"/>
        <v>#DIV/0!</v>
      </c>
      <c r="CR221" s="236">
        <f t="shared" si="97"/>
        <v>0</v>
      </c>
      <c r="CS221" s="235" t="e">
        <f t="shared" si="79"/>
        <v>#DIV/0!</v>
      </c>
      <c r="CT221" s="237" t="e">
        <f t="shared" si="80"/>
        <v>#DIV/0!</v>
      </c>
      <c r="CU221" s="237" t="e">
        <f t="shared" si="98"/>
        <v>#DIV/0!</v>
      </c>
      <c r="CV221" s="6"/>
    </row>
    <row r="222" spans="1:100" s="22" customFormat="1" ht="25.5" hidden="1" customHeight="1">
      <c r="A222" s="71">
        <v>216</v>
      </c>
      <c r="B222" s="589"/>
      <c r="C222" s="590"/>
      <c r="D222" s="591"/>
      <c r="E222" s="590"/>
      <c r="F222" s="591"/>
      <c r="G222" s="590"/>
      <c r="H222" s="170" t="s">
        <v>412</v>
      </c>
      <c r="I222" s="62" t="s">
        <v>600</v>
      </c>
      <c r="J222" s="14" t="s">
        <v>363</v>
      </c>
      <c r="K222" s="15" t="s">
        <v>328</v>
      </c>
      <c r="L222" s="51" t="s">
        <v>296</v>
      </c>
      <c r="M222" s="69" t="s">
        <v>184</v>
      </c>
      <c r="N222" s="250"/>
      <c r="O222" s="250" t="s">
        <v>184</v>
      </c>
      <c r="P222" s="250"/>
      <c r="Q222" s="250"/>
      <c r="R222" s="250"/>
      <c r="S222" s="250"/>
      <c r="T222" s="250"/>
      <c r="U222" s="250"/>
      <c r="V222" s="250"/>
      <c r="W222" s="250"/>
      <c r="X222" s="237">
        <f t="shared" si="90"/>
        <v>1</v>
      </c>
      <c r="Y222" s="80"/>
      <c r="Z222" s="80"/>
      <c r="AA222" s="80"/>
      <c r="AB222" s="80"/>
      <c r="AC222" s="80"/>
      <c r="AD222" s="80" t="s">
        <v>520</v>
      </c>
      <c r="AE222" s="80"/>
      <c r="AF222" s="80"/>
      <c r="AG222" s="80"/>
      <c r="AH222" s="80"/>
      <c r="AI222" s="80"/>
      <c r="AJ222" s="80"/>
      <c r="AK222" s="80"/>
      <c r="AL222" s="80"/>
      <c r="AM222" s="80"/>
      <c r="AN222" s="80"/>
      <c r="AO222" s="80"/>
      <c r="AP222" s="80"/>
      <c r="AQ222" s="80"/>
      <c r="AR222" s="80"/>
      <c r="AS222" s="80"/>
      <c r="AT222" s="80"/>
      <c r="AU222" s="80"/>
      <c r="AV222" s="80"/>
      <c r="AW222" s="80"/>
      <c r="AX222" s="80"/>
      <c r="AY222" s="80"/>
      <c r="AZ222" s="80"/>
      <c r="BA222" s="80"/>
      <c r="BB222" s="80"/>
      <c r="BC222" s="80"/>
      <c r="BD222" s="80"/>
      <c r="BE222" s="80"/>
      <c r="BF222" s="80"/>
      <c r="BG222" s="80"/>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236">
        <f t="shared" si="91"/>
        <v>0</v>
      </c>
      <c r="CM222" s="235" t="e">
        <f t="shared" si="92"/>
        <v>#DIV/0!</v>
      </c>
      <c r="CN222" s="236">
        <f t="shared" si="93"/>
        <v>0</v>
      </c>
      <c r="CO222" s="235" t="e">
        <f t="shared" si="94"/>
        <v>#DIV/0!</v>
      </c>
      <c r="CP222" s="236">
        <f t="shared" si="95"/>
        <v>0</v>
      </c>
      <c r="CQ222" s="235" t="e">
        <f t="shared" si="96"/>
        <v>#DIV/0!</v>
      </c>
      <c r="CR222" s="236">
        <f t="shared" si="97"/>
        <v>0</v>
      </c>
      <c r="CS222" s="235" t="e">
        <f t="shared" ref="CS222:CS285" si="99">CR222/(CL222+CN222+CP222+CR222)</f>
        <v>#DIV/0!</v>
      </c>
      <c r="CT222" s="237" t="e">
        <f t="shared" ref="CT222:CT285" si="100">(((CL222*2)+(CN222*1)+(CP222*0)))/(CL222+CN222+CP222)</f>
        <v>#DIV/0!</v>
      </c>
      <c r="CU222" s="237" t="e">
        <f t="shared" si="98"/>
        <v>#DIV/0!</v>
      </c>
      <c r="CV222" s="6"/>
    </row>
    <row r="223" spans="1:100" s="22" customFormat="1" ht="14.25" hidden="1" customHeight="1">
      <c r="A223" s="71">
        <v>217</v>
      </c>
      <c r="B223" s="589"/>
      <c r="C223" s="590"/>
      <c r="D223" s="591"/>
      <c r="E223" s="590"/>
      <c r="F223" s="591"/>
      <c r="G223" s="590"/>
      <c r="H223" s="170" t="s">
        <v>413</v>
      </c>
      <c r="I223" s="62" t="s">
        <v>600</v>
      </c>
      <c r="J223" s="14" t="s">
        <v>363</v>
      </c>
      <c r="K223" s="15" t="s">
        <v>328</v>
      </c>
      <c r="L223" s="51" t="s">
        <v>296</v>
      </c>
      <c r="M223" s="69" t="s">
        <v>184</v>
      </c>
      <c r="N223" s="250"/>
      <c r="O223" s="250"/>
      <c r="P223" s="250"/>
      <c r="Q223" s="250"/>
      <c r="R223" s="250"/>
      <c r="S223" s="250"/>
      <c r="T223" s="250" t="s">
        <v>184</v>
      </c>
      <c r="U223" s="250"/>
      <c r="V223" s="250"/>
      <c r="W223" s="250"/>
      <c r="X223" s="237">
        <f t="shared" si="90"/>
        <v>1</v>
      </c>
      <c r="Y223" s="80"/>
      <c r="Z223" s="80"/>
      <c r="AA223" s="80"/>
      <c r="AB223" s="80"/>
      <c r="AC223" s="80"/>
      <c r="AD223" s="80"/>
      <c r="AE223" s="80"/>
      <c r="AF223" s="80"/>
      <c r="AG223" s="80"/>
      <c r="AH223" s="80"/>
      <c r="AI223" s="80"/>
      <c r="AJ223" s="80"/>
      <c r="AK223" s="80"/>
      <c r="AL223" s="80"/>
      <c r="AM223" s="80"/>
      <c r="AN223" s="80"/>
      <c r="AO223" s="80"/>
      <c r="AP223" s="80"/>
      <c r="AQ223" s="80"/>
      <c r="AR223" s="80"/>
      <c r="AS223" s="80"/>
      <c r="AT223" s="80"/>
      <c r="AU223" s="80" t="s">
        <v>523</v>
      </c>
      <c r="AV223" s="80"/>
      <c r="AW223" s="80"/>
      <c r="AX223" s="80"/>
      <c r="AY223" s="80"/>
      <c r="AZ223" s="80"/>
      <c r="BA223" s="80"/>
      <c r="BB223" s="80"/>
      <c r="BC223" s="80"/>
      <c r="BD223" s="80"/>
      <c r="BE223" s="80"/>
      <c r="BF223" s="80"/>
      <c r="BG223" s="80"/>
      <c r="BH223" s="6"/>
      <c r="BI223" s="6"/>
      <c r="BJ223" s="6"/>
      <c r="BK223" s="6"/>
      <c r="BL223" s="6"/>
      <c r="BM223" s="6"/>
      <c r="BN223" s="6"/>
      <c r="BO223" s="6"/>
      <c r="BP223" s="6"/>
      <c r="BQ223" s="6"/>
      <c r="BR223" s="6"/>
      <c r="BS223" s="6"/>
      <c r="BT223" s="6"/>
      <c r="BU223" s="6"/>
      <c r="BV223" s="6"/>
      <c r="BW223" s="6"/>
      <c r="BX223" s="6"/>
      <c r="BY223" s="6"/>
      <c r="BZ223" s="6"/>
      <c r="CA223" s="6"/>
      <c r="CB223" s="6"/>
      <c r="CC223" s="6"/>
      <c r="CD223" s="6"/>
      <c r="CE223" s="6"/>
      <c r="CF223" s="6"/>
      <c r="CG223" s="6"/>
      <c r="CH223" s="6"/>
      <c r="CI223" s="6"/>
      <c r="CJ223" s="6"/>
      <c r="CK223" s="6"/>
      <c r="CL223" s="236">
        <f t="shared" si="91"/>
        <v>0</v>
      </c>
      <c r="CM223" s="235" t="e">
        <f t="shared" si="92"/>
        <v>#DIV/0!</v>
      </c>
      <c r="CN223" s="236">
        <f t="shared" si="93"/>
        <v>0</v>
      </c>
      <c r="CO223" s="235" t="e">
        <f t="shared" si="94"/>
        <v>#DIV/0!</v>
      </c>
      <c r="CP223" s="236">
        <f t="shared" si="95"/>
        <v>0</v>
      </c>
      <c r="CQ223" s="235" t="e">
        <f t="shared" si="96"/>
        <v>#DIV/0!</v>
      </c>
      <c r="CR223" s="236">
        <f t="shared" si="97"/>
        <v>0</v>
      </c>
      <c r="CS223" s="235" t="e">
        <f t="shared" si="99"/>
        <v>#DIV/0!</v>
      </c>
      <c r="CT223" s="237" t="e">
        <f t="shared" si="100"/>
        <v>#DIV/0!</v>
      </c>
      <c r="CU223" s="237" t="e">
        <f t="shared" si="98"/>
        <v>#DIV/0!</v>
      </c>
      <c r="CV223" s="6"/>
    </row>
    <row r="224" spans="1:100" s="22" customFormat="1" ht="24.75" hidden="1" customHeight="1">
      <c r="A224" s="71">
        <v>218</v>
      </c>
      <c r="B224" s="589"/>
      <c r="C224" s="590"/>
      <c r="D224" s="591"/>
      <c r="E224" s="590"/>
      <c r="F224" s="591"/>
      <c r="G224" s="590"/>
      <c r="H224" s="170" t="s">
        <v>414</v>
      </c>
      <c r="I224" s="62" t="s">
        <v>600</v>
      </c>
      <c r="J224" s="18" t="s">
        <v>363</v>
      </c>
      <c r="K224" s="15" t="s">
        <v>328</v>
      </c>
      <c r="L224" s="51" t="s">
        <v>296</v>
      </c>
      <c r="M224" s="69" t="s">
        <v>184</v>
      </c>
      <c r="N224" s="250"/>
      <c r="O224" s="250"/>
      <c r="P224" s="250"/>
      <c r="Q224" s="250"/>
      <c r="R224" s="250"/>
      <c r="S224" s="250"/>
      <c r="T224" s="250" t="s">
        <v>184</v>
      </c>
      <c r="U224" s="250"/>
      <c r="V224" s="250"/>
      <c r="W224" s="250"/>
      <c r="X224" s="237">
        <f t="shared" si="90"/>
        <v>1</v>
      </c>
      <c r="Y224" s="80"/>
      <c r="Z224" s="80"/>
      <c r="AA224" s="80"/>
      <c r="AB224" s="80"/>
      <c r="AC224" s="80"/>
      <c r="AD224" s="80"/>
      <c r="AE224" s="80"/>
      <c r="AF224" s="80"/>
      <c r="AG224" s="80"/>
      <c r="AH224" s="80"/>
      <c r="AI224" s="80"/>
      <c r="AJ224" s="80"/>
      <c r="AK224" s="80"/>
      <c r="AL224" s="80"/>
      <c r="AM224" s="80"/>
      <c r="AN224" s="80"/>
      <c r="AO224" s="80"/>
      <c r="AP224" s="80"/>
      <c r="AQ224" s="80"/>
      <c r="AR224" s="80"/>
      <c r="AS224" s="80"/>
      <c r="AT224" s="80"/>
      <c r="AU224" s="80" t="s">
        <v>520</v>
      </c>
      <c r="AV224" s="80"/>
      <c r="AW224" s="80"/>
      <c r="AX224" s="80"/>
      <c r="AY224" s="80"/>
      <c r="AZ224" s="80"/>
      <c r="BA224" s="80"/>
      <c r="BB224" s="80"/>
      <c r="BC224" s="80"/>
      <c r="BD224" s="80"/>
      <c r="BE224" s="80"/>
      <c r="BF224" s="80"/>
      <c r="BG224" s="80"/>
      <c r="BH224" s="6"/>
      <c r="BI224" s="6"/>
      <c r="BJ224" s="6"/>
      <c r="BK224" s="6"/>
      <c r="BL224" s="6"/>
      <c r="BM224" s="6"/>
      <c r="BN224" s="6"/>
      <c r="BO224" s="6"/>
      <c r="BP224" s="6"/>
      <c r="BQ224" s="6"/>
      <c r="BR224" s="6"/>
      <c r="BS224" s="6"/>
      <c r="BT224" s="6"/>
      <c r="BU224" s="6"/>
      <c r="BV224" s="6"/>
      <c r="BW224" s="6"/>
      <c r="BX224" s="6"/>
      <c r="BY224" s="6"/>
      <c r="BZ224" s="6"/>
      <c r="CA224" s="6"/>
      <c r="CB224" s="6"/>
      <c r="CC224" s="6"/>
      <c r="CD224" s="6"/>
      <c r="CE224" s="6"/>
      <c r="CF224" s="6"/>
      <c r="CG224" s="6"/>
      <c r="CH224" s="6"/>
      <c r="CI224" s="6"/>
      <c r="CJ224" s="6"/>
      <c r="CK224" s="6"/>
      <c r="CL224" s="236">
        <f t="shared" si="91"/>
        <v>0</v>
      </c>
      <c r="CM224" s="235" t="e">
        <f t="shared" si="92"/>
        <v>#DIV/0!</v>
      </c>
      <c r="CN224" s="236">
        <f t="shared" si="93"/>
        <v>0</v>
      </c>
      <c r="CO224" s="235" t="e">
        <f t="shared" si="94"/>
        <v>#DIV/0!</v>
      </c>
      <c r="CP224" s="236">
        <f t="shared" si="95"/>
        <v>0</v>
      </c>
      <c r="CQ224" s="235" t="e">
        <f t="shared" si="96"/>
        <v>#DIV/0!</v>
      </c>
      <c r="CR224" s="236">
        <f t="shared" si="97"/>
        <v>0</v>
      </c>
      <c r="CS224" s="235" t="e">
        <f t="shared" si="99"/>
        <v>#DIV/0!</v>
      </c>
      <c r="CT224" s="237" t="e">
        <f t="shared" si="100"/>
        <v>#DIV/0!</v>
      </c>
      <c r="CU224" s="237" t="e">
        <f t="shared" si="98"/>
        <v>#DIV/0!</v>
      </c>
      <c r="CV224" s="27"/>
    </row>
    <row r="225" spans="1:100" s="22" customFormat="1" ht="26.25" hidden="1" customHeight="1">
      <c r="A225" s="71">
        <v>219</v>
      </c>
      <c r="B225" s="589"/>
      <c r="C225" s="590"/>
      <c r="D225" s="591"/>
      <c r="E225" s="590"/>
      <c r="F225" s="591"/>
      <c r="G225" s="590"/>
      <c r="H225" s="170" t="s">
        <v>415</v>
      </c>
      <c r="I225" s="62" t="s">
        <v>600</v>
      </c>
      <c r="J225" s="14" t="s">
        <v>363</v>
      </c>
      <c r="K225" s="15" t="s">
        <v>328</v>
      </c>
      <c r="L225" s="51" t="s">
        <v>296</v>
      </c>
      <c r="M225" s="69" t="s">
        <v>184</v>
      </c>
      <c r="N225" s="250"/>
      <c r="O225" s="250"/>
      <c r="P225" s="250"/>
      <c r="Q225" s="250"/>
      <c r="R225" s="250"/>
      <c r="S225" s="250"/>
      <c r="T225" s="250"/>
      <c r="U225" s="250" t="s">
        <v>184</v>
      </c>
      <c r="V225" s="250"/>
      <c r="W225" s="250"/>
      <c r="X225" s="237">
        <f t="shared" si="90"/>
        <v>1</v>
      </c>
      <c r="Y225" s="80"/>
      <c r="Z225" s="80"/>
      <c r="AA225" s="80"/>
      <c r="AB225" s="80"/>
      <c r="AC225" s="80"/>
      <c r="AD225" s="80"/>
      <c r="AE225" s="80"/>
      <c r="AF225" s="80"/>
      <c r="AG225" s="80"/>
      <c r="AH225" s="80"/>
      <c r="AI225" s="80"/>
      <c r="AJ225" s="80"/>
      <c r="AK225" s="80"/>
      <c r="AL225" s="80"/>
      <c r="AM225" s="80"/>
      <c r="AN225" s="80"/>
      <c r="AO225" s="80"/>
      <c r="AP225" s="80"/>
      <c r="AQ225" s="80"/>
      <c r="AR225" s="80"/>
      <c r="AS225" s="80"/>
      <c r="AT225" s="80"/>
      <c r="AU225" s="80"/>
      <c r="AV225" s="80"/>
      <c r="AW225" s="80"/>
      <c r="AX225" s="80" t="s">
        <v>521</v>
      </c>
      <c r="AY225" s="80"/>
      <c r="AZ225" s="80"/>
      <c r="BA225" s="80"/>
      <c r="BB225" s="80"/>
      <c r="BC225" s="80"/>
      <c r="BD225" s="80"/>
      <c r="BE225" s="80"/>
      <c r="BF225" s="80"/>
      <c r="BG225" s="80"/>
      <c r="BH225" s="6"/>
      <c r="BI225" s="6"/>
      <c r="BJ225" s="6"/>
      <c r="BK225" s="6"/>
      <c r="BL225" s="6"/>
      <c r="BM225" s="6"/>
      <c r="BN225" s="6"/>
      <c r="BO225" s="6"/>
      <c r="BP225" s="6"/>
      <c r="BQ225" s="6"/>
      <c r="BR225" s="6"/>
      <c r="BS225" s="6"/>
      <c r="BT225" s="6"/>
      <c r="BU225" s="6"/>
      <c r="BV225" s="6"/>
      <c r="BW225" s="6"/>
      <c r="BX225" s="6"/>
      <c r="BY225" s="6"/>
      <c r="BZ225" s="6"/>
      <c r="CA225" s="6"/>
      <c r="CB225" s="6"/>
      <c r="CC225" s="6"/>
      <c r="CD225" s="6"/>
      <c r="CE225" s="6"/>
      <c r="CF225" s="6"/>
      <c r="CG225" s="6"/>
      <c r="CH225" s="6"/>
      <c r="CI225" s="6"/>
      <c r="CJ225" s="6"/>
      <c r="CK225" s="6"/>
      <c r="CL225" s="236">
        <f t="shared" si="91"/>
        <v>0</v>
      </c>
      <c r="CM225" s="235" t="e">
        <f t="shared" si="92"/>
        <v>#DIV/0!</v>
      </c>
      <c r="CN225" s="236">
        <f t="shared" si="93"/>
        <v>0</v>
      </c>
      <c r="CO225" s="235" t="e">
        <f t="shared" si="94"/>
        <v>#DIV/0!</v>
      </c>
      <c r="CP225" s="236">
        <f t="shared" si="95"/>
        <v>0</v>
      </c>
      <c r="CQ225" s="235" t="e">
        <f t="shared" si="96"/>
        <v>#DIV/0!</v>
      </c>
      <c r="CR225" s="236">
        <f t="shared" si="97"/>
        <v>0</v>
      </c>
      <c r="CS225" s="235" t="e">
        <f t="shared" si="99"/>
        <v>#DIV/0!</v>
      </c>
      <c r="CT225" s="237" t="e">
        <f t="shared" si="100"/>
        <v>#DIV/0!</v>
      </c>
      <c r="CU225" s="237" t="e">
        <f t="shared" si="98"/>
        <v>#DIV/0!</v>
      </c>
      <c r="CV225" s="27"/>
    </row>
    <row r="226" spans="1:100" s="22" customFormat="1" ht="24" hidden="1" customHeight="1">
      <c r="A226" s="71">
        <v>220</v>
      </c>
      <c r="B226" s="589"/>
      <c r="C226" s="590"/>
      <c r="D226" s="591"/>
      <c r="E226" s="590"/>
      <c r="F226" s="591"/>
      <c r="G226" s="590"/>
      <c r="H226" s="170" t="s">
        <v>416</v>
      </c>
      <c r="I226" s="62" t="s">
        <v>600</v>
      </c>
      <c r="J226" s="14" t="s">
        <v>363</v>
      </c>
      <c r="K226" s="15" t="s">
        <v>328</v>
      </c>
      <c r="L226" s="51" t="s">
        <v>296</v>
      </c>
      <c r="M226" s="69" t="s">
        <v>184</v>
      </c>
      <c r="N226" s="250"/>
      <c r="O226" s="250"/>
      <c r="P226" s="250"/>
      <c r="Q226" s="250"/>
      <c r="R226" s="250"/>
      <c r="S226" s="250"/>
      <c r="T226" s="250"/>
      <c r="U226" s="250" t="s">
        <v>184</v>
      </c>
      <c r="V226" s="250"/>
      <c r="W226" s="250"/>
      <c r="X226" s="237">
        <f t="shared" si="90"/>
        <v>1</v>
      </c>
      <c r="Y226" s="80"/>
      <c r="Z226" s="80"/>
      <c r="AA226" s="80"/>
      <c r="AB226" s="80"/>
      <c r="AC226" s="80"/>
      <c r="AD226" s="80"/>
      <c r="AE226" s="80"/>
      <c r="AF226" s="80"/>
      <c r="AG226" s="80"/>
      <c r="AH226" s="80"/>
      <c r="AI226" s="80"/>
      <c r="AJ226" s="80"/>
      <c r="AK226" s="80"/>
      <c r="AL226" s="80"/>
      <c r="AM226" s="80"/>
      <c r="AN226" s="80"/>
      <c r="AO226" s="80"/>
      <c r="AP226" s="80"/>
      <c r="AQ226" s="80"/>
      <c r="AR226" s="80"/>
      <c r="AS226" s="80"/>
      <c r="AT226" s="80"/>
      <c r="AU226" s="80"/>
      <c r="AV226" s="80"/>
      <c r="AW226" s="80"/>
      <c r="AX226" s="80"/>
      <c r="AY226" s="80"/>
      <c r="AZ226" s="80"/>
      <c r="BA226" s="80" t="s">
        <v>521</v>
      </c>
      <c r="BB226" s="80"/>
      <c r="BC226" s="80"/>
      <c r="BD226" s="80"/>
      <c r="BE226" s="80"/>
      <c r="BF226" s="80"/>
      <c r="BG226" s="80"/>
      <c r="BH226" s="6"/>
      <c r="BI226" s="6"/>
      <c r="BJ226" s="6"/>
      <c r="BK226" s="6"/>
      <c r="BL226" s="6"/>
      <c r="BM226" s="6"/>
      <c r="BN226" s="6"/>
      <c r="BO226" s="6"/>
      <c r="BP226" s="6"/>
      <c r="BQ226" s="6"/>
      <c r="BR226" s="6"/>
      <c r="BS226" s="6"/>
      <c r="BT226" s="6"/>
      <c r="BU226" s="6"/>
      <c r="BV226" s="6"/>
      <c r="BW226" s="6"/>
      <c r="BX226" s="6"/>
      <c r="BY226" s="6"/>
      <c r="BZ226" s="6"/>
      <c r="CA226" s="6"/>
      <c r="CB226" s="6"/>
      <c r="CC226" s="6"/>
      <c r="CD226" s="6"/>
      <c r="CE226" s="6"/>
      <c r="CF226" s="6"/>
      <c r="CG226" s="6"/>
      <c r="CH226" s="6"/>
      <c r="CI226" s="6"/>
      <c r="CJ226" s="6"/>
      <c r="CK226" s="6"/>
      <c r="CL226" s="236">
        <f t="shared" si="91"/>
        <v>0</v>
      </c>
      <c r="CM226" s="235" t="e">
        <f t="shared" si="92"/>
        <v>#DIV/0!</v>
      </c>
      <c r="CN226" s="236">
        <f t="shared" si="93"/>
        <v>0</v>
      </c>
      <c r="CO226" s="235" t="e">
        <f t="shared" si="94"/>
        <v>#DIV/0!</v>
      </c>
      <c r="CP226" s="236">
        <f t="shared" si="95"/>
        <v>0</v>
      </c>
      <c r="CQ226" s="235" t="e">
        <f t="shared" si="96"/>
        <v>#DIV/0!</v>
      </c>
      <c r="CR226" s="236">
        <f t="shared" si="97"/>
        <v>0</v>
      </c>
      <c r="CS226" s="235" t="e">
        <f t="shared" si="99"/>
        <v>#DIV/0!</v>
      </c>
      <c r="CT226" s="237" t="e">
        <f t="shared" si="100"/>
        <v>#DIV/0!</v>
      </c>
      <c r="CU226" s="237" t="e">
        <f t="shared" si="98"/>
        <v>#DIV/0!</v>
      </c>
      <c r="CV226" s="39"/>
    </row>
    <row r="227" spans="1:100" s="22" customFormat="1" ht="23.25" hidden="1" customHeight="1">
      <c r="A227" s="71">
        <v>221</v>
      </c>
      <c r="B227" s="589"/>
      <c r="C227" s="590"/>
      <c r="D227" s="591"/>
      <c r="E227" s="590"/>
      <c r="F227" s="591"/>
      <c r="G227" s="590"/>
      <c r="H227" s="170" t="s">
        <v>417</v>
      </c>
      <c r="I227" s="62" t="s">
        <v>600</v>
      </c>
      <c r="J227" s="14" t="s">
        <v>363</v>
      </c>
      <c r="K227" s="15" t="s">
        <v>328</v>
      </c>
      <c r="L227" s="51" t="s">
        <v>296</v>
      </c>
      <c r="M227" s="69" t="s">
        <v>184</v>
      </c>
      <c r="N227" s="250"/>
      <c r="O227" s="250"/>
      <c r="P227" s="250" t="s">
        <v>184</v>
      </c>
      <c r="Q227" s="250"/>
      <c r="R227" s="250"/>
      <c r="S227" s="250"/>
      <c r="T227" s="250"/>
      <c r="U227" s="250"/>
      <c r="V227" s="250"/>
      <c r="W227" s="250"/>
      <c r="X227" s="237">
        <f t="shared" si="90"/>
        <v>1</v>
      </c>
      <c r="Y227" s="80"/>
      <c r="Z227" s="80"/>
      <c r="AA227" s="80"/>
      <c r="AB227" s="80"/>
      <c r="AC227" s="80"/>
      <c r="AD227" s="80"/>
      <c r="AE227" s="80"/>
      <c r="AF227" s="80"/>
      <c r="AG227" s="80" t="s">
        <v>521</v>
      </c>
      <c r="AH227" s="80"/>
      <c r="AI227" s="80"/>
      <c r="AJ227" s="80"/>
      <c r="AK227" s="80"/>
      <c r="AL227" s="80"/>
      <c r="AM227" s="80"/>
      <c r="AN227" s="80"/>
      <c r="AO227" s="80"/>
      <c r="AP227" s="80"/>
      <c r="AQ227" s="80"/>
      <c r="AR227" s="80"/>
      <c r="AS227" s="80"/>
      <c r="AT227" s="80"/>
      <c r="AU227" s="80"/>
      <c r="AV227" s="80"/>
      <c r="AW227" s="80"/>
      <c r="AX227" s="80"/>
      <c r="AY227" s="80" t="s">
        <v>521</v>
      </c>
      <c r="AZ227" s="80"/>
      <c r="BA227" s="80" t="s">
        <v>521</v>
      </c>
      <c r="BB227" s="80"/>
      <c r="BC227" s="80"/>
      <c r="BD227" s="80"/>
      <c r="BE227" s="80"/>
      <c r="BF227" s="80"/>
      <c r="BG227" s="80"/>
      <c r="BH227" s="6"/>
      <c r="BI227" s="6"/>
      <c r="BJ227" s="6"/>
      <c r="BK227" s="6"/>
      <c r="BL227" s="6"/>
      <c r="BM227" s="6"/>
      <c r="BN227" s="6"/>
      <c r="BO227" s="6"/>
      <c r="BP227" s="6"/>
      <c r="BQ227" s="6"/>
      <c r="BR227" s="6"/>
      <c r="BS227" s="6"/>
      <c r="BT227" s="6"/>
      <c r="BU227" s="6"/>
      <c r="BV227" s="6"/>
      <c r="BW227" s="6"/>
      <c r="BX227" s="6"/>
      <c r="BY227" s="6"/>
      <c r="BZ227" s="6"/>
      <c r="CA227" s="6"/>
      <c r="CB227" s="6"/>
      <c r="CC227" s="6"/>
      <c r="CD227" s="6"/>
      <c r="CE227" s="6"/>
      <c r="CF227" s="6"/>
      <c r="CG227" s="6"/>
      <c r="CH227" s="6"/>
      <c r="CI227" s="6"/>
      <c r="CJ227" s="6"/>
      <c r="CK227" s="6"/>
      <c r="CL227" s="236">
        <f t="shared" si="91"/>
        <v>0</v>
      </c>
      <c r="CM227" s="235" t="e">
        <f t="shared" si="92"/>
        <v>#DIV/0!</v>
      </c>
      <c r="CN227" s="236">
        <f t="shared" si="93"/>
        <v>0</v>
      </c>
      <c r="CO227" s="235" t="e">
        <f t="shared" si="94"/>
        <v>#DIV/0!</v>
      </c>
      <c r="CP227" s="236">
        <f t="shared" si="95"/>
        <v>0</v>
      </c>
      <c r="CQ227" s="235" t="e">
        <f t="shared" si="96"/>
        <v>#DIV/0!</v>
      </c>
      <c r="CR227" s="236">
        <f t="shared" si="97"/>
        <v>0</v>
      </c>
      <c r="CS227" s="235" t="e">
        <f t="shared" si="99"/>
        <v>#DIV/0!</v>
      </c>
      <c r="CT227" s="237" t="e">
        <f t="shared" si="100"/>
        <v>#DIV/0!</v>
      </c>
      <c r="CU227" s="237" t="e">
        <f t="shared" si="98"/>
        <v>#DIV/0!</v>
      </c>
      <c r="CV227" s="39"/>
    </row>
    <row r="228" spans="1:100" s="22" customFormat="1" ht="25.5" hidden="1" customHeight="1">
      <c r="A228" s="71">
        <v>222</v>
      </c>
      <c r="B228" s="589"/>
      <c r="C228" s="590"/>
      <c r="D228" s="591"/>
      <c r="E228" s="590"/>
      <c r="F228" s="591"/>
      <c r="G228" s="590"/>
      <c r="H228" s="170" t="s">
        <v>418</v>
      </c>
      <c r="I228" s="62" t="s">
        <v>600</v>
      </c>
      <c r="J228" s="18" t="s">
        <v>363</v>
      </c>
      <c r="K228" s="15" t="s">
        <v>328</v>
      </c>
      <c r="L228" s="51" t="s">
        <v>296</v>
      </c>
      <c r="M228" s="69" t="s">
        <v>184</v>
      </c>
      <c r="N228" s="250"/>
      <c r="O228" s="250"/>
      <c r="P228" s="250"/>
      <c r="Q228" s="250"/>
      <c r="R228" s="250"/>
      <c r="S228" s="250"/>
      <c r="T228" s="250" t="s">
        <v>184</v>
      </c>
      <c r="U228" s="250"/>
      <c r="V228" s="250"/>
      <c r="W228" s="250"/>
      <c r="X228" s="237">
        <f t="shared" si="90"/>
        <v>1</v>
      </c>
      <c r="Y228" s="80"/>
      <c r="Z228" s="80"/>
      <c r="AA228" s="80"/>
      <c r="AB228" s="80"/>
      <c r="AC228" s="80"/>
      <c r="AD228" s="80"/>
      <c r="AE228" s="80"/>
      <c r="AF228" s="80"/>
      <c r="AG228" s="80"/>
      <c r="AH228" s="80"/>
      <c r="AI228" s="80"/>
      <c r="AJ228" s="80"/>
      <c r="AK228" s="80"/>
      <c r="AL228" s="80"/>
      <c r="AM228" s="80"/>
      <c r="AN228" s="80"/>
      <c r="AO228" s="80"/>
      <c r="AP228" s="80"/>
      <c r="AQ228" s="80"/>
      <c r="AR228" s="80"/>
      <c r="AS228" s="80"/>
      <c r="AT228" s="80" t="s">
        <v>520</v>
      </c>
      <c r="AU228" s="80"/>
      <c r="AV228" s="80"/>
      <c r="AW228" s="80"/>
      <c r="AX228" s="80"/>
      <c r="AY228" s="80"/>
      <c r="AZ228" s="80"/>
      <c r="BA228" s="80"/>
      <c r="BB228" s="80"/>
      <c r="BC228" s="80"/>
      <c r="BD228" s="80"/>
      <c r="BE228" s="80"/>
      <c r="BF228" s="80"/>
      <c r="BG228" s="80"/>
      <c r="BH228" s="6"/>
      <c r="BI228" s="6"/>
      <c r="BJ228" s="6"/>
      <c r="BK228" s="6"/>
      <c r="BL228" s="6"/>
      <c r="BM228" s="6"/>
      <c r="BN228" s="6"/>
      <c r="BO228" s="6"/>
      <c r="BP228" s="6"/>
      <c r="BQ228" s="6"/>
      <c r="BR228" s="6"/>
      <c r="BS228" s="6"/>
      <c r="BT228" s="6"/>
      <c r="BU228" s="6"/>
      <c r="BV228" s="6"/>
      <c r="BW228" s="6"/>
      <c r="BX228" s="6"/>
      <c r="BY228" s="6"/>
      <c r="BZ228" s="6"/>
      <c r="CA228" s="6"/>
      <c r="CB228" s="6"/>
      <c r="CC228" s="6"/>
      <c r="CD228" s="6"/>
      <c r="CE228" s="6"/>
      <c r="CF228" s="6"/>
      <c r="CG228" s="6"/>
      <c r="CH228" s="6"/>
      <c r="CI228" s="6"/>
      <c r="CJ228" s="6"/>
      <c r="CK228" s="6"/>
      <c r="CL228" s="236">
        <f t="shared" si="91"/>
        <v>0</v>
      </c>
      <c r="CM228" s="235" t="e">
        <f t="shared" si="92"/>
        <v>#DIV/0!</v>
      </c>
      <c r="CN228" s="236">
        <f t="shared" si="93"/>
        <v>0</v>
      </c>
      <c r="CO228" s="235" t="e">
        <f t="shared" si="94"/>
        <v>#DIV/0!</v>
      </c>
      <c r="CP228" s="236">
        <f t="shared" si="95"/>
        <v>0</v>
      </c>
      <c r="CQ228" s="235" t="e">
        <f t="shared" si="96"/>
        <v>#DIV/0!</v>
      </c>
      <c r="CR228" s="236">
        <f t="shared" si="97"/>
        <v>0</v>
      </c>
      <c r="CS228" s="235" t="e">
        <f t="shared" si="99"/>
        <v>#DIV/0!</v>
      </c>
      <c r="CT228" s="237" t="e">
        <f t="shared" si="100"/>
        <v>#DIV/0!</v>
      </c>
      <c r="CU228" s="237" t="e">
        <f t="shared" si="98"/>
        <v>#DIV/0!</v>
      </c>
      <c r="CV228" s="39"/>
    </row>
    <row r="229" spans="1:100" s="22" customFormat="1" ht="27" hidden="1" customHeight="1">
      <c r="A229" s="71">
        <v>223</v>
      </c>
      <c r="B229" s="589"/>
      <c r="C229" s="590"/>
      <c r="D229" s="591"/>
      <c r="E229" s="590"/>
      <c r="F229" s="591"/>
      <c r="G229" s="590"/>
      <c r="H229" s="170" t="s">
        <v>419</v>
      </c>
      <c r="I229" s="62" t="s">
        <v>600</v>
      </c>
      <c r="J229" s="18" t="s">
        <v>363</v>
      </c>
      <c r="K229" s="15" t="s">
        <v>328</v>
      </c>
      <c r="L229" s="51" t="s">
        <v>296</v>
      </c>
      <c r="M229" s="69" t="s">
        <v>184</v>
      </c>
      <c r="N229" s="250"/>
      <c r="O229" s="250"/>
      <c r="P229" s="250"/>
      <c r="Q229" s="250"/>
      <c r="R229" s="250"/>
      <c r="S229" s="250"/>
      <c r="T229" s="250" t="s">
        <v>184</v>
      </c>
      <c r="U229" s="250"/>
      <c r="V229" s="250"/>
      <c r="W229" s="250"/>
      <c r="X229" s="237">
        <f t="shared" si="90"/>
        <v>1</v>
      </c>
      <c r="Y229" s="80"/>
      <c r="Z229" s="80"/>
      <c r="AA229" s="80"/>
      <c r="AB229" s="80"/>
      <c r="AC229" s="80"/>
      <c r="AD229" s="80"/>
      <c r="AE229" s="80"/>
      <c r="AF229" s="80"/>
      <c r="AG229" s="80"/>
      <c r="AH229" s="80"/>
      <c r="AI229" s="80"/>
      <c r="AJ229" s="80"/>
      <c r="AK229" s="80"/>
      <c r="AL229" s="80"/>
      <c r="AM229" s="80"/>
      <c r="AN229" s="80"/>
      <c r="AO229" s="80"/>
      <c r="AP229" s="80"/>
      <c r="AQ229" s="80"/>
      <c r="AR229" s="80"/>
      <c r="AS229" s="80"/>
      <c r="AT229" s="80"/>
      <c r="AU229" s="80" t="s">
        <v>520</v>
      </c>
      <c r="AV229" s="80"/>
      <c r="AW229" s="80"/>
      <c r="AX229" s="80"/>
      <c r="AY229" s="80"/>
      <c r="AZ229" s="80"/>
      <c r="BA229" s="80"/>
      <c r="BB229" s="80"/>
      <c r="BC229" s="80"/>
      <c r="BD229" s="80"/>
      <c r="BE229" s="80"/>
      <c r="BF229" s="80"/>
      <c r="BG229" s="80"/>
      <c r="BH229" s="6"/>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236">
        <f t="shared" si="91"/>
        <v>0</v>
      </c>
      <c r="CM229" s="235" t="e">
        <f t="shared" si="92"/>
        <v>#DIV/0!</v>
      </c>
      <c r="CN229" s="236">
        <f t="shared" si="93"/>
        <v>0</v>
      </c>
      <c r="CO229" s="235" t="e">
        <f t="shared" si="94"/>
        <v>#DIV/0!</v>
      </c>
      <c r="CP229" s="236">
        <f t="shared" si="95"/>
        <v>0</v>
      </c>
      <c r="CQ229" s="235" t="e">
        <f t="shared" si="96"/>
        <v>#DIV/0!</v>
      </c>
      <c r="CR229" s="236">
        <f t="shared" si="97"/>
        <v>0</v>
      </c>
      <c r="CS229" s="235" t="e">
        <f t="shared" si="99"/>
        <v>#DIV/0!</v>
      </c>
      <c r="CT229" s="237" t="e">
        <f t="shared" si="100"/>
        <v>#DIV/0!</v>
      </c>
      <c r="CU229" s="237" t="e">
        <f t="shared" si="98"/>
        <v>#DIV/0!</v>
      </c>
      <c r="CV229" s="39"/>
    </row>
    <row r="230" spans="1:100" s="22" customFormat="1" ht="24.75" hidden="1" customHeight="1">
      <c r="A230" s="71">
        <v>224</v>
      </c>
      <c r="B230" s="589"/>
      <c r="C230" s="590"/>
      <c r="D230" s="591"/>
      <c r="E230" s="590"/>
      <c r="F230" s="591"/>
      <c r="G230" s="590"/>
      <c r="H230" s="170" t="s">
        <v>420</v>
      </c>
      <c r="I230" s="62" t="s">
        <v>600</v>
      </c>
      <c r="J230" s="14" t="s">
        <v>363</v>
      </c>
      <c r="K230" s="15" t="s">
        <v>328</v>
      </c>
      <c r="L230" s="51" t="s">
        <v>296</v>
      </c>
      <c r="M230" s="69" t="s">
        <v>184</v>
      </c>
      <c r="N230" s="122"/>
      <c r="O230" s="122"/>
      <c r="P230" s="122"/>
      <c r="Q230" s="122"/>
      <c r="R230" s="122"/>
      <c r="S230" s="122"/>
      <c r="T230" s="122"/>
      <c r="U230" s="122"/>
      <c r="V230" s="122"/>
      <c r="W230" s="122" t="s">
        <v>184</v>
      </c>
      <c r="X230" s="121">
        <f t="shared" si="90"/>
        <v>1</v>
      </c>
      <c r="Y230" s="80"/>
      <c r="Z230" s="80"/>
      <c r="AA230" s="80"/>
      <c r="AB230" s="80"/>
      <c r="AC230" s="80"/>
      <c r="AD230" s="80"/>
      <c r="AE230" s="80"/>
      <c r="AF230" s="80"/>
      <c r="AG230" s="80"/>
      <c r="AH230" s="80"/>
      <c r="AI230" s="80"/>
      <c r="AJ230" s="80"/>
      <c r="AK230" s="80"/>
      <c r="AL230" s="80"/>
      <c r="AM230" s="80"/>
      <c r="AN230" s="80"/>
      <c r="AO230" s="80"/>
      <c r="AP230" s="80"/>
      <c r="AQ230" s="80"/>
      <c r="AR230" s="80"/>
      <c r="AS230" s="80"/>
      <c r="AT230" s="80"/>
      <c r="AU230" s="80"/>
      <c r="AV230" s="80"/>
      <c r="AW230" s="80"/>
      <c r="AX230" s="80"/>
      <c r="AY230" s="80"/>
      <c r="AZ230" s="80"/>
      <c r="BA230" s="80"/>
      <c r="BB230" s="80"/>
      <c r="BC230" s="80"/>
      <c r="BD230" s="80"/>
      <c r="BE230" s="80" t="s">
        <v>523</v>
      </c>
      <c r="BF230" s="80"/>
      <c r="BG230" s="80"/>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236">
        <f t="shared" si="91"/>
        <v>0</v>
      </c>
      <c r="CM230" s="235" t="e">
        <f t="shared" si="92"/>
        <v>#DIV/0!</v>
      </c>
      <c r="CN230" s="236">
        <f t="shared" si="93"/>
        <v>0</v>
      </c>
      <c r="CO230" s="235" t="e">
        <f t="shared" si="94"/>
        <v>#DIV/0!</v>
      </c>
      <c r="CP230" s="236">
        <f t="shared" si="95"/>
        <v>0</v>
      </c>
      <c r="CQ230" s="235" t="e">
        <f t="shared" si="96"/>
        <v>#DIV/0!</v>
      </c>
      <c r="CR230" s="236">
        <f t="shared" si="97"/>
        <v>0</v>
      </c>
      <c r="CS230" s="235" t="e">
        <f t="shared" si="99"/>
        <v>#DIV/0!</v>
      </c>
      <c r="CT230" s="237" t="e">
        <f t="shared" si="100"/>
        <v>#DIV/0!</v>
      </c>
      <c r="CU230" s="237" t="e">
        <f t="shared" si="98"/>
        <v>#DIV/0!</v>
      </c>
      <c r="CV230" s="39"/>
    </row>
    <row r="231" spans="1:100" s="22" customFormat="1" ht="27" hidden="1" customHeight="1">
      <c r="A231" s="71">
        <v>225</v>
      </c>
      <c r="B231" s="589"/>
      <c r="C231" s="590"/>
      <c r="D231" s="591"/>
      <c r="E231" s="590"/>
      <c r="F231" s="591"/>
      <c r="G231" s="590"/>
      <c r="H231" s="170" t="s">
        <v>421</v>
      </c>
      <c r="I231" s="62" t="s">
        <v>600</v>
      </c>
      <c r="J231" s="14" t="s">
        <v>363</v>
      </c>
      <c r="K231" s="15" t="s">
        <v>328</v>
      </c>
      <c r="L231" s="51" t="s">
        <v>296</v>
      </c>
      <c r="M231" s="69" t="s">
        <v>184</v>
      </c>
      <c r="N231" s="250"/>
      <c r="O231" s="250"/>
      <c r="P231" s="250"/>
      <c r="Q231" s="250"/>
      <c r="R231" s="250"/>
      <c r="S231" s="250"/>
      <c r="T231" s="250"/>
      <c r="U231" s="250" t="s">
        <v>184</v>
      </c>
      <c r="V231" s="250"/>
      <c r="W231" s="250"/>
      <c r="X231" s="237">
        <f t="shared" si="90"/>
        <v>1</v>
      </c>
      <c r="Y231" s="80"/>
      <c r="Z231" s="80"/>
      <c r="AA231" s="80"/>
      <c r="AB231" s="80"/>
      <c r="AC231" s="80"/>
      <c r="AD231" s="80"/>
      <c r="AE231" s="80"/>
      <c r="AF231" s="80"/>
      <c r="AG231" s="80"/>
      <c r="AH231" s="80"/>
      <c r="AI231" s="80"/>
      <c r="AJ231" s="80"/>
      <c r="AK231" s="80"/>
      <c r="AL231" s="80"/>
      <c r="AM231" s="80"/>
      <c r="AN231" s="80"/>
      <c r="AO231" s="80"/>
      <c r="AP231" s="80"/>
      <c r="AQ231" s="80"/>
      <c r="AR231" s="80"/>
      <c r="AS231" s="80"/>
      <c r="AT231" s="80"/>
      <c r="AU231" s="80"/>
      <c r="AV231" s="80"/>
      <c r="AW231" s="80"/>
      <c r="AX231" s="80"/>
      <c r="AY231" s="80" t="s">
        <v>521</v>
      </c>
      <c r="AZ231" s="80"/>
      <c r="BA231" s="80"/>
      <c r="BB231" s="80"/>
      <c r="BC231" s="80"/>
      <c r="BD231" s="80"/>
      <c r="BE231" s="80"/>
      <c r="BF231" s="80"/>
      <c r="BG231" s="80"/>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236">
        <f t="shared" si="91"/>
        <v>0</v>
      </c>
      <c r="CM231" s="235" t="e">
        <f t="shared" si="92"/>
        <v>#DIV/0!</v>
      </c>
      <c r="CN231" s="236">
        <f t="shared" si="93"/>
        <v>0</v>
      </c>
      <c r="CO231" s="235" t="e">
        <f t="shared" si="94"/>
        <v>#DIV/0!</v>
      </c>
      <c r="CP231" s="236">
        <f t="shared" si="95"/>
        <v>0</v>
      </c>
      <c r="CQ231" s="235" t="e">
        <f t="shared" si="96"/>
        <v>#DIV/0!</v>
      </c>
      <c r="CR231" s="236">
        <f t="shared" si="97"/>
        <v>0</v>
      </c>
      <c r="CS231" s="235" t="e">
        <f t="shared" si="99"/>
        <v>#DIV/0!</v>
      </c>
      <c r="CT231" s="237" t="e">
        <f t="shared" si="100"/>
        <v>#DIV/0!</v>
      </c>
      <c r="CU231" s="237" t="e">
        <f t="shared" si="98"/>
        <v>#DIV/0!</v>
      </c>
      <c r="CV231" s="27"/>
    </row>
    <row r="232" spans="1:100" s="22" customFormat="1" ht="21.75" hidden="1" customHeight="1">
      <c r="A232" s="71">
        <v>226</v>
      </c>
      <c r="B232" s="589"/>
      <c r="C232" s="590"/>
      <c r="D232" s="591"/>
      <c r="E232" s="590"/>
      <c r="F232" s="591"/>
      <c r="G232" s="590"/>
      <c r="H232" s="170" t="s">
        <v>422</v>
      </c>
      <c r="I232" s="62" t="s">
        <v>600</v>
      </c>
      <c r="J232" s="14" t="s">
        <v>363</v>
      </c>
      <c r="K232" s="15" t="s">
        <v>328</v>
      </c>
      <c r="L232" s="51" t="s">
        <v>296</v>
      </c>
      <c r="M232" s="69" t="s">
        <v>184</v>
      </c>
      <c r="N232" s="250"/>
      <c r="O232" s="250"/>
      <c r="P232" s="250"/>
      <c r="Q232" s="250"/>
      <c r="R232" s="250"/>
      <c r="S232" s="250"/>
      <c r="T232" s="250"/>
      <c r="U232" s="250" t="s">
        <v>184</v>
      </c>
      <c r="V232" s="250"/>
      <c r="W232" s="250"/>
      <c r="X232" s="237">
        <f t="shared" si="90"/>
        <v>1</v>
      </c>
      <c r="Y232" s="80"/>
      <c r="Z232" s="80"/>
      <c r="AA232" s="80"/>
      <c r="AB232" s="80"/>
      <c r="AC232" s="80"/>
      <c r="AD232" s="80"/>
      <c r="AE232" s="80"/>
      <c r="AF232" s="80"/>
      <c r="AG232" s="80"/>
      <c r="AH232" s="80"/>
      <c r="AI232" s="80"/>
      <c r="AJ232" s="80"/>
      <c r="AK232" s="80"/>
      <c r="AL232" s="80"/>
      <c r="AM232" s="80"/>
      <c r="AN232" s="80"/>
      <c r="AO232" s="80"/>
      <c r="AP232" s="80"/>
      <c r="AQ232" s="80"/>
      <c r="AR232" s="80"/>
      <c r="AS232" s="80"/>
      <c r="AT232" s="80"/>
      <c r="AU232" s="80"/>
      <c r="AV232" s="80"/>
      <c r="AW232" s="80"/>
      <c r="AX232" s="80"/>
      <c r="AY232" s="80"/>
      <c r="AZ232" s="80"/>
      <c r="BA232" s="80" t="s">
        <v>521</v>
      </c>
      <c r="BB232" s="80"/>
      <c r="BC232" s="80"/>
      <c r="BD232" s="80"/>
      <c r="BE232" s="80"/>
      <c r="BF232" s="80"/>
      <c r="BG232" s="80"/>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236">
        <f t="shared" si="91"/>
        <v>0</v>
      </c>
      <c r="CM232" s="235" t="e">
        <f t="shared" si="92"/>
        <v>#DIV/0!</v>
      </c>
      <c r="CN232" s="236">
        <f t="shared" si="93"/>
        <v>0</v>
      </c>
      <c r="CO232" s="235" t="e">
        <f t="shared" si="94"/>
        <v>#DIV/0!</v>
      </c>
      <c r="CP232" s="236">
        <f t="shared" si="95"/>
        <v>0</v>
      </c>
      <c r="CQ232" s="235" t="e">
        <f t="shared" si="96"/>
        <v>#DIV/0!</v>
      </c>
      <c r="CR232" s="236">
        <f t="shared" si="97"/>
        <v>0</v>
      </c>
      <c r="CS232" s="235" t="e">
        <f t="shared" si="99"/>
        <v>#DIV/0!</v>
      </c>
      <c r="CT232" s="237" t="e">
        <f t="shared" si="100"/>
        <v>#DIV/0!</v>
      </c>
      <c r="CU232" s="237" t="e">
        <f t="shared" si="98"/>
        <v>#DIV/0!</v>
      </c>
      <c r="CV232" s="39"/>
    </row>
    <row r="233" spans="1:100" s="22" customFormat="1" ht="24.75" hidden="1" customHeight="1">
      <c r="A233" s="71">
        <v>227</v>
      </c>
      <c r="B233" s="589"/>
      <c r="C233" s="590"/>
      <c r="D233" s="591"/>
      <c r="E233" s="590"/>
      <c r="F233" s="591"/>
      <c r="G233" s="590"/>
      <c r="H233" s="170" t="s">
        <v>423</v>
      </c>
      <c r="I233" s="62" t="s">
        <v>600</v>
      </c>
      <c r="J233" s="18" t="s">
        <v>363</v>
      </c>
      <c r="K233" s="15" t="s">
        <v>328</v>
      </c>
      <c r="L233" s="51" t="s">
        <v>296</v>
      </c>
      <c r="M233" s="69" t="s">
        <v>184</v>
      </c>
      <c r="N233" s="250"/>
      <c r="O233" s="250"/>
      <c r="P233" s="250"/>
      <c r="Q233" s="250"/>
      <c r="R233" s="250"/>
      <c r="S233" s="250"/>
      <c r="T233" s="250"/>
      <c r="U233" s="250"/>
      <c r="V233" s="250" t="s">
        <v>184</v>
      </c>
      <c r="W233" s="250"/>
      <c r="X233" s="237">
        <f t="shared" si="90"/>
        <v>1</v>
      </c>
      <c r="Y233" s="80"/>
      <c r="Z233" s="80"/>
      <c r="AA233" s="80"/>
      <c r="AB233" s="80"/>
      <c r="AC233" s="80"/>
      <c r="AD233" s="80"/>
      <c r="AE233" s="80"/>
      <c r="AF233" s="80"/>
      <c r="AG233" s="80"/>
      <c r="AH233" s="80"/>
      <c r="AI233" s="80"/>
      <c r="AJ233" s="80"/>
      <c r="AK233" s="80"/>
      <c r="AL233" s="80"/>
      <c r="AM233" s="80"/>
      <c r="AN233" s="80"/>
      <c r="AO233" s="80"/>
      <c r="AP233" s="80"/>
      <c r="AQ233" s="80"/>
      <c r="AR233" s="80"/>
      <c r="AS233" s="80"/>
      <c r="AT233" s="80"/>
      <c r="AU233" s="80"/>
      <c r="AV233" s="80"/>
      <c r="AW233" s="80"/>
      <c r="AX233" s="80"/>
      <c r="AY233" s="80"/>
      <c r="AZ233" s="80"/>
      <c r="BA233" s="80"/>
      <c r="BB233" s="80"/>
      <c r="BC233" s="80" t="s">
        <v>520</v>
      </c>
      <c r="BD233" s="80"/>
      <c r="BE233" s="80"/>
      <c r="BF233" s="80"/>
      <c r="BG233" s="80"/>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236">
        <f t="shared" si="91"/>
        <v>0</v>
      </c>
      <c r="CM233" s="235" t="e">
        <f t="shared" si="92"/>
        <v>#DIV/0!</v>
      </c>
      <c r="CN233" s="236">
        <f t="shared" si="93"/>
        <v>0</v>
      </c>
      <c r="CO233" s="235" t="e">
        <f t="shared" si="94"/>
        <v>#DIV/0!</v>
      </c>
      <c r="CP233" s="236">
        <f t="shared" si="95"/>
        <v>0</v>
      </c>
      <c r="CQ233" s="235" t="e">
        <f t="shared" si="96"/>
        <v>#DIV/0!</v>
      </c>
      <c r="CR233" s="236">
        <f t="shared" si="97"/>
        <v>0</v>
      </c>
      <c r="CS233" s="235" t="e">
        <f t="shared" si="99"/>
        <v>#DIV/0!</v>
      </c>
      <c r="CT233" s="237" t="e">
        <f t="shared" si="100"/>
        <v>#DIV/0!</v>
      </c>
      <c r="CU233" s="237" t="e">
        <f t="shared" si="98"/>
        <v>#DIV/0!</v>
      </c>
      <c r="CV233" s="27"/>
    </row>
    <row r="234" spans="1:100" s="22" customFormat="1" ht="24.75" hidden="1" customHeight="1">
      <c r="A234" s="71">
        <v>228</v>
      </c>
      <c r="B234" s="589"/>
      <c r="C234" s="590"/>
      <c r="D234" s="591"/>
      <c r="E234" s="590"/>
      <c r="F234" s="591"/>
      <c r="G234" s="590"/>
      <c r="H234" s="170" t="s">
        <v>424</v>
      </c>
      <c r="I234" s="62" t="s">
        <v>600</v>
      </c>
      <c r="J234" s="18" t="s">
        <v>363</v>
      </c>
      <c r="K234" s="15" t="s">
        <v>328</v>
      </c>
      <c r="L234" s="51" t="s">
        <v>296</v>
      </c>
      <c r="M234" s="69" t="s">
        <v>184</v>
      </c>
      <c r="N234" s="250"/>
      <c r="O234" s="250"/>
      <c r="P234" s="250"/>
      <c r="Q234" s="250"/>
      <c r="R234" s="250"/>
      <c r="S234" s="250"/>
      <c r="T234" s="250"/>
      <c r="U234" s="250"/>
      <c r="V234" s="250" t="s">
        <v>184</v>
      </c>
      <c r="W234" s="250"/>
      <c r="X234" s="237">
        <f t="shared" si="90"/>
        <v>1</v>
      </c>
      <c r="Y234" s="80"/>
      <c r="Z234" s="80"/>
      <c r="AA234" s="80"/>
      <c r="AB234" s="80"/>
      <c r="AC234" s="80"/>
      <c r="AD234" s="80"/>
      <c r="AE234" s="80"/>
      <c r="AF234" s="80"/>
      <c r="AG234" s="80"/>
      <c r="AH234" s="80"/>
      <c r="AI234" s="80"/>
      <c r="AJ234" s="80"/>
      <c r="AK234" s="80"/>
      <c r="AL234" s="80"/>
      <c r="AM234" s="80"/>
      <c r="AN234" s="80"/>
      <c r="AO234" s="80"/>
      <c r="AP234" s="80"/>
      <c r="AQ234" s="80"/>
      <c r="AR234" s="80"/>
      <c r="AS234" s="80"/>
      <c r="AT234" s="80"/>
      <c r="AU234" s="80"/>
      <c r="AV234" s="80"/>
      <c r="AW234" s="80"/>
      <c r="AX234" s="80"/>
      <c r="AY234" s="80"/>
      <c r="AZ234" s="80"/>
      <c r="BA234" s="80"/>
      <c r="BB234" s="80"/>
      <c r="BC234" s="80"/>
      <c r="BD234" s="80" t="s">
        <v>520</v>
      </c>
      <c r="BE234" s="80"/>
      <c r="BF234" s="80"/>
      <c r="BG234" s="80"/>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236">
        <f t="shared" si="91"/>
        <v>0</v>
      </c>
      <c r="CM234" s="235" t="e">
        <f t="shared" si="92"/>
        <v>#DIV/0!</v>
      </c>
      <c r="CN234" s="236">
        <f t="shared" si="93"/>
        <v>0</v>
      </c>
      <c r="CO234" s="235" t="e">
        <f t="shared" si="94"/>
        <v>#DIV/0!</v>
      </c>
      <c r="CP234" s="236">
        <f t="shared" si="95"/>
        <v>0</v>
      </c>
      <c r="CQ234" s="235" t="e">
        <f t="shared" si="96"/>
        <v>#DIV/0!</v>
      </c>
      <c r="CR234" s="236">
        <f t="shared" si="97"/>
        <v>0</v>
      </c>
      <c r="CS234" s="235" t="e">
        <f t="shared" si="99"/>
        <v>#DIV/0!</v>
      </c>
      <c r="CT234" s="237" t="e">
        <f t="shared" si="100"/>
        <v>#DIV/0!</v>
      </c>
      <c r="CU234" s="237" t="e">
        <f t="shared" si="98"/>
        <v>#DIV/0!</v>
      </c>
      <c r="CV234" s="6"/>
    </row>
    <row r="235" spans="1:100" s="22" customFormat="1" ht="27.75" hidden="1" customHeight="1">
      <c r="A235" s="71">
        <v>229</v>
      </c>
      <c r="B235" s="589"/>
      <c r="C235" s="590"/>
      <c r="D235" s="591"/>
      <c r="E235" s="590"/>
      <c r="F235" s="591"/>
      <c r="G235" s="590"/>
      <c r="H235" s="170" t="s">
        <v>425</v>
      </c>
      <c r="I235" s="62" t="s">
        <v>600</v>
      </c>
      <c r="J235" s="14" t="s">
        <v>363</v>
      </c>
      <c r="K235" s="15" t="s">
        <v>328</v>
      </c>
      <c r="L235" s="51" t="s">
        <v>296</v>
      </c>
      <c r="M235" s="69" t="s">
        <v>184</v>
      </c>
      <c r="N235" s="250"/>
      <c r="O235" s="250"/>
      <c r="P235" s="250"/>
      <c r="Q235" s="250"/>
      <c r="R235" s="250"/>
      <c r="S235" s="250"/>
      <c r="T235" s="250"/>
      <c r="U235" s="250"/>
      <c r="V235" s="250" t="s">
        <v>184</v>
      </c>
      <c r="W235" s="250"/>
      <c r="X235" s="237">
        <f t="shared" si="90"/>
        <v>1</v>
      </c>
      <c r="Y235" s="80"/>
      <c r="Z235" s="80"/>
      <c r="AA235" s="80"/>
      <c r="AB235" s="80"/>
      <c r="AC235" s="80"/>
      <c r="AD235" s="80"/>
      <c r="AE235" s="80"/>
      <c r="AF235" s="80"/>
      <c r="AG235" s="80"/>
      <c r="AH235" s="80"/>
      <c r="AI235" s="80"/>
      <c r="AJ235" s="80"/>
      <c r="AK235" s="80"/>
      <c r="AL235" s="80"/>
      <c r="AM235" s="80"/>
      <c r="AN235" s="80"/>
      <c r="AO235" s="80"/>
      <c r="AP235" s="80"/>
      <c r="AQ235" s="80"/>
      <c r="AR235" s="80"/>
      <c r="AS235" s="80"/>
      <c r="AT235" s="80"/>
      <c r="AU235" s="80"/>
      <c r="AV235" s="80"/>
      <c r="AW235" s="80"/>
      <c r="AX235" s="80"/>
      <c r="AY235" s="80"/>
      <c r="AZ235" s="80"/>
      <c r="BA235" s="80"/>
      <c r="BB235" s="80"/>
      <c r="BC235" s="80"/>
      <c r="BD235" s="80" t="s">
        <v>523</v>
      </c>
      <c r="BE235" s="80"/>
      <c r="BF235" s="80"/>
      <c r="BG235" s="80"/>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236">
        <f t="shared" si="91"/>
        <v>0</v>
      </c>
      <c r="CM235" s="235" t="e">
        <f t="shared" si="92"/>
        <v>#DIV/0!</v>
      </c>
      <c r="CN235" s="236">
        <f t="shared" si="93"/>
        <v>0</v>
      </c>
      <c r="CO235" s="235" t="e">
        <f t="shared" si="94"/>
        <v>#DIV/0!</v>
      </c>
      <c r="CP235" s="236">
        <f t="shared" si="95"/>
        <v>0</v>
      </c>
      <c r="CQ235" s="235" t="e">
        <f t="shared" si="96"/>
        <v>#DIV/0!</v>
      </c>
      <c r="CR235" s="236">
        <f t="shared" si="97"/>
        <v>0</v>
      </c>
      <c r="CS235" s="235" t="e">
        <f t="shared" si="99"/>
        <v>#DIV/0!</v>
      </c>
      <c r="CT235" s="237" t="e">
        <f t="shared" si="100"/>
        <v>#DIV/0!</v>
      </c>
      <c r="CU235" s="237" t="e">
        <f t="shared" si="98"/>
        <v>#DIV/0!</v>
      </c>
      <c r="CV235" s="6"/>
    </row>
    <row r="236" spans="1:100" s="22" customFormat="1" ht="23.25" hidden="1" customHeight="1">
      <c r="A236" s="71">
        <v>230</v>
      </c>
      <c r="B236" s="589"/>
      <c r="C236" s="590"/>
      <c r="D236" s="591"/>
      <c r="E236" s="590"/>
      <c r="F236" s="591"/>
      <c r="G236" s="590"/>
      <c r="H236" s="170" t="s">
        <v>616</v>
      </c>
      <c r="I236" s="62" t="s">
        <v>600</v>
      </c>
      <c r="J236" s="14" t="s">
        <v>363</v>
      </c>
      <c r="K236" s="15" t="s">
        <v>328</v>
      </c>
      <c r="L236" s="51" t="s">
        <v>296</v>
      </c>
      <c r="M236" s="69" t="s">
        <v>184</v>
      </c>
      <c r="N236" s="250"/>
      <c r="O236" s="250"/>
      <c r="P236" s="250"/>
      <c r="Q236" s="250"/>
      <c r="R236" s="250"/>
      <c r="S236" s="250"/>
      <c r="T236" s="250"/>
      <c r="U236" s="250"/>
      <c r="V236" s="250"/>
      <c r="W236" s="250" t="s">
        <v>184</v>
      </c>
      <c r="X236" s="237">
        <f t="shared" si="90"/>
        <v>1</v>
      </c>
      <c r="Y236" s="80"/>
      <c r="Z236" s="80"/>
      <c r="AA236" s="80"/>
      <c r="AB236" s="80"/>
      <c r="AC236" s="80"/>
      <c r="AD236" s="80"/>
      <c r="AE236" s="80"/>
      <c r="AF236" s="80"/>
      <c r="AG236" s="80"/>
      <c r="AH236" s="80"/>
      <c r="AI236" s="80"/>
      <c r="AJ236" s="80"/>
      <c r="AK236" s="80"/>
      <c r="AL236" s="80"/>
      <c r="AM236" s="80"/>
      <c r="AN236" s="80"/>
      <c r="AO236" s="80"/>
      <c r="AP236" s="80"/>
      <c r="AQ236" s="80"/>
      <c r="AR236" s="80"/>
      <c r="AS236" s="80"/>
      <c r="AT236" s="80"/>
      <c r="AU236" s="80"/>
      <c r="AV236" s="80"/>
      <c r="AW236" s="80"/>
      <c r="AX236" s="80"/>
      <c r="AY236" s="80"/>
      <c r="AZ236" s="80"/>
      <c r="BA236" s="80"/>
      <c r="BB236" s="80"/>
      <c r="BC236" s="80"/>
      <c r="BD236" s="80"/>
      <c r="BE236" s="80"/>
      <c r="BF236" s="80" t="s">
        <v>521</v>
      </c>
      <c r="BG236" s="80"/>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236">
        <f t="shared" si="91"/>
        <v>0</v>
      </c>
      <c r="CM236" s="235" t="e">
        <f t="shared" si="92"/>
        <v>#DIV/0!</v>
      </c>
      <c r="CN236" s="236">
        <f t="shared" si="93"/>
        <v>0</v>
      </c>
      <c r="CO236" s="235" t="e">
        <f t="shared" si="94"/>
        <v>#DIV/0!</v>
      </c>
      <c r="CP236" s="236">
        <f t="shared" si="95"/>
        <v>0</v>
      </c>
      <c r="CQ236" s="235" t="e">
        <f t="shared" si="96"/>
        <v>#DIV/0!</v>
      </c>
      <c r="CR236" s="236">
        <f t="shared" si="97"/>
        <v>0</v>
      </c>
      <c r="CS236" s="235" t="e">
        <f t="shared" si="99"/>
        <v>#DIV/0!</v>
      </c>
      <c r="CT236" s="237" t="e">
        <f t="shared" si="100"/>
        <v>#DIV/0!</v>
      </c>
      <c r="CU236" s="237" t="e">
        <f t="shared" si="98"/>
        <v>#DIV/0!</v>
      </c>
      <c r="CV236" s="6"/>
    </row>
    <row r="237" spans="1:100" s="22" customFormat="1" ht="22.5" hidden="1" customHeight="1">
      <c r="A237" s="71">
        <v>231</v>
      </c>
      <c r="B237" s="589"/>
      <c r="C237" s="590"/>
      <c r="D237" s="591"/>
      <c r="E237" s="590"/>
      <c r="F237" s="591"/>
      <c r="G237" s="590"/>
      <c r="H237" s="170" t="s">
        <v>426</v>
      </c>
      <c r="I237" s="62" t="s">
        <v>600</v>
      </c>
      <c r="J237" s="14" t="s">
        <v>363</v>
      </c>
      <c r="K237" s="15" t="s">
        <v>328</v>
      </c>
      <c r="L237" s="51" t="s">
        <v>296</v>
      </c>
      <c r="M237" s="69" t="s">
        <v>184</v>
      </c>
      <c r="N237" s="250"/>
      <c r="O237" s="250"/>
      <c r="P237" s="250"/>
      <c r="Q237" s="250"/>
      <c r="R237" s="250"/>
      <c r="S237" s="250"/>
      <c r="T237" s="250"/>
      <c r="U237" s="250"/>
      <c r="V237" s="250"/>
      <c r="W237" s="250" t="s">
        <v>184</v>
      </c>
      <c r="X237" s="237">
        <f t="shared" si="90"/>
        <v>1</v>
      </c>
      <c r="Y237" s="80"/>
      <c r="Z237" s="80"/>
      <c r="AA237" s="80"/>
      <c r="AB237" s="80"/>
      <c r="AC237" s="80"/>
      <c r="AD237" s="80"/>
      <c r="AE237" s="80"/>
      <c r="AF237" s="80"/>
      <c r="AG237" s="80"/>
      <c r="AH237" s="80"/>
      <c r="AI237" s="80"/>
      <c r="AJ237" s="80"/>
      <c r="AK237" s="80"/>
      <c r="AL237" s="80"/>
      <c r="AM237" s="80"/>
      <c r="AN237" s="80"/>
      <c r="AO237" s="80"/>
      <c r="AP237" s="80"/>
      <c r="AQ237" s="80"/>
      <c r="AR237" s="80"/>
      <c r="AS237" s="80"/>
      <c r="AT237" s="80"/>
      <c r="AU237" s="80"/>
      <c r="AV237" s="80"/>
      <c r="AW237" s="80"/>
      <c r="AX237" s="80"/>
      <c r="AY237" s="80"/>
      <c r="AZ237" s="80"/>
      <c r="BA237" s="80"/>
      <c r="BB237" s="80"/>
      <c r="BC237" s="80"/>
      <c r="BD237" s="80"/>
      <c r="BE237" s="80" t="s">
        <v>521</v>
      </c>
      <c r="BF237" s="80"/>
      <c r="BG237" s="80"/>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236">
        <f t="shared" si="91"/>
        <v>0</v>
      </c>
      <c r="CM237" s="235" t="e">
        <f t="shared" si="92"/>
        <v>#DIV/0!</v>
      </c>
      <c r="CN237" s="236">
        <f t="shared" si="93"/>
        <v>0</v>
      </c>
      <c r="CO237" s="235" t="e">
        <f t="shared" si="94"/>
        <v>#DIV/0!</v>
      </c>
      <c r="CP237" s="236">
        <f t="shared" si="95"/>
        <v>0</v>
      </c>
      <c r="CQ237" s="235" t="e">
        <f t="shared" si="96"/>
        <v>#DIV/0!</v>
      </c>
      <c r="CR237" s="236">
        <f t="shared" si="97"/>
        <v>0</v>
      </c>
      <c r="CS237" s="235" t="e">
        <f t="shared" si="99"/>
        <v>#DIV/0!</v>
      </c>
      <c r="CT237" s="237" t="e">
        <f t="shared" si="100"/>
        <v>#DIV/0!</v>
      </c>
      <c r="CU237" s="237" t="e">
        <f t="shared" si="98"/>
        <v>#DIV/0!</v>
      </c>
      <c r="CV237" s="6"/>
    </row>
    <row r="238" spans="1:100" s="22" customFormat="1" ht="25.5" hidden="1" customHeight="1">
      <c r="A238" s="71">
        <v>232</v>
      </c>
      <c r="B238" s="589"/>
      <c r="C238" s="590"/>
      <c r="D238" s="591"/>
      <c r="E238" s="590"/>
      <c r="F238" s="591"/>
      <c r="G238" s="590"/>
      <c r="H238" s="170" t="s">
        <v>938</v>
      </c>
      <c r="I238" s="62" t="s">
        <v>600</v>
      </c>
      <c r="J238" s="14" t="s">
        <v>363</v>
      </c>
      <c r="K238" s="15" t="s">
        <v>328</v>
      </c>
      <c r="L238" s="51" t="s">
        <v>296</v>
      </c>
      <c r="M238" s="69" t="s">
        <v>184</v>
      </c>
      <c r="N238" s="250"/>
      <c r="O238" s="250"/>
      <c r="P238" s="250"/>
      <c r="Q238" s="250"/>
      <c r="R238" s="250"/>
      <c r="S238" s="250"/>
      <c r="T238" s="250"/>
      <c r="U238" s="250"/>
      <c r="V238" s="250"/>
      <c r="W238" s="250" t="s">
        <v>184</v>
      </c>
      <c r="X238" s="237">
        <f t="shared" si="90"/>
        <v>1</v>
      </c>
      <c r="Y238" s="80"/>
      <c r="Z238" s="80"/>
      <c r="AA238" s="80"/>
      <c r="AB238" s="80"/>
      <c r="AC238" s="80"/>
      <c r="AD238" s="80"/>
      <c r="AE238" s="80"/>
      <c r="AF238" s="80"/>
      <c r="AG238" s="80"/>
      <c r="AH238" s="80"/>
      <c r="AI238" s="80"/>
      <c r="AJ238" s="80"/>
      <c r="AK238" s="80"/>
      <c r="AL238" s="80"/>
      <c r="AM238" s="80"/>
      <c r="AN238" s="80"/>
      <c r="AO238" s="80"/>
      <c r="AP238" s="80"/>
      <c r="AQ238" s="80"/>
      <c r="AR238" s="80"/>
      <c r="AS238" s="80"/>
      <c r="AT238" s="80"/>
      <c r="AU238" s="80"/>
      <c r="AV238" s="80"/>
      <c r="AW238" s="80"/>
      <c r="AX238" s="80"/>
      <c r="AY238" s="80"/>
      <c r="AZ238" s="80"/>
      <c r="BA238" s="80"/>
      <c r="BB238" s="80"/>
      <c r="BC238" s="80"/>
      <c r="BD238" s="80"/>
      <c r="BE238" s="80"/>
      <c r="BF238" s="80"/>
      <c r="BG238" s="80" t="s">
        <v>523</v>
      </c>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236">
        <f t="shared" si="91"/>
        <v>0</v>
      </c>
      <c r="CM238" s="235" t="e">
        <f t="shared" si="92"/>
        <v>#DIV/0!</v>
      </c>
      <c r="CN238" s="236">
        <f t="shared" si="93"/>
        <v>0</v>
      </c>
      <c r="CO238" s="235" t="e">
        <f t="shared" si="94"/>
        <v>#DIV/0!</v>
      </c>
      <c r="CP238" s="236">
        <f t="shared" si="95"/>
        <v>0</v>
      </c>
      <c r="CQ238" s="235" t="e">
        <f t="shared" si="96"/>
        <v>#DIV/0!</v>
      </c>
      <c r="CR238" s="236">
        <f t="shared" si="97"/>
        <v>0</v>
      </c>
      <c r="CS238" s="235" t="e">
        <f t="shared" si="99"/>
        <v>#DIV/0!</v>
      </c>
      <c r="CT238" s="237" t="e">
        <f t="shared" si="100"/>
        <v>#DIV/0!</v>
      </c>
      <c r="CU238" s="237" t="e">
        <f t="shared" si="98"/>
        <v>#DIV/0!</v>
      </c>
      <c r="CV238" s="6"/>
    </row>
    <row r="239" spans="1:100" s="22" customFormat="1" ht="24.75" hidden="1" customHeight="1">
      <c r="A239" s="71">
        <v>233</v>
      </c>
      <c r="B239" s="589"/>
      <c r="C239" s="590"/>
      <c r="D239" s="591"/>
      <c r="E239" s="590"/>
      <c r="F239" s="591"/>
      <c r="G239" s="590"/>
      <c r="H239" s="174" t="s">
        <v>427</v>
      </c>
      <c r="I239" s="117" t="s">
        <v>600</v>
      </c>
      <c r="J239" s="118" t="s">
        <v>363</v>
      </c>
      <c r="K239" s="17" t="s">
        <v>328</v>
      </c>
      <c r="L239" s="51" t="s">
        <v>296</v>
      </c>
      <c r="M239" s="69" t="s">
        <v>184</v>
      </c>
      <c r="N239" s="119"/>
      <c r="O239" s="119"/>
      <c r="P239" s="119"/>
      <c r="Q239" s="119"/>
      <c r="R239" s="119"/>
      <c r="S239" s="119"/>
      <c r="T239" s="119"/>
      <c r="U239" s="119"/>
      <c r="V239" s="119"/>
      <c r="W239" s="119" t="s">
        <v>184</v>
      </c>
      <c r="X239" s="237">
        <f t="shared" si="90"/>
        <v>1</v>
      </c>
      <c r="Y239" s="80"/>
      <c r="Z239" s="80"/>
      <c r="AA239" s="80"/>
      <c r="AB239" s="80"/>
      <c r="AC239" s="80"/>
      <c r="AD239" s="80"/>
      <c r="AE239" s="80"/>
      <c r="AF239" s="80"/>
      <c r="AG239" s="80"/>
      <c r="AH239" s="80"/>
      <c r="AI239" s="80"/>
      <c r="AJ239" s="80"/>
      <c r="AK239" s="80"/>
      <c r="AL239" s="80"/>
      <c r="AM239" s="80"/>
      <c r="AN239" s="80"/>
      <c r="AO239" s="80"/>
      <c r="AP239" s="80"/>
      <c r="AQ239" s="80"/>
      <c r="AR239" s="80"/>
      <c r="AS239" s="80"/>
      <c r="AT239" s="80"/>
      <c r="AU239" s="80"/>
      <c r="AV239" s="80"/>
      <c r="AW239" s="80"/>
      <c r="AX239" s="80"/>
      <c r="AY239" s="80"/>
      <c r="AZ239" s="80"/>
      <c r="BA239" s="80"/>
      <c r="BB239" s="80"/>
      <c r="BC239" s="80"/>
      <c r="BD239" s="80"/>
      <c r="BE239" s="80" t="s">
        <v>523</v>
      </c>
      <c r="BF239" s="80"/>
      <c r="BG239" s="80"/>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236">
        <f t="shared" si="91"/>
        <v>0</v>
      </c>
      <c r="CM239" s="235" t="e">
        <f t="shared" si="92"/>
        <v>#DIV/0!</v>
      </c>
      <c r="CN239" s="236">
        <f t="shared" si="93"/>
        <v>0</v>
      </c>
      <c r="CO239" s="235" t="e">
        <f t="shared" si="94"/>
        <v>#DIV/0!</v>
      </c>
      <c r="CP239" s="236">
        <f t="shared" si="95"/>
        <v>0</v>
      </c>
      <c r="CQ239" s="235" t="e">
        <f t="shared" si="96"/>
        <v>#DIV/0!</v>
      </c>
      <c r="CR239" s="236">
        <f t="shared" si="97"/>
        <v>0</v>
      </c>
      <c r="CS239" s="235" t="e">
        <f t="shared" si="99"/>
        <v>#DIV/0!</v>
      </c>
      <c r="CT239" s="237" t="e">
        <f t="shared" si="100"/>
        <v>#DIV/0!</v>
      </c>
      <c r="CU239" s="237" t="e">
        <f t="shared" si="98"/>
        <v>#DIV/0!</v>
      </c>
      <c r="CV239" s="91"/>
    </row>
    <row r="240" spans="1:100" s="22" customFormat="1" ht="37.5" hidden="1" customHeight="1">
      <c r="A240" s="71">
        <v>234</v>
      </c>
      <c r="B240" s="250">
        <v>387</v>
      </c>
      <c r="C240" s="26" t="s">
        <v>212</v>
      </c>
      <c r="D240" s="249" t="s">
        <v>13</v>
      </c>
      <c r="E240" s="26" t="s">
        <v>213</v>
      </c>
      <c r="F240" s="249" t="s">
        <v>13</v>
      </c>
      <c r="G240" s="26" t="s">
        <v>213</v>
      </c>
      <c r="H240" s="161" t="s">
        <v>552</v>
      </c>
      <c r="I240" s="62" t="s">
        <v>600</v>
      </c>
      <c r="J240" s="14" t="s">
        <v>363</v>
      </c>
      <c r="K240" s="15" t="s">
        <v>328</v>
      </c>
      <c r="L240" s="51" t="s">
        <v>321</v>
      </c>
      <c r="M240" s="69" t="s">
        <v>184</v>
      </c>
      <c r="N240" s="250"/>
      <c r="O240" s="250" t="s">
        <v>184</v>
      </c>
      <c r="P240" s="250"/>
      <c r="Q240" s="250"/>
      <c r="R240" s="250"/>
      <c r="S240" s="250"/>
      <c r="T240" s="250"/>
      <c r="U240" s="250"/>
      <c r="V240" s="250"/>
      <c r="W240" s="250"/>
      <c r="X240" s="237">
        <f t="shared" si="90"/>
        <v>1</v>
      </c>
      <c r="Y240" s="80"/>
      <c r="Z240" s="80"/>
      <c r="AA240" s="80"/>
      <c r="AB240" s="80"/>
      <c r="AC240" s="80" t="s">
        <v>523</v>
      </c>
      <c r="AD240" s="80"/>
      <c r="AE240" s="80"/>
      <c r="AF240" s="80" t="s">
        <v>523</v>
      </c>
      <c r="AG240" s="80" t="s">
        <v>523</v>
      </c>
      <c r="AH240" s="80"/>
      <c r="AI240" s="80"/>
      <c r="AJ240" s="80"/>
      <c r="AK240" s="80"/>
      <c r="AL240" s="80"/>
      <c r="AM240" s="80"/>
      <c r="AN240" s="80"/>
      <c r="AO240" s="80"/>
      <c r="AP240" s="80"/>
      <c r="AQ240" s="80"/>
      <c r="AR240" s="80"/>
      <c r="AS240" s="80"/>
      <c r="AT240" s="80"/>
      <c r="AU240" s="80"/>
      <c r="AV240" s="80" t="s">
        <v>522</v>
      </c>
      <c r="AW240" s="80" t="s">
        <v>522</v>
      </c>
      <c r="AX240" s="80"/>
      <c r="AY240" s="80"/>
      <c r="AZ240" s="80"/>
      <c r="BA240" s="80"/>
      <c r="BB240" s="80"/>
      <c r="BC240" s="80"/>
      <c r="BD240" s="80"/>
      <c r="BE240" s="80"/>
      <c r="BF240" s="80"/>
      <c r="BG240" s="80"/>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236">
        <f t="shared" si="91"/>
        <v>0</v>
      </c>
      <c r="CM240" s="235" t="e">
        <f t="shared" si="92"/>
        <v>#DIV/0!</v>
      </c>
      <c r="CN240" s="236">
        <f t="shared" si="93"/>
        <v>0</v>
      </c>
      <c r="CO240" s="235" t="e">
        <f t="shared" si="94"/>
        <v>#DIV/0!</v>
      </c>
      <c r="CP240" s="236">
        <f t="shared" si="95"/>
        <v>0</v>
      </c>
      <c r="CQ240" s="235" t="e">
        <f t="shared" si="96"/>
        <v>#DIV/0!</v>
      </c>
      <c r="CR240" s="236">
        <f t="shared" si="97"/>
        <v>0</v>
      </c>
      <c r="CS240" s="235" t="e">
        <f t="shared" si="99"/>
        <v>#DIV/0!</v>
      </c>
      <c r="CT240" s="237" t="e">
        <f t="shared" si="100"/>
        <v>#DIV/0!</v>
      </c>
      <c r="CU240" s="237" t="e">
        <f t="shared" si="98"/>
        <v>#DIV/0!</v>
      </c>
      <c r="CV240" s="6"/>
    </row>
    <row r="241" spans="1:100" s="22" customFormat="1" ht="43.5" hidden="1" customHeight="1">
      <c r="A241" s="71">
        <v>235</v>
      </c>
      <c r="B241" s="250">
        <v>389</v>
      </c>
      <c r="C241" s="26" t="s">
        <v>214</v>
      </c>
      <c r="D241" s="249" t="s">
        <v>10</v>
      </c>
      <c r="E241" s="26" t="s">
        <v>215</v>
      </c>
      <c r="F241" s="249" t="s">
        <v>10</v>
      </c>
      <c r="G241" s="26" t="s">
        <v>215</v>
      </c>
      <c r="H241" s="161" t="s">
        <v>399</v>
      </c>
      <c r="I241" s="62" t="s">
        <v>600</v>
      </c>
      <c r="J241" s="14" t="s">
        <v>363</v>
      </c>
      <c r="K241" s="15" t="s">
        <v>328</v>
      </c>
      <c r="L241" s="51" t="s">
        <v>296</v>
      </c>
      <c r="M241" s="69" t="s">
        <v>184</v>
      </c>
      <c r="N241" s="250"/>
      <c r="O241" s="250"/>
      <c r="P241" s="250" t="s">
        <v>184</v>
      </c>
      <c r="Q241" s="250"/>
      <c r="R241" s="250"/>
      <c r="S241" s="250"/>
      <c r="T241" s="250"/>
      <c r="U241" s="250"/>
      <c r="V241" s="250"/>
      <c r="W241" s="250"/>
      <c r="X241" s="237">
        <f t="shared" si="90"/>
        <v>1</v>
      </c>
      <c r="Y241" s="80"/>
      <c r="Z241" s="80"/>
      <c r="AA241" s="80"/>
      <c r="AB241" s="80"/>
      <c r="AC241" s="80"/>
      <c r="AD241" s="80"/>
      <c r="AE241" s="80"/>
      <c r="AF241" s="80"/>
      <c r="AG241" s="80"/>
      <c r="AH241" s="80"/>
      <c r="AI241" s="80" t="s">
        <v>523</v>
      </c>
      <c r="AJ241" s="80"/>
      <c r="AK241" s="80"/>
      <c r="AL241" s="80"/>
      <c r="AM241" s="80"/>
      <c r="AN241" s="80"/>
      <c r="AO241" s="80"/>
      <c r="AP241" s="80"/>
      <c r="AQ241" s="80"/>
      <c r="AR241" s="80"/>
      <c r="AS241" s="80"/>
      <c r="AT241" s="80"/>
      <c r="AU241" s="80"/>
      <c r="AV241" s="80"/>
      <c r="AW241" s="80"/>
      <c r="AX241" s="80"/>
      <c r="AY241" s="80"/>
      <c r="AZ241" s="80"/>
      <c r="BA241" s="80"/>
      <c r="BB241" s="80"/>
      <c r="BC241" s="80"/>
      <c r="BD241" s="80"/>
      <c r="BE241" s="80"/>
      <c r="BF241" s="80" t="s">
        <v>523</v>
      </c>
      <c r="BG241" s="80"/>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236">
        <f t="shared" si="91"/>
        <v>0</v>
      </c>
      <c r="CM241" s="235" t="e">
        <f t="shared" si="92"/>
        <v>#DIV/0!</v>
      </c>
      <c r="CN241" s="236">
        <f t="shared" si="93"/>
        <v>0</v>
      </c>
      <c r="CO241" s="235" t="e">
        <f t="shared" si="94"/>
        <v>#DIV/0!</v>
      </c>
      <c r="CP241" s="236">
        <f t="shared" si="95"/>
        <v>0</v>
      </c>
      <c r="CQ241" s="235" t="e">
        <f t="shared" si="96"/>
        <v>#DIV/0!</v>
      </c>
      <c r="CR241" s="236">
        <f t="shared" si="97"/>
        <v>0</v>
      </c>
      <c r="CS241" s="235" t="e">
        <f t="shared" si="99"/>
        <v>#DIV/0!</v>
      </c>
      <c r="CT241" s="237" t="e">
        <f t="shared" si="100"/>
        <v>#DIV/0!</v>
      </c>
      <c r="CU241" s="237" t="e">
        <f t="shared" si="98"/>
        <v>#DIV/0!</v>
      </c>
      <c r="CV241" s="6"/>
    </row>
    <row r="242" spans="1:100" s="22" customFormat="1" ht="14.25" hidden="1" customHeight="1">
      <c r="A242" s="71">
        <v>236</v>
      </c>
      <c r="B242" s="41">
        <v>391</v>
      </c>
      <c r="C242" s="582" t="s">
        <v>273</v>
      </c>
      <c r="D242" s="583"/>
      <c r="E242" s="583"/>
      <c r="F242" s="584"/>
      <c r="G242" s="45" t="s">
        <v>331</v>
      </c>
      <c r="H242" s="152" t="s">
        <v>331</v>
      </c>
      <c r="I242" s="45" t="s">
        <v>331</v>
      </c>
      <c r="J242" s="45" t="s">
        <v>331</v>
      </c>
      <c r="K242" s="15" t="s">
        <v>328</v>
      </c>
      <c r="L242" s="45" t="s">
        <v>331</v>
      </c>
      <c r="M242" s="45" t="s">
        <v>331</v>
      </c>
      <c r="N242" s="45" t="s">
        <v>331</v>
      </c>
      <c r="O242" s="45" t="s">
        <v>331</v>
      </c>
      <c r="P242" s="45" t="s">
        <v>331</v>
      </c>
      <c r="Q242" s="45" t="s">
        <v>331</v>
      </c>
      <c r="R242" s="45" t="s">
        <v>331</v>
      </c>
      <c r="S242" s="45" t="s">
        <v>331</v>
      </c>
      <c r="T242" s="45" t="s">
        <v>331</v>
      </c>
      <c r="U242" s="45" t="s">
        <v>331</v>
      </c>
      <c r="V242" s="45" t="s">
        <v>331</v>
      </c>
      <c r="W242" s="45" t="s">
        <v>331</v>
      </c>
      <c r="X242" s="45" t="s">
        <v>331</v>
      </c>
      <c r="Y242" s="45" t="s">
        <v>331</v>
      </c>
      <c r="Z242" s="45" t="s">
        <v>331</v>
      </c>
      <c r="AA242" s="45" t="s">
        <v>331</v>
      </c>
      <c r="AB242" s="45" t="s">
        <v>331</v>
      </c>
      <c r="AC242" s="45" t="s">
        <v>331</v>
      </c>
      <c r="AD242" s="45" t="s">
        <v>331</v>
      </c>
      <c r="AE242" s="45" t="s">
        <v>331</v>
      </c>
      <c r="AF242" s="45" t="s">
        <v>331</v>
      </c>
      <c r="AG242" s="45" t="s">
        <v>331</v>
      </c>
      <c r="AH242" s="45" t="s">
        <v>331</v>
      </c>
      <c r="AI242" s="45" t="s">
        <v>331</v>
      </c>
      <c r="AJ242" s="45" t="s">
        <v>331</v>
      </c>
      <c r="AK242" s="45" t="s">
        <v>331</v>
      </c>
      <c r="AL242" s="45" t="s">
        <v>331</v>
      </c>
      <c r="AM242" s="45" t="s">
        <v>331</v>
      </c>
      <c r="AN242" s="45" t="s">
        <v>331</v>
      </c>
      <c r="AO242" s="45" t="s">
        <v>331</v>
      </c>
      <c r="AP242" s="45" t="s">
        <v>331</v>
      </c>
      <c r="AQ242" s="45" t="s">
        <v>331</v>
      </c>
      <c r="AR242" s="45" t="s">
        <v>331</v>
      </c>
      <c r="AS242" s="45" t="s">
        <v>331</v>
      </c>
      <c r="AT242" s="45" t="s">
        <v>331</v>
      </c>
      <c r="AU242" s="45" t="s">
        <v>331</v>
      </c>
      <c r="AV242" s="45" t="s">
        <v>331</v>
      </c>
      <c r="AW242" s="45" t="s">
        <v>331</v>
      </c>
      <c r="AX242" s="45" t="s">
        <v>331</v>
      </c>
      <c r="AY242" s="45" t="s">
        <v>331</v>
      </c>
      <c r="AZ242" s="45" t="s">
        <v>331</v>
      </c>
      <c r="BA242" s="45" t="s">
        <v>331</v>
      </c>
      <c r="BB242" s="45" t="s">
        <v>331</v>
      </c>
      <c r="BC242" s="45" t="s">
        <v>331</v>
      </c>
      <c r="BD242" s="45" t="s">
        <v>331</v>
      </c>
      <c r="BE242" s="45" t="s">
        <v>331</v>
      </c>
      <c r="BF242" s="45" t="s">
        <v>331</v>
      </c>
      <c r="BG242" s="45" t="s">
        <v>331</v>
      </c>
      <c r="BH242" s="45" t="s">
        <v>331</v>
      </c>
      <c r="BI242" s="45" t="s">
        <v>331</v>
      </c>
      <c r="BJ242" s="45" t="s">
        <v>331</v>
      </c>
      <c r="BK242" s="45" t="s">
        <v>331</v>
      </c>
      <c r="BL242" s="45" t="s">
        <v>331</v>
      </c>
      <c r="BM242" s="45" t="s">
        <v>331</v>
      </c>
      <c r="BN242" s="45" t="s">
        <v>331</v>
      </c>
      <c r="BO242" s="45" t="s">
        <v>331</v>
      </c>
      <c r="BP242" s="45" t="s">
        <v>331</v>
      </c>
      <c r="BQ242" s="45" t="s">
        <v>331</v>
      </c>
      <c r="BR242" s="45" t="s">
        <v>331</v>
      </c>
      <c r="BS242" s="45" t="s">
        <v>331</v>
      </c>
      <c r="BT242" s="45" t="s">
        <v>331</v>
      </c>
      <c r="BU242" s="45" t="s">
        <v>331</v>
      </c>
      <c r="BV242" s="45" t="s">
        <v>331</v>
      </c>
      <c r="BW242" s="45" t="s">
        <v>331</v>
      </c>
      <c r="BX242" s="45" t="s">
        <v>331</v>
      </c>
      <c r="BY242" s="45" t="s">
        <v>331</v>
      </c>
      <c r="BZ242" s="45" t="s">
        <v>331</v>
      </c>
      <c r="CA242" s="45" t="s">
        <v>331</v>
      </c>
      <c r="CB242" s="45" t="s">
        <v>331</v>
      </c>
      <c r="CC242" s="45" t="s">
        <v>331</v>
      </c>
      <c r="CD242" s="45" t="s">
        <v>331</v>
      </c>
      <c r="CE242" s="45" t="s">
        <v>331</v>
      </c>
      <c r="CF242" s="45" t="s">
        <v>331</v>
      </c>
      <c r="CG242" s="45" t="s">
        <v>331</v>
      </c>
      <c r="CH242" s="45" t="s">
        <v>331</v>
      </c>
      <c r="CI242" s="45" t="s">
        <v>331</v>
      </c>
      <c r="CJ242" s="45" t="s">
        <v>331</v>
      </c>
      <c r="CK242" s="45" t="s">
        <v>331</v>
      </c>
      <c r="CL242" s="45" t="s">
        <v>331</v>
      </c>
      <c r="CM242" s="45" t="s">
        <v>331</v>
      </c>
      <c r="CN242" s="45" t="s">
        <v>331</v>
      </c>
      <c r="CO242" s="45" t="s">
        <v>331</v>
      </c>
      <c r="CP242" s="45" t="s">
        <v>331</v>
      </c>
      <c r="CQ242" s="45" t="s">
        <v>331</v>
      </c>
      <c r="CR242" s="45" t="s">
        <v>331</v>
      </c>
      <c r="CS242" s="45" t="s">
        <v>331</v>
      </c>
      <c r="CT242" s="45" t="s">
        <v>331</v>
      </c>
      <c r="CU242" s="45" t="s">
        <v>331</v>
      </c>
      <c r="CV242" s="45" t="s">
        <v>331</v>
      </c>
    </row>
    <row r="243" spans="1:100" s="22" customFormat="1" ht="30.6" hidden="1" customHeight="1">
      <c r="A243" s="71">
        <v>237</v>
      </c>
      <c r="B243" s="250">
        <v>392</v>
      </c>
      <c r="C243" s="26" t="s">
        <v>218</v>
      </c>
      <c r="D243" s="249" t="s">
        <v>10</v>
      </c>
      <c r="E243" s="26" t="s">
        <v>49</v>
      </c>
      <c r="F243" s="249" t="s">
        <v>12</v>
      </c>
      <c r="G243" s="26" t="s">
        <v>49</v>
      </c>
      <c r="H243" s="161" t="s">
        <v>49</v>
      </c>
      <c r="I243" s="55" t="s">
        <v>600</v>
      </c>
      <c r="J243" s="14" t="s">
        <v>363</v>
      </c>
      <c r="K243" s="15" t="s">
        <v>328</v>
      </c>
      <c r="L243" s="51" t="s">
        <v>296</v>
      </c>
      <c r="M243" s="69" t="s">
        <v>184</v>
      </c>
      <c r="N243" s="122"/>
      <c r="O243" s="122"/>
      <c r="P243" s="122"/>
      <c r="Q243" s="122"/>
      <c r="R243" s="122"/>
      <c r="S243" s="122"/>
      <c r="T243" s="122"/>
      <c r="U243" s="122" t="s">
        <v>184</v>
      </c>
      <c r="V243" s="122"/>
      <c r="W243" s="122"/>
      <c r="X243" s="121">
        <f t="shared" ref="X243:X279" si="101">COUNTIF($N243:$W243,"x")</f>
        <v>1</v>
      </c>
      <c r="Y243" s="80" t="s">
        <v>521</v>
      </c>
      <c r="Z243" s="80"/>
      <c r="AA243" s="80"/>
      <c r="AB243" s="80"/>
      <c r="AC243" s="80"/>
      <c r="AD243" s="80"/>
      <c r="AE243" s="80"/>
      <c r="AF243" s="80"/>
      <c r="AG243" s="80"/>
      <c r="AH243" s="80"/>
      <c r="AI243" s="80"/>
      <c r="AJ243" s="80"/>
      <c r="AK243" s="80"/>
      <c r="AL243" s="80" t="s">
        <v>521</v>
      </c>
      <c r="AM243" s="80"/>
      <c r="AN243" s="80"/>
      <c r="AO243" s="80"/>
      <c r="AP243" s="80"/>
      <c r="AQ243" s="80"/>
      <c r="AR243" s="80"/>
      <c r="AS243" s="80"/>
      <c r="AT243" s="80" t="s">
        <v>521</v>
      </c>
      <c r="AU243" s="80"/>
      <c r="AV243" s="80"/>
      <c r="AW243" s="80" t="s">
        <v>521</v>
      </c>
      <c r="AX243" s="80"/>
      <c r="AY243" s="80"/>
      <c r="AZ243" s="80" t="s">
        <v>521</v>
      </c>
      <c r="BA243" s="80"/>
      <c r="BB243" s="80"/>
      <c r="BC243" s="80"/>
      <c r="BD243" s="80"/>
      <c r="BE243" s="80"/>
      <c r="BF243" s="80"/>
      <c r="BG243" s="80"/>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236">
        <f t="shared" ref="CL243:CL279" si="102">COUNTIF(BH243:CK243,"2")</f>
        <v>0</v>
      </c>
      <c r="CM243" s="235" t="e">
        <f t="shared" ref="CM243:CM279" si="103">CL243/(CL243+CN243+CP243+CR243)</f>
        <v>#DIV/0!</v>
      </c>
      <c r="CN243" s="236">
        <f t="shared" ref="CN243:CN279" si="104">COUNTIF(BH243:CK243,"1")</f>
        <v>0</v>
      </c>
      <c r="CO243" s="235" t="e">
        <f t="shared" ref="CO243:CO279" si="105">CN243/(CL243+CN243+CP243+CR243)</f>
        <v>#DIV/0!</v>
      </c>
      <c r="CP243" s="236">
        <f t="shared" ref="CP243:CP279" si="106">COUNTIF(BH243:CK243,"0")</f>
        <v>0</v>
      </c>
      <c r="CQ243" s="235" t="e">
        <f t="shared" ref="CQ243:CQ279" si="107">CP243/(CL243+CN243+CP243+CR243)</f>
        <v>#DIV/0!</v>
      </c>
      <c r="CR243" s="236">
        <f t="shared" ref="CR243:CR279" si="108">COUNTIF(BH243:CK243,"KĐG")</f>
        <v>0</v>
      </c>
      <c r="CS243" s="235" t="e">
        <f t="shared" si="99"/>
        <v>#DIV/0!</v>
      </c>
      <c r="CT243" s="237" t="e">
        <f t="shared" si="100"/>
        <v>#DIV/0!</v>
      </c>
      <c r="CU243" s="237" t="e">
        <f t="shared" ref="CU243:CU279" si="109">IF(CS243&gt;=50%,"KĐG",IF(CT243&gt;=1.6,"Đạt mục tiêu",IF(CT243&gt;=1,"Cần cố gắng","Chưa đạt")))</f>
        <v>#DIV/0!</v>
      </c>
      <c r="CV243" s="6"/>
    </row>
    <row r="244" spans="1:100" s="22" customFormat="1" ht="50.25" hidden="1" customHeight="1">
      <c r="A244" s="71">
        <v>238</v>
      </c>
      <c r="B244" s="250">
        <v>395</v>
      </c>
      <c r="C244" s="26" t="s">
        <v>219</v>
      </c>
      <c r="D244" s="249" t="s">
        <v>10</v>
      </c>
      <c r="E244" s="26" t="s">
        <v>220</v>
      </c>
      <c r="F244" s="249" t="s">
        <v>10</v>
      </c>
      <c r="G244" s="26" t="s">
        <v>220</v>
      </c>
      <c r="H244" s="162" t="s">
        <v>400</v>
      </c>
      <c r="I244" s="55" t="s">
        <v>600</v>
      </c>
      <c r="J244" s="18" t="s">
        <v>363</v>
      </c>
      <c r="K244" s="15" t="s">
        <v>328</v>
      </c>
      <c r="L244" s="51" t="s">
        <v>296</v>
      </c>
      <c r="M244" s="69" t="s">
        <v>184</v>
      </c>
      <c r="N244" s="250"/>
      <c r="O244" s="250"/>
      <c r="P244" s="250"/>
      <c r="Q244" s="250"/>
      <c r="R244" s="250"/>
      <c r="S244" s="250" t="s">
        <v>184</v>
      </c>
      <c r="T244" s="250"/>
      <c r="U244" s="250"/>
      <c r="V244" s="250"/>
      <c r="W244" s="250"/>
      <c r="X244" s="237">
        <f t="shared" si="101"/>
        <v>1</v>
      </c>
      <c r="Y244" s="80"/>
      <c r="Z244" s="80"/>
      <c r="AA244" s="80"/>
      <c r="AB244" s="80"/>
      <c r="AC244" s="80"/>
      <c r="AD244" s="80" t="s">
        <v>520</v>
      </c>
      <c r="AE244" s="80"/>
      <c r="AF244" s="80" t="s">
        <v>520</v>
      </c>
      <c r="AG244" s="80"/>
      <c r="AH244" s="80" t="s">
        <v>520</v>
      </c>
      <c r="AI244" s="80"/>
      <c r="AJ244" s="80"/>
      <c r="AK244" s="80"/>
      <c r="AL244" s="80"/>
      <c r="AM244" s="80"/>
      <c r="AN244" s="80"/>
      <c r="AO244" s="80"/>
      <c r="AP244" s="80"/>
      <c r="AQ244" s="80"/>
      <c r="AR244" s="80" t="s">
        <v>520</v>
      </c>
      <c r="AS244" s="80" t="s">
        <v>520</v>
      </c>
      <c r="AT244" s="80"/>
      <c r="AU244" s="80"/>
      <c r="AV244" s="80"/>
      <c r="AW244" s="80"/>
      <c r="AX244" s="80"/>
      <c r="AY244" s="80"/>
      <c r="AZ244" s="80"/>
      <c r="BA244" s="80"/>
      <c r="BB244" s="80"/>
      <c r="BC244" s="80"/>
      <c r="BD244" s="80"/>
      <c r="BE244" s="80"/>
      <c r="BF244" s="80"/>
      <c r="BG244" s="80"/>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236">
        <f t="shared" si="102"/>
        <v>0</v>
      </c>
      <c r="CM244" s="235" t="e">
        <f t="shared" si="103"/>
        <v>#DIV/0!</v>
      </c>
      <c r="CN244" s="236">
        <f t="shared" si="104"/>
        <v>0</v>
      </c>
      <c r="CO244" s="235" t="e">
        <f t="shared" si="105"/>
        <v>#DIV/0!</v>
      </c>
      <c r="CP244" s="236">
        <f t="shared" si="106"/>
        <v>0</v>
      </c>
      <c r="CQ244" s="235" t="e">
        <f t="shared" si="107"/>
        <v>#DIV/0!</v>
      </c>
      <c r="CR244" s="236">
        <f t="shared" si="108"/>
        <v>0</v>
      </c>
      <c r="CS244" s="235" t="e">
        <f t="shared" si="99"/>
        <v>#DIV/0!</v>
      </c>
      <c r="CT244" s="237" t="e">
        <f t="shared" si="100"/>
        <v>#DIV/0!</v>
      </c>
      <c r="CU244" s="237" t="e">
        <f t="shared" si="109"/>
        <v>#DIV/0!</v>
      </c>
      <c r="CV244" s="6"/>
    </row>
    <row r="245" spans="1:100" s="22" customFormat="1" ht="54.75" hidden="1" customHeight="1">
      <c r="A245" s="71">
        <v>239</v>
      </c>
      <c r="B245" s="250">
        <v>396</v>
      </c>
      <c r="C245" s="26" t="s">
        <v>219</v>
      </c>
      <c r="D245" s="249" t="s">
        <v>10</v>
      </c>
      <c r="E245" s="26" t="s">
        <v>220</v>
      </c>
      <c r="F245" s="249" t="s">
        <v>10</v>
      </c>
      <c r="G245" s="26" t="s">
        <v>220</v>
      </c>
      <c r="H245" s="162" t="s">
        <v>400</v>
      </c>
      <c r="I245" s="55" t="s">
        <v>600</v>
      </c>
      <c r="J245" s="18" t="s">
        <v>363</v>
      </c>
      <c r="K245" s="15" t="s">
        <v>328</v>
      </c>
      <c r="L245" s="51" t="s">
        <v>296</v>
      </c>
      <c r="M245" s="69" t="s">
        <v>184</v>
      </c>
      <c r="N245" s="250"/>
      <c r="O245" s="250"/>
      <c r="P245" s="250" t="s">
        <v>184</v>
      </c>
      <c r="Q245" s="250"/>
      <c r="R245" s="250"/>
      <c r="S245" s="250"/>
      <c r="T245" s="250"/>
      <c r="U245" s="250"/>
      <c r="V245" s="250"/>
      <c r="W245" s="250"/>
      <c r="X245" s="237">
        <f t="shared" si="101"/>
        <v>1</v>
      </c>
      <c r="Y245" s="80"/>
      <c r="Z245" s="80"/>
      <c r="AA245" s="80"/>
      <c r="AB245" s="80"/>
      <c r="AC245" s="80"/>
      <c r="AD245" s="80"/>
      <c r="AE245" s="80"/>
      <c r="AF245" s="80" t="s">
        <v>520</v>
      </c>
      <c r="AG245" s="80"/>
      <c r="AH245" s="80"/>
      <c r="AI245" s="80"/>
      <c r="AJ245" s="80"/>
      <c r="AK245" s="80"/>
      <c r="AL245" s="80"/>
      <c r="AM245" s="80"/>
      <c r="AN245" s="80"/>
      <c r="AO245" s="80"/>
      <c r="AP245" s="80"/>
      <c r="AQ245" s="80"/>
      <c r="AR245" s="80"/>
      <c r="AS245" s="80"/>
      <c r="AT245" s="80"/>
      <c r="AU245" s="80"/>
      <c r="AV245" s="80"/>
      <c r="AW245" s="80"/>
      <c r="AX245" s="80"/>
      <c r="AY245" s="80"/>
      <c r="AZ245" s="80"/>
      <c r="BA245" s="80"/>
      <c r="BB245" s="80"/>
      <c r="BC245" s="80"/>
      <c r="BD245" s="80"/>
      <c r="BE245" s="80"/>
      <c r="BF245" s="80"/>
      <c r="BG245" s="80"/>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236"/>
      <c r="CM245" s="235"/>
      <c r="CN245" s="236"/>
      <c r="CO245" s="235"/>
      <c r="CP245" s="236"/>
      <c r="CQ245" s="235"/>
      <c r="CR245" s="236"/>
      <c r="CS245" s="235"/>
      <c r="CT245" s="237"/>
      <c r="CU245" s="237"/>
      <c r="CV245" s="6"/>
    </row>
    <row r="246" spans="1:100" s="22" customFormat="1" ht="61.5" hidden="1" customHeight="1">
      <c r="A246" s="71">
        <v>240</v>
      </c>
      <c r="B246" s="250">
        <v>398</v>
      </c>
      <c r="C246" s="26" t="s">
        <v>221</v>
      </c>
      <c r="D246" s="249" t="s">
        <v>12</v>
      </c>
      <c r="E246" s="26" t="s">
        <v>306</v>
      </c>
      <c r="F246" s="249" t="s">
        <v>12</v>
      </c>
      <c r="G246" s="26" t="s">
        <v>306</v>
      </c>
      <c r="H246" s="161" t="s">
        <v>401</v>
      </c>
      <c r="I246" s="55" t="s">
        <v>600</v>
      </c>
      <c r="J246" s="14" t="s">
        <v>363</v>
      </c>
      <c r="K246" s="15" t="s">
        <v>328</v>
      </c>
      <c r="L246" s="51" t="s">
        <v>296</v>
      </c>
      <c r="M246" s="69" t="s">
        <v>184</v>
      </c>
      <c r="N246" s="250"/>
      <c r="O246" s="250"/>
      <c r="P246" s="250"/>
      <c r="Q246" s="250" t="s">
        <v>184</v>
      </c>
      <c r="R246" s="250"/>
      <c r="S246" s="250"/>
      <c r="T246" s="250"/>
      <c r="U246" s="250"/>
      <c r="V246" s="250"/>
      <c r="W246" s="250"/>
      <c r="X246" s="237">
        <f t="shared" si="101"/>
        <v>1</v>
      </c>
      <c r="Y246" s="80" t="s">
        <v>521</v>
      </c>
      <c r="Z246" s="80"/>
      <c r="AA246" s="80"/>
      <c r="AB246" s="80" t="s">
        <v>521</v>
      </c>
      <c r="AC246" s="80"/>
      <c r="AD246" s="80"/>
      <c r="AE246" s="80" t="s">
        <v>521</v>
      </c>
      <c r="AF246" s="80"/>
      <c r="AG246" s="80" t="s">
        <v>521</v>
      </c>
      <c r="AH246" s="80"/>
      <c r="AI246" s="80" t="s">
        <v>521</v>
      </c>
      <c r="AJ246" s="80" t="s">
        <v>521</v>
      </c>
      <c r="AK246" s="80"/>
      <c r="AL246" s="80"/>
      <c r="AM246" s="80"/>
      <c r="AN246" s="80"/>
      <c r="AO246" s="80"/>
      <c r="AP246" s="80"/>
      <c r="AQ246" s="80"/>
      <c r="AR246" s="80"/>
      <c r="AS246" s="80"/>
      <c r="AT246" s="80"/>
      <c r="AU246" s="80"/>
      <c r="AV246" s="80"/>
      <c r="AW246" s="80"/>
      <c r="AX246" s="80"/>
      <c r="AY246" s="80"/>
      <c r="AZ246" s="80"/>
      <c r="BA246" s="80"/>
      <c r="BB246" s="80"/>
      <c r="BC246" s="80"/>
      <c r="BD246" s="80"/>
      <c r="BE246" s="80"/>
      <c r="BF246" s="80"/>
      <c r="BG246" s="80"/>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236">
        <f t="shared" si="102"/>
        <v>0</v>
      </c>
      <c r="CM246" s="235" t="e">
        <f t="shared" si="103"/>
        <v>#DIV/0!</v>
      </c>
      <c r="CN246" s="236">
        <f t="shared" si="104"/>
        <v>0</v>
      </c>
      <c r="CO246" s="235" t="e">
        <f t="shared" si="105"/>
        <v>#DIV/0!</v>
      </c>
      <c r="CP246" s="236">
        <f t="shared" si="106"/>
        <v>0</v>
      </c>
      <c r="CQ246" s="235" t="e">
        <f t="shared" si="107"/>
        <v>#DIV/0!</v>
      </c>
      <c r="CR246" s="236">
        <f t="shared" si="108"/>
        <v>0</v>
      </c>
      <c r="CS246" s="235" t="e">
        <f t="shared" si="99"/>
        <v>#DIV/0!</v>
      </c>
      <c r="CT246" s="237" t="e">
        <f t="shared" si="100"/>
        <v>#DIV/0!</v>
      </c>
      <c r="CU246" s="237" t="e">
        <f t="shared" si="109"/>
        <v>#DIV/0!</v>
      </c>
      <c r="CV246" s="6"/>
    </row>
    <row r="247" spans="1:100" s="22" customFormat="1" ht="67.5" hidden="1" customHeight="1">
      <c r="A247" s="71">
        <v>241</v>
      </c>
      <c r="B247" s="250">
        <v>401</v>
      </c>
      <c r="C247" s="26" t="s">
        <v>51</v>
      </c>
      <c r="D247" s="249" t="s">
        <v>10</v>
      </c>
      <c r="E247" s="26" t="s">
        <v>222</v>
      </c>
      <c r="F247" s="249" t="s">
        <v>12</v>
      </c>
      <c r="G247" s="26" t="s">
        <v>222</v>
      </c>
      <c r="H247" s="161" t="s">
        <v>553</v>
      </c>
      <c r="I247" s="55" t="s">
        <v>600</v>
      </c>
      <c r="J247" s="14" t="s">
        <v>363</v>
      </c>
      <c r="K247" s="15" t="s">
        <v>328</v>
      </c>
      <c r="L247" s="51" t="s">
        <v>296</v>
      </c>
      <c r="M247" s="69" t="s">
        <v>184</v>
      </c>
      <c r="N247" s="250"/>
      <c r="O247" s="250"/>
      <c r="P247" s="250" t="s">
        <v>184</v>
      </c>
      <c r="Q247" s="250"/>
      <c r="R247" s="250"/>
      <c r="S247" s="250"/>
      <c r="T247" s="250"/>
      <c r="U247" s="250"/>
      <c r="V247" s="250"/>
      <c r="W247" s="250"/>
      <c r="X247" s="237">
        <f t="shared" si="101"/>
        <v>1</v>
      </c>
      <c r="Y247" s="80"/>
      <c r="Z247" s="80"/>
      <c r="AA247" s="80"/>
      <c r="AB247" s="80"/>
      <c r="AC247" s="80"/>
      <c r="AD247" s="80"/>
      <c r="AE247" s="80"/>
      <c r="AF247" s="80"/>
      <c r="AG247" s="80"/>
      <c r="AH247" s="80" t="s">
        <v>522</v>
      </c>
      <c r="AI247" s="80"/>
      <c r="AJ247" s="80"/>
      <c r="AK247" s="80"/>
      <c r="AL247" s="80"/>
      <c r="AM247" s="80"/>
      <c r="AN247" s="80"/>
      <c r="AO247" s="80"/>
      <c r="AP247" s="80"/>
      <c r="AQ247" s="80"/>
      <c r="AR247" s="80"/>
      <c r="AS247" s="80"/>
      <c r="AT247" s="80"/>
      <c r="AU247" s="80"/>
      <c r="AV247" s="80"/>
      <c r="AW247" s="80"/>
      <c r="AX247" s="80"/>
      <c r="AY247" s="80"/>
      <c r="AZ247" s="80"/>
      <c r="BA247" s="80"/>
      <c r="BB247" s="80"/>
      <c r="BC247" s="80"/>
      <c r="BD247" s="80"/>
      <c r="BE247" s="80"/>
      <c r="BF247" s="80"/>
      <c r="BG247" s="80"/>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236"/>
      <c r="CM247" s="235"/>
      <c r="CN247" s="236"/>
      <c r="CO247" s="235"/>
      <c r="CP247" s="236"/>
      <c r="CQ247" s="235"/>
      <c r="CR247" s="236"/>
      <c r="CS247" s="235"/>
      <c r="CT247" s="237"/>
      <c r="CU247" s="237"/>
      <c r="CV247" s="6"/>
    </row>
    <row r="248" spans="1:100" s="22" customFormat="1" ht="66.75" hidden="1" customHeight="1">
      <c r="A248" s="71">
        <v>242</v>
      </c>
      <c r="B248" s="250">
        <v>402</v>
      </c>
      <c r="C248" s="26" t="s">
        <v>51</v>
      </c>
      <c r="D248" s="249" t="s">
        <v>10</v>
      </c>
      <c r="E248" s="26" t="s">
        <v>222</v>
      </c>
      <c r="F248" s="249" t="s">
        <v>12</v>
      </c>
      <c r="G248" s="26" t="s">
        <v>222</v>
      </c>
      <c r="H248" s="161" t="s">
        <v>553</v>
      </c>
      <c r="I248" s="55" t="s">
        <v>600</v>
      </c>
      <c r="J248" s="14" t="s">
        <v>363</v>
      </c>
      <c r="K248" s="15" t="s">
        <v>328</v>
      </c>
      <c r="L248" s="51" t="s">
        <v>296</v>
      </c>
      <c r="M248" s="69" t="s">
        <v>184</v>
      </c>
      <c r="N248" s="250"/>
      <c r="O248" s="250"/>
      <c r="P248" s="250"/>
      <c r="Q248" s="250"/>
      <c r="R248" s="250"/>
      <c r="S248" s="250"/>
      <c r="T248" s="250"/>
      <c r="U248" s="250" t="s">
        <v>184</v>
      </c>
      <c r="V248" s="250"/>
      <c r="W248" s="250"/>
      <c r="X248" s="237">
        <f t="shared" si="101"/>
        <v>1</v>
      </c>
      <c r="Y248" s="80"/>
      <c r="Z248" s="80"/>
      <c r="AA248" s="80"/>
      <c r="AB248" s="80"/>
      <c r="AC248" s="80"/>
      <c r="AD248" s="80"/>
      <c r="AE248" s="80"/>
      <c r="AF248" s="80"/>
      <c r="AG248" s="80" t="s">
        <v>522</v>
      </c>
      <c r="AH248" s="80"/>
      <c r="AI248" s="80" t="s">
        <v>522</v>
      </c>
      <c r="AJ248" s="80"/>
      <c r="AK248" s="80" t="s">
        <v>522</v>
      </c>
      <c r="AL248" s="80"/>
      <c r="AM248" s="80" t="s">
        <v>522</v>
      </c>
      <c r="AN248" s="80" t="s">
        <v>522</v>
      </c>
      <c r="AO248" s="80"/>
      <c r="AP248" s="80"/>
      <c r="AQ248" s="80"/>
      <c r="AR248" s="80"/>
      <c r="AS248" s="80" t="s">
        <v>522</v>
      </c>
      <c r="AT248" s="80"/>
      <c r="AU248" s="80"/>
      <c r="AV248" s="80"/>
      <c r="AW248" s="80"/>
      <c r="AX248" s="80" t="s">
        <v>522</v>
      </c>
      <c r="AY248" s="80"/>
      <c r="AZ248" s="80"/>
      <c r="BA248" s="80"/>
      <c r="BB248" s="80"/>
      <c r="BC248" s="80"/>
      <c r="BD248" s="80"/>
      <c r="BE248" s="80"/>
      <c r="BF248" s="80"/>
      <c r="BG248" s="80"/>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236">
        <f t="shared" si="102"/>
        <v>0</v>
      </c>
      <c r="CM248" s="235" t="e">
        <f t="shared" si="103"/>
        <v>#DIV/0!</v>
      </c>
      <c r="CN248" s="236">
        <f t="shared" si="104"/>
        <v>0</v>
      </c>
      <c r="CO248" s="235" t="e">
        <f t="shared" si="105"/>
        <v>#DIV/0!</v>
      </c>
      <c r="CP248" s="236">
        <f t="shared" si="106"/>
        <v>0</v>
      </c>
      <c r="CQ248" s="235" t="e">
        <f t="shared" si="107"/>
        <v>#DIV/0!</v>
      </c>
      <c r="CR248" s="236">
        <f t="shared" si="108"/>
        <v>0</v>
      </c>
      <c r="CS248" s="235" t="e">
        <f t="shared" si="99"/>
        <v>#DIV/0!</v>
      </c>
      <c r="CT248" s="237" t="e">
        <f t="shared" si="100"/>
        <v>#DIV/0!</v>
      </c>
      <c r="CU248" s="237" t="e">
        <f t="shared" si="109"/>
        <v>#DIV/0!</v>
      </c>
      <c r="CV248" s="27"/>
    </row>
    <row r="249" spans="1:100" s="22" customFormat="1" ht="30.75" customHeight="1">
      <c r="A249" s="71">
        <v>243</v>
      </c>
      <c r="B249" s="231">
        <v>404</v>
      </c>
      <c r="C249" s="575" t="s">
        <v>307</v>
      </c>
      <c r="D249" s="587" t="s">
        <v>10</v>
      </c>
      <c r="E249" s="575" t="s">
        <v>308</v>
      </c>
      <c r="F249" s="587" t="s">
        <v>12</v>
      </c>
      <c r="G249" s="575" t="s">
        <v>308</v>
      </c>
      <c r="H249" s="160" t="s">
        <v>746</v>
      </c>
      <c r="I249" s="55" t="s">
        <v>599</v>
      </c>
      <c r="J249" s="14" t="s">
        <v>363</v>
      </c>
      <c r="K249" s="254" t="s">
        <v>328</v>
      </c>
      <c r="L249" s="51" t="s">
        <v>334</v>
      </c>
      <c r="M249" s="69" t="s">
        <v>184</v>
      </c>
      <c r="N249" s="250" t="s">
        <v>184</v>
      </c>
      <c r="O249" s="250"/>
      <c r="P249" s="250"/>
      <c r="Q249" s="250"/>
      <c r="R249" s="250"/>
      <c r="S249" s="250"/>
      <c r="T249" s="250"/>
      <c r="U249" s="250"/>
      <c r="V249" s="250"/>
      <c r="W249" s="250"/>
      <c r="X249" s="237">
        <f t="shared" si="101"/>
        <v>1</v>
      </c>
      <c r="Y249" s="80"/>
      <c r="Z249" s="80"/>
      <c r="AA249" s="80" t="s">
        <v>519</v>
      </c>
      <c r="AB249" s="80"/>
      <c r="AC249" s="80"/>
      <c r="AD249" s="80"/>
      <c r="AE249" s="80"/>
      <c r="AF249" s="80"/>
      <c r="AG249" s="80"/>
      <c r="AH249" s="80"/>
      <c r="AI249" s="80"/>
      <c r="AJ249" s="80"/>
      <c r="AK249" s="80"/>
      <c r="AL249" s="80"/>
      <c r="AM249" s="80"/>
      <c r="AN249" s="80"/>
      <c r="AO249" s="80"/>
      <c r="AP249" s="80"/>
      <c r="AQ249" s="80"/>
      <c r="AR249" s="80"/>
      <c r="AS249" s="80"/>
      <c r="AT249" s="80"/>
      <c r="AU249" s="80"/>
      <c r="AV249" s="80"/>
      <c r="AW249" s="80"/>
      <c r="AX249" s="80"/>
      <c r="AY249" s="80"/>
      <c r="AZ249" s="80"/>
      <c r="BA249" s="80"/>
      <c r="BB249" s="80"/>
      <c r="BC249" s="80"/>
      <c r="BD249" s="80"/>
      <c r="BE249" s="80"/>
      <c r="BF249" s="80"/>
      <c r="BG249" s="80"/>
      <c r="BH249" s="6">
        <v>2</v>
      </c>
      <c r="BI249" s="6">
        <v>2</v>
      </c>
      <c r="BJ249" s="6">
        <v>2</v>
      </c>
      <c r="BK249" s="6">
        <v>2</v>
      </c>
      <c r="BL249" s="6">
        <v>2</v>
      </c>
      <c r="BM249" s="6">
        <v>1</v>
      </c>
      <c r="BN249" s="6">
        <v>2</v>
      </c>
      <c r="BO249" s="6">
        <v>2</v>
      </c>
      <c r="BP249" s="6">
        <v>1</v>
      </c>
      <c r="BQ249" s="6">
        <v>2</v>
      </c>
      <c r="BR249" s="6">
        <v>2</v>
      </c>
      <c r="BS249" s="6">
        <v>2</v>
      </c>
      <c r="BT249" s="6">
        <v>1</v>
      </c>
      <c r="BU249" s="6">
        <v>2</v>
      </c>
      <c r="BV249" s="6">
        <v>2</v>
      </c>
      <c r="BW249" s="6">
        <v>2</v>
      </c>
      <c r="BX249" s="6">
        <v>1</v>
      </c>
      <c r="BY249" s="6">
        <v>2</v>
      </c>
      <c r="BZ249" s="6">
        <v>2</v>
      </c>
      <c r="CA249" s="6">
        <v>2</v>
      </c>
      <c r="CB249" s="6">
        <v>2</v>
      </c>
      <c r="CC249" s="6">
        <v>2</v>
      </c>
      <c r="CD249" s="6">
        <v>2</v>
      </c>
      <c r="CE249" s="6"/>
      <c r="CF249" s="6"/>
      <c r="CG249" s="6"/>
      <c r="CH249" s="6"/>
      <c r="CI249" s="6"/>
      <c r="CJ249" s="6"/>
      <c r="CK249" s="6"/>
      <c r="CL249" s="236">
        <f t="shared" si="102"/>
        <v>19</v>
      </c>
      <c r="CM249" s="235">
        <f t="shared" si="103"/>
        <v>0.82608695652173914</v>
      </c>
      <c r="CN249" s="236">
        <f t="shared" si="104"/>
        <v>4</v>
      </c>
      <c r="CO249" s="235">
        <f t="shared" si="105"/>
        <v>0.17391304347826086</v>
      </c>
      <c r="CP249" s="236">
        <f t="shared" si="106"/>
        <v>0</v>
      </c>
      <c r="CQ249" s="235">
        <f t="shared" si="107"/>
        <v>0</v>
      </c>
      <c r="CR249" s="236">
        <f t="shared" si="108"/>
        <v>0</v>
      </c>
      <c r="CS249" s="235">
        <f t="shared" si="99"/>
        <v>0</v>
      </c>
      <c r="CT249" s="237">
        <f t="shared" si="100"/>
        <v>1.826086956521739</v>
      </c>
      <c r="CU249" s="237" t="str">
        <f t="shared" si="109"/>
        <v>Đạt mục tiêu</v>
      </c>
      <c r="CV249" s="27"/>
    </row>
    <row r="250" spans="1:100" s="22" customFormat="1" ht="24.75" hidden="1" customHeight="1">
      <c r="A250" s="71">
        <v>244</v>
      </c>
      <c r="B250" s="243"/>
      <c r="C250" s="590"/>
      <c r="D250" s="591"/>
      <c r="E250" s="590"/>
      <c r="F250" s="591"/>
      <c r="G250" s="590"/>
      <c r="H250" s="161" t="s">
        <v>607</v>
      </c>
      <c r="I250" s="55" t="s">
        <v>599</v>
      </c>
      <c r="J250" s="14" t="s">
        <v>363</v>
      </c>
      <c r="K250" s="15" t="s">
        <v>328</v>
      </c>
      <c r="L250" s="51" t="s">
        <v>334</v>
      </c>
      <c r="M250" s="69" t="s">
        <v>184</v>
      </c>
      <c r="N250" s="250"/>
      <c r="O250" s="250"/>
      <c r="P250" s="250"/>
      <c r="Q250" s="250" t="s">
        <v>184</v>
      </c>
      <c r="R250" s="250"/>
      <c r="S250" s="250"/>
      <c r="T250" s="250"/>
      <c r="U250" s="250"/>
      <c r="V250" s="250"/>
      <c r="W250" s="250"/>
      <c r="X250" s="237">
        <f t="shared" si="101"/>
        <v>1</v>
      </c>
      <c r="Y250" s="80"/>
      <c r="Z250" s="80"/>
      <c r="AA250" s="80"/>
      <c r="AB250" s="80"/>
      <c r="AC250" s="80"/>
      <c r="AD250" s="80"/>
      <c r="AE250" s="80"/>
      <c r="AF250" s="80"/>
      <c r="AG250" s="80"/>
      <c r="AH250" s="80"/>
      <c r="AI250" s="80"/>
      <c r="AJ250" s="80"/>
      <c r="AK250" s="80" t="s">
        <v>523</v>
      </c>
      <c r="AL250" s="80"/>
      <c r="AM250" s="80"/>
      <c r="AN250" s="80"/>
      <c r="AO250" s="80"/>
      <c r="AP250" s="80"/>
      <c r="AQ250" s="80"/>
      <c r="AR250" s="80"/>
      <c r="AS250" s="80"/>
      <c r="AT250" s="80"/>
      <c r="AU250" s="80"/>
      <c r="AV250" s="80"/>
      <c r="AW250" s="80"/>
      <c r="AX250" s="80"/>
      <c r="AY250" s="80"/>
      <c r="AZ250" s="80"/>
      <c r="BA250" s="80"/>
      <c r="BB250" s="80"/>
      <c r="BC250" s="80"/>
      <c r="BD250" s="80"/>
      <c r="BE250" s="80"/>
      <c r="BF250" s="80"/>
      <c r="BG250" s="80"/>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236">
        <f t="shared" si="102"/>
        <v>0</v>
      </c>
      <c r="CM250" s="235" t="e">
        <f t="shared" si="103"/>
        <v>#DIV/0!</v>
      </c>
      <c r="CN250" s="236">
        <f t="shared" si="104"/>
        <v>0</v>
      </c>
      <c r="CO250" s="235" t="e">
        <f t="shared" si="105"/>
        <v>#DIV/0!</v>
      </c>
      <c r="CP250" s="236">
        <f t="shared" si="106"/>
        <v>0</v>
      </c>
      <c r="CQ250" s="235" t="e">
        <f t="shared" si="107"/>
        <v>#DIV/0!</v>
      </c>
      <c r="CR250" s="236">
        <f t="shared" si="108"/>
        <v>0</v>
      </c>
      <c r="CS250" s="235" t="e">
        <f t="shared" si="99"/>
        <v>#DIV/0!</v>
      </c>
      <c r="CT250" s="237" t="e">
        <f t="shared" si="100"/>
        <v>#DIV/0!</v>
      </c>
      <c r="CU250" s="237" t="e">
        <f t="shared" si="109"/>
        <v>#DIV/0!</v>
      </c>
      <c r="CV250" s="6"/>
    </row>
    <row r="251" spans="1:100" s="22" customFormat="1" ht="14.25" hidden="1" customHeight="1">
      <c r="A251" s="71">
        <v>245</v>
      </c>
      <c r="B251" s="243"/>
      <c r="C251" s="590"/>
      <c r="D251" s="591"/>
      <c r="E251" s="590"/>
      <c r="F251" s="591"/>
      <c r="G251" s="590"/>
      <c r="H251" s="160" t="s">
        <v>745</v>
      </c>
      <c r="I251" s="55" t="s">
        <v>599</v>
      </c>
      <c r="J251" s="14" t="s">
        <v>363</v>
      </c>
      <c r="K251" s="15" t="s">
        <v>328</v>
      </c>
      <c r="L251" s="51" t="s">
        <v>334</v>
      </c>
      <c r="M251" s="69" t="s">
        <v>184</v>
      </c>
      <c r="N251" s="250"/>
      <c r="O251" s="250"/>
      <c r="P251" s="250"/>
      <c r="Q251" s="250" t="s">
        <v>184</v>
      </c>
      <c r="R251" s="250"/>
      <c r="S251" s="250"/>
      <c r="T251" s="250"/>
      <c r="U251" s="250"/>
      <c r="V251" s="250"/>
      <c r="W251" s="250"/>
      <c r="X251" s="237">
        <f t="shared" si="101"/>
        <v>1</v>
      </c>
      <c r="Y251" s="80"/>
      <c r="Z251" s="80"/>
      <c r="AA251" s="80"/>
      <c r="AB251" s="80"/>
      <c r="AC251" s="80"/>
      <c r="AD251" s="80"/>
      <c r="AE251" s="80"/>
      <c r="AF251" s="80"/>
      <c r="AG251" s="80"/>
      <c r="AH251" s="80"/>
      <c r="AI251" s="80"/>
      <c r="AJ251" s="80" t="s">
        <v>519</v>
      </c>
      <c r="AK251" s="80"/>
      <c r="AL251" s="80"/>
      <c r="AM251" s="80"/>
      <c r="AN251" s="80"/>
      <c r="AO251" s="80"/>
      <c r="AP251" s="80"/>
      <c r="AQ251" s="80"/>
      <c r="AR251" s="80"/>
      <c r="AS251" s="80"/>
      <c r="AT251" s="80"/>
      <c r="AU251" s="80"/>
      <c r="AV251" s="80"/>
      <c r="AW251" s="80"/>
      <c r="AX251" s="80"/>
      <c r="AY251" s="80"/>
      <c r="AZ251" s="80"/>
      <c r="BA251" s="80"/>
      <c r="BB251" s="80"/>
      <c r="BC251" s="80"/>
      <c r="BD251" s="80"/>
      <c r="BE251" s="80"/>
      <c r="BF251" s="80"/>
      <c r="BG251" s="80"/>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236">
        <f t="shared" si="102"/>
        <v>0</v>
      </c>
      <c r="CM251" s="235" t="e">
        <f t="shared" si="103"/>
        <v>#DIV/0!</v>
      </c>
      <c r="CN251" s="236">
        <f t="shared" si="104"/>
        <v>0</v>
      </c>
      <c r="CO251" s="235" t="e">
        <f t="shared" si="105"/>
        <v>#DIV/0!</v>
      </c>
      <c r="CP251" s="236">
        <f t="shared" si="106"/>
        <v>0</v>
      </c>
      <c r="CQ251" s="235" t="e">
        <f t="shared" si="107"/>
        <v>#DIV/0!</v>
      </c>
      <c r="CR251" s="236">
        <f t="shared" si="108"/>
        <v>0</v>
      </c>
      <c r="CS251" s="235" t="e">
        <f t="shared" si="99"/>
        <v>#DIV/0!</v>
      </c>
      <c r="CT251" s="237" t="e">
        <f t="shared" si="100"/>
        <v>#DIV/0!</v>
      </c>
      <c r="CU251" s="237" t="e">
        <f t="shared" si="109"/>
        <v>#DIV/0!</v>
      </c>
      <c r="CV251" s="6"/>
    </row>
    <row r="252" spans="1:100" s="22" customFormat="1" ht="14.25" hidden="1" customHeight="1">
      <c r="A252" s="71">
        <v>246</v>
      </c>
      <c r="B252" s="243"/>
      <c r="C252" s="590"/>
      <c r="D252" s="591"/>
      <c r="E252" s="590"/>
      <c r="F252" s="591"/>
      <c r="G252" s="590"/>
      <c r="H252" s="161" t="s">
        <v>483</v>
      </c>
      <c r="I252" s="55" t="s">
        <v>600</v>
      </c>
      <c r="J252" s="14" t="s">
        <v>363</v>
      </c>
      <c r="K252" s="15" t="s">
        <v>328</v>
      </c>
      <c r="L252" s="51" t="s">
        <v>334</v>
      </c>
      <c r="M252" s="69" t="s">
        <v>184</v>
      </c>
      <c r="N252" s="250"/>
      <c r="O252" s="250"/>
      <c r="P252" s="250"/>
      <c r="Q252" s="250" t="s">
        <v>184</v>
      </c>
      <c r="R252" s="250"/>
      <c r="S252" s="250"/>
      <c r="T252" s="250"/>
      <c r="U252" s="250"/>
      <c r="V252" s="250"/>
      <c r="W252" s="250"/>
      <c r="X252" s="237">
        <f t="shared" si="101"/>
        <v>1</v>
      </c>
      <c r="Y252" s="80"/>
      <c r="Z252" s="80"/>
      <c r="AA252" s="80"/>
      <c r="AB252" s="80"/>
      <c r="AC252" s="80"/>
      <c r="AD252" s="80"/>
      <c r="AE252" s="80"/>
      <c r="AF252" s="80"/>
      <c r="AG252" s="80"/>
      <c r="AH252" s="80"/>
      <c r="AI252" s="80"/>
      <c r="AJ252" s="80"/>
      <c r="AK252" s="80" t="s">
        <v>523</v>
      </c>
      <c r="AL252" s="80"/>
      <c r="AM252" s="80"/>
      <c r="AN252" s="80"/>
      <c r="AO252" s="80"/>
      <c r="AP252" s="80"/>
      <c r="AQ252" s="80"/>
      <c r="AR252" s="80"/>
      <c r="AS252" s="80"/>
      <c r="AT252" s="80"/>
      <c r="AU252" s="80"/>
      <c r="AV252" s="80"/>
      <c r="AW252" s="80"/>
      <c r="AX252" s="80"/>
      <c r="AY252" s="80"/>
      <c r="AZ252" s="80"/>
      <c r="BA252" s="80"/>
      <c r="BB252" s="80"/>
      <c r="BC252" s="80"/>
      <c r="BD252" s="80"/>
      <c r="BE252" s="80"/>
      <c r="BF252" s="80"/>
      <c r="BG252" s="80"/>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236">
        <f t="shared" si="102"/>
        <v>0</v>
      </c>
      <c r="CM252" s="235" t="e">
        <f t="shared" si="103"/>
        <v>#DIV/0!</v>
      </c>
      <c r="CN252" s="236">
        <f t="shared" si="104"/>
        <v>0</v>
      </c>
      <c r="CO252" s="235" t="e">
        <f t="shared" si="105"/>
        <v>#DIV/0!</v>
      </c>
      <c r="CP252" s="236">
        <f t="shared" si="106"/>
        <v>0</v>
      </c>
      <c r="CQ252" s="235" t="e">
        <f t="shared" si="107"/>
        <v>#DIV/0!</v>
      </c>
      <c r="CR252" s="236">
        <f t="shared" si="108"/>
        <v>0</v>
      </c>
      <c r="CS252" s="235" t="e">
        <f t="shared" si="99"/>
        <v>#DIV/0!</v>
      </c>
      <c r="CT252" s="237" t="e">
        <f t="shared" si="100"/>
        <v>#DIV/0!</v>
      </c>
      <c r="CU252" s="237" t="e">
        <f t="shared" si="109"/>
        <v>#DIV/0!</v>
      </c>
      <c r="CV252" s="6"/>
    </row>
    <row r="253" spans="1:100" s="22" customFormat="1" ht="14.25" hidden="1" customHeight="1">
      <c r="A253" s="71">
        <v>247</v>
      </c>
      <c r="B253" s="243"/>
      <c r="C253" s="590"/>
      <c r="D253" s="591"/>
      <c r="E253" s="590"/>
      <c r="F253" s="591"/>
      <c r="G253" s="590"/>
      <c r="H253" s="160" t="s">
        <v>744</v>
      </c>
      <c r="I253" s="55" t="s">
        <v>600</v>
      </c>
      <c r="J253" s="14" t="s">
        <v>363</v>
      </c>
      <c r="K253" s="15" t="s">
        <v>328</v>
      </c>
      <c r="L253" s="51" t="s">
        <v>334</v>
      </c>
      <c r="M253" s="69" t="s">
        <v>184</v>
      </c>
      <c r="N253" s="122"/>
      <c r="O253" s="122"/>
      <c r="P253" s="122"/>
      <c r="Q253" s="122"/>
      <c r="R253" s="122"/>
      <c r="S253" s="122"/>
      <c r="T253" s="122"/>
      <c r="U253" s="122" t="s">
        <v>184</v>
      </c>
      <c r="V253" s="122"/>
      <c r="W253" s="122"/>
      <c r="X253" s="121">
        <f t="shared" si="101"/>
        <v>1</v>
      </c>
      <c r="Y253" s="80"/>
      <c r="Z253" s="80"/>
      <c r="AA253" s="80"/>
      <c r="AB253" s="80"/>
      <c r="AC253" s="80"/>
      <c r="AD253" s="80"/>
      <c r="AE253" s="80"/>
      <c r="AF253" s="80"/>
      <c r="AG253" s="80"/>
      <c r="AH253" s="80"/>
      <c r="AI253" s="80"/>
      <c r="AJ253" s="80"/>
      <c r="AK253" s="80"/>
      <c r="AL253" s="80"/>
      <c r="AM253" s="80"/>
      <c r="AN253" s="80"/>
      <c r="AO253" s="80"/>
      <c r="AP253" s="80"/>
      <c r="AQ253" s="80"/>
      <c r="AR253" s="80"/>
      <c r="AS253" s="80"/>
      <c r="AT253" s="80"/>
      <c r="AU253" s="80"/>
      <c r="AV253" s="80"/>
      <c r="AW253" s="80"/>
      <c r="AX253" s="80"/>
      <c r="AY253" s="80" t="s">
        <v>519</v>
      </c>
      <c r="AZ253" s="80"/>
      <c r="BA253" s="80"/>
      <c r="BB253" s="80"/>
      <c r="BC253" s="80"/>
      <c r="BD253" s="80"/>
      <c r="BE253" s="80"/>
      <c r="BF253" s="80"/>
      <c r="BG253" s="80"/>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236">
        <f t="shared" si="102"/>
        <v>0</v>
      </c>
      <c r="CM253" s="235" t="e">
        <f t="shared" si="103"/>
        <v>#DIV/0!</v>
      </c>
      <c r="CN253" s="236">
        <f t="shared" si="104"/>
        <v>0</v>
      </c>
      <c r="CO253" s="235" t="e">
        <f t="shared" si="105"/>
        <v>#DIV/0!</v>
      </c>
      <c r="CP253" s="236">
        <f t="shared" si="106"/>
        <v>0</v>
      </c>
      <c r="CQ253" s="235" t="e">
        <f t="shared" si="107"/>
        <v>#DIV/0!</v>
      </c>
      <c r="CR253" s="236">
        <f t="shared" si="108"/>
        <v>0</v>
      </c>
      <c r="CS253" s="235" t="e">
        <f t="shared" si="99"/>
        <v>#DIV/0!</v>
      </c>
      <c r="CT253" s="237" t="e">
        <f t="shared" si="100"/>
        <v>#DIV/0!</v>
      </c>
      <c r="CU253" s="237" t="e">
        <f t="shared" si="109"/>
        <v>#DIV/0!</v>
      </c>
      <c r="CV253" s="6"/>
    </row>
    <row r="254" spans="1:100" s="22" customFormat="1" ht="14.25" hidden="1" customHeight="1">
      <c r="A254" s="71">
        <v>248</v>
      </c>
      <c r="B254" s="243"/>
      <c r="C254" s="590"/>
      <c r="D254" s="591"/>
      <c r="E254" s="590"/>
      <c r="F254" s="591"/>
      <c r="G254" s="590"/>
      <c r="H254" s="160" t="s">
        <v>743</v>
      </c>
      <c r="I254" s="55" t="s">
        <v>599</v>
      </c>
      <c r="J254" s="14" t="s">
        <v>363</v>
      </c>
      <c r="K254" s="15" t="s">
        <v>328</v>
      </c>
      <c r="L254" s="51" t="s">
        <v>334</v>
      </c>
      <c r="M254" s="69" t="s">
        <v>184</v>
      </c>
      <c r="N254" s="250"/>
      <c r="O254" s="250"/>
      <c r="P254" s="250"/>
      <c r="Q254" s="250"/>
      <c r="R254" s="250"/>
      <c r="S254" s="250"/>
      <c r="T254" s="250"/>
      <c r="U254" s="250" t="s">
        <v>184</v>
      </c>
      <c r="V254" s="250"/>
      <c r="W254" s="250"/>
      <c r="X254" s="237">
        <f t="shared" si="101"/>
        <v>1</v>
      </c>
      <c r="Y254" s="80"/>
      <c r="Z254" s="80"/>
      <c r="AA254" s="80"/>
      <c r="AB254" s="80"/>
      <c r="AC254" s="80"/>
      <c r="AD254" s="80"/>
      <c r="AE254" s="80"/>
      <c r="AF254" s="80"/>
      <c r="AG254" s="80"/>
      <c r="AH254" s="80"/>
      <c r="AI254" s="80"/>
      <c r="AJ254" s="80"/>
      <c r="AK254" s="80"/>
      <c r="AL254" s="80"/>
      <c r="AM254" s="80"/>
      <c r="AN254" s="80"/>
      <c r="AO254" s="80"/>
      <c r="AP254" s="80"/>
      <c r="AQ254" s="80"/>
      <c r="AR254" s="80"/>
      <c r="AS254" s="80"/>
      <c r="AT254" s="80"/>
      <c r="AU254" s="80"/>
      <c r="AV254" s="80"/>
      <c r="AW254" s="80"/>
      <c r="AX254" s="80"/>
      <c r="AY254" s="80"/>
      <c r="AZ254" s="80" t="s">
        <v>519</v>
      </c>
      <c r="BA254" s="80"/>
      <c r="BB254" s="80"/>
      <c r="BC254" s="80"/>
      <c r="BD254" s="80"/>
      <c r="BE254" s="80"/>
      <c r="BF254" s="80"/>
      <c r="BG254" s="80"/>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236">
        <f t="shared" si="102"/>
        <v>0</v>
      </c>
      <c r="CM254" s="235" t="e">
        <f t="shared" si="103"/>
        <v>#DIV/0!</v>
      </c>
      <c r="CN254" s="236">
        <f t="shared" si="104"/>
        <v>0</v>
      </c>
      <c r="CO254" s="235" t="e">
        <f t="shared" si="105"/>
        <v>#DIV/0!</v>
      </c>
      <c r="CP254" s="236">
        <f t="shared" si="106"/>
        <v>0</v>
      </c>
      <c r="CQ254" s="235" t="e">
        <f t="shared" si="107"/>
        <v>#DIV/0!</v>
      </c>
      <c r="CR254" s="236">
        <f t="shared" si="108"/>
        <v>0</v>
      </c>
      <c r="CS254" s="235" t="e">
        <f t="shared" si="99"/>
        <v>#DIV/0!</v>
      </c>
      <c r="CT254" s="237" t="e">
        <f t="shared" si="100"/>
        <v>#DIV/0!</v>
      </c>
      <c r="CU254" s="237" t="e">
        <f t="shared" si="109"/>
        <v>#DIV/0!</v>
      </c>
      <c r="CV254" s="6"/>
    </row>
    <row r="255" spans="1:100" s="22" customFormat="1" ht="14.25" hidden="1" customHeight="1">
      <c r="A255" s="71">
        <v>249</v>
      </c>
      <c r="B255" s="243"/>
      <c r="C255" s="590"/>
      <c r="D255" s="591"/>
      <c r="E255" s="590"/>
      <c r="F255" s="591"/>
      <c r="G255" s="590"/>
      <c r="H255" s="160" t="s">
        <v>742</v>
      </c>
      <c r="I255" s="55" t="s">
        <v>599</v>
      </c>
      <c r="J255" s="14" t="s">
        <v>363</v>
      </c>
      <c r="K255" s="15" t="s">
        <v>328</v>
      </c>
      <c r="L255" s="51" t="s">
        <v>334</v>
      </c>
      <c r="M255" s="69" t="s">
        <v>184</v>
      </c>
      <c r="N255" s="250"/>
      <c r="O255" s="250"/>
      <c r="P255" s="250"/>
      <c r="Q255" s="250"/>
      <c r="R255" s="250"/>
      <c r="S255" s="250"/>
      <c r="T255" s="250"/>
      <c r="U255" s="250" t="s">
        <v>184</v>
      </c>
      <c r="V255" s="250"/>
      <c r="W255" s="250"/>
      <c r="X255" s="237">
        <f t="shared" si="101"/>
        <v>1</v>
      </c>
      <c r="Y255" s="80"/>
      <c r="Z255" s="80"/>
      <c r="AA255" s="80"/>
      <c r="AB255" s="80"/>
      <c r="AC255" s="80"/>
      <c r="AD255" s="80"/>
      <c r="AE255" s="80"/>
      <c r="AF255" s="80"/>
      <c r="AG255" s="80"/>
      <c r="AH255" s="80"/>
      <c r="AI255" s="80"/>
      <c r="AJ255" s="80"/>
      <c r="AK255" s="80"/>
      <c r="AL255" s="80"/>
      <c r="AM255" s="80"/>
      <c r="AN255" s="80"/>
      <c r="AO255" s="80"/>
      <c r="AP255" s="80"/>
      <c r="AQ255" s="80"/>
      <c r="AR255" s="80"/>
      <c r="AS255" s="80"/>
      <c r="AT255" s="80"/>
      <c r="AU255" s="80"/>
      <c r="AV255" s="80"/>
      <c r="AW255" s="80"/>
      <c r="AX255" s="80" t="s">
        <v>519</v>
      </c>
      <c r="AY255" s="80"/>
      <c r="AZ255" s="80"/>
      <c r="BA255" s="80"/>
      <c r="BB255" s="80"/>
      <c r="BC255" s="80"/>
      <c r="BD255" s="80"/>
      <c r="BE255" s="80"/>
      <c r="BF255" s="80"/>
      <c r="BG255" s="80"/>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236">
        <f t="shared" si="102"/>
        <v>0</v>
      </c>
      <c r="CM255" s="235" t="e">
        <f t="shared" si="103"/>
        <v>#DIV/0!</v>
      </c>
      <c r="CN255" s="236">
        <f t="shared" si="104"/>
        <v>0</v>
      </c>
      <c r="CO255" s="235" t="e">
        <f t="shared" si="105"/>
        <v>#DIV/0!</v>
      </c>
      <c r="CP255" s="236">
        <f t="shared" si="106"/>
        <v>0</v>
      </c>
      <c r="CQ255" s="235" t="e">
        <f t="shared" si="107"/>
        <v>#DIV/0!</v>
      </c>
      <c r="CR255" s="236">
        <f t="shared" si="108"/>
        <v>0</v>
      </c>
      <c r="CS255" s="235" t="e">
        <f t="shared" si="99"/>
        <v>#DIV/0!</v>
      </c>
      <c r="CT255" s="237" t="e">
        <f t="shared" si="100"/>
        <v>#DIV/0!</v>
      </c>
      <c r="CU255" s="237" t="e">
        <f t="shared" si="109"/>
        <v>#DIV/0!</v>
      </c>
      <c r="CV255" s="6"/>
    </row>
    <row r="256" spans="1:100" s="22" customFormat="1" ht="14.25" hidden="1" customHeight="1">
      <c r="A256" s="71">
        <v>250</v>
      </c>
      <c r="B256" s="243"/>
      <c r="C256" s="590"/>
      <c r="D256" s="591"/>
      <c r="E256" s="590"/>
      <c r="F256" s="591"/>
      <c r="G256" s="590"/>
      <c r="H256" s="160" t="s">
        <v>741</v>
      </c>
      <c r="I256" s="55" t="s">
        <v>599</v>
      </c>
      <c r="J256" s="14" t="s">
        <v>363</v>
      </c>
      <c r="K256" s="15" t="s">
        <v>328</v>
      </c>
      <c r="L256" s="51" t="s">
        <v>334</v>
      </c>
      <c r="M256" s="69" t="s">
        <v>184</v>
      </c>
      <c r="N256" s="250"/>
      <c r="O256" s="250"/>
      <c r="P256" s="250"/>
      <c r="Q256" s="250"/>
      <c r="R256" s="250"/>
      <c r="S256" s="250" t="s">
        <v>184</v>
      </c>
      <c r="T256" s="250"/>
      <c r="U256" s="250"/>
      <c r="V256" s="250"/>
      <c r="W256" s="250"/>
      <c r="X256" s="237">
        <f t="shared" si="101"/>
        <v>1</v>
      </c>
      <c r="Y256" s="80"/>
      <c r="Z256" s="80"/>
      <c r="AA256" s="80"/>
      <c r="AB256" s="80"/>
      <c r="AC256" s="80"/>
      <c r="AD256" s="80"/>
      <c r="AE256" s="80"/>
      <c r="AF256" s="80"/>
      <c r="AG256" s="80"/>
      <c r="AH256" s="80"/>
      <c r="AI256" s="80"/>
      <c r="AJ256" s="80"/>
      <c r="AK256" s="80"/>
      <c r="AL256" s="80"/>
      <c r="AM256" s="80"/>
      <c r="AN256" s="80"/>
      <c r="AO256" s="80"/>
      <c r="AP256" s="80"/>
      <c r="AQ256" s="80"/>
      <c r="AR256" s="80" t="s">
        <v>519</v>
      </c>
      <c r="AS256" s="80"/>
      <c r="AT256" s="80"/>
      <c r="AU256" s="80"/>
      <c r="AV256" s="80"/>
      <c r="AW256" s="80"/>
      <c r="AX256" s="80"/>
      <c r="AY256" s="80"/>
      <c r="AZ256" s="80"/>
      <c r="BA256" s="80"/>
      <c r="BB256" s="80"/>
      <c r="BC256" s="80"/>
      <c r="BD256" s="80"/>
      <c r="BE256" s="80"/>
      <c r="BF256" s="80"/>
      <c r="BG256" s="80"/>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236">
        <f t="shared" si="102"/>
        <v>0</v>
      </c>
      <c r="CM256" s="235" t="e">
        <f t="shared" si="103"/>
        <v>#DIV/0!</v>
      </c>
      <c r="CN256" s="236">
        <f t="shared" si="104"/>
        <v>0</v>
      </c>
      <c r="CO256" s="235" t="e">
        <f t="shared" si="105"/>
        <v>#DIV/0!</v>
      </c>
      <c r="CP256" s="236">
        <f t="shared" si="106"/>
        <v>0</v>
      </c>
      <c r="CQ256" s="235" t="e">
        <f t="shared" si="107"/>
        <v>#DIV/0!</v>
      </c>
      <c r="CR256" s="236">
        <f t="shared" si="108"/>
        <v>0</v>
      </c>
      <c r="CS256" s="235" t="e">
        <f t="shared" si="99"/>
        <v>#DIV/0!</v>
      </c>
      <c r="CT256" s="237" t="e">
        <f t="shared" si="100"/>
        <v>#DIV/0!</v>
      </c>
      <c r="CU256" s="237" t="e">
        <f t="shared" si="109"/>
        <v>#DIV/0!</v>
      </c>
      <c r="CV256" s="6"/>
    </row>
    <row r="257" spans="1:100" s="22" customFormat="1" ht="14.25" hidden="1" customHeight="1">
      <c r="A257" s="71">
        <v>251</v>
      </c>
      <c r="B257" s="243"/>
      <c r="C257" s="590"/>
      <c r="D257" s="591"/>
      <c r="E257" s="590"/>
      <c r="F257" s="591"/>
      <c r="G257" s="590"/>
      <c r="H257" s="160" t="s">
        <v>740</v>
      </c>
      <c r="I257" s="55" t="s">
        <v>599</v>
      </c>
      <c r="J257" s="14" t="s">
        <v>363</v>
      </c>
      <c r="K257" s="15" t="s">
        <v>328</v>
      </c>
      <c r="L257" s="51" t="s">
        <v>334</v>
      </c>
      <c r="M257" s="69" t="s">
        <v>184</v>
      </c>
      <c r="N257" s="250"/>
      <c r="O257" s="250"/>
      <c r="P257" s="250"/>
      <c r="Q257" s="250"/>
      <c r="R257" s="250"/>
      <c r="S257" s="250" t="s">
        <v>184</v>
      </c>
      <c r="T257" s="250"/>
      <c r="U257" s="250"/>
      <c r="V257" s="250"/>
      <c r="W257" s="250"/>
      <c r="X257" s="237">
        <f t="shared" si="101"/>
        <v>1</v>
      </c>
      <c r="Y257" s="80"/>
      <c r="Z257" s="80"/>
      <c r="AA257" s="80"/>
      <c r="AB257" s="80"/>
      <c r="AC257" s="80"/>
      <c r="AD257" s="80"/>
      <c r="AE257" s="80"/>
      <c r="AF257" s="80"/>
      <c r="AG257" s="80"/>
      <c r="AH257" s="80"/>
      <c r="AI257" s="80"/>
      <c r="AJ257" s="80"/>
      <c r="AK257" s="80"/>
      <c r="AL257" s="80"/>
      <c r="AM257" s="80"/>
      <c r="AN257" s="80"/>
      <c r="AO257" s="80"/>
      <c r="AP257" s="80"/>
      <c r="AQ257" s="80"/>
      <c r="AR257" s="80" t="s">
        <v>523</v>
      </c>
      <c r="AS257" s="80"/>
      <c r="AT257" s="80"/>
      <c r="AU257" s="80"/>
      <c r="AV257" s="80"/>
      <c r="AW257" s="80"/>
      <c r="AX257" s="80"/>
      <c r="AY257" s="80"/>
      <c r="AZ257" s="80"/>
      <c r="BA257" s="80"/>
      <c r="BB257" s="80"/>
      <c r="BC257" s="80"/>
      <c r="BD257" s="80"/>
      <c r="BE257" s="80"/>
      <c r="BF257" s="80"/>
      <c r="BG257" s="80"/>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236">
        <f t="shared" si="102"/>
        <v>0</v>
      </c>
      <c r="CM257" s="235" t="e">
        <f t="shared" si="103"/>
        <v>#DIV/0!</v>
      </c>
      <c r="CN257" s="236">
        <f t="shared" si="104"/>
        <v>0</v>
      </c>
      <c r="CO257" s="235" t="e">
        <f t="shared" si="105"/>
        <v>#DIV/0!</v>
      </c>
      <c r="CP257" s="236">
        <f t="shared" si="106"/>
        <v>0</v>
      </c>
      <c r="CQ257" s="235" t="e">
        <f t="shared" si="107"/>
        <v>#DIV/0!</v>
      </c>
      <c r="CR257" s="236">
        <f t="shared" si="108"/>
        <v>0</v>
      </c>
      <c r="CS257" s="235" t="e">
        <f t="shared" si="99"/>
        <v>#DIV/0!</v>
      </c>
      <c r="CT257" s="237" t="e">
        <f t="shared" si="100"/>
        <v>#DIV/0!</v>
      </c>
      <c r="CU257" s="237" t="e">
        <f t="shared" si="109"/>
        <v>#DIV/0!</v>
      </c>
      <c r="CV257" s="6"/>
    </row>
    <row r="258" spans="1:100" s="22" customFormat="1" ht="14.25" hidden="1" customHeight="1">
      <c r="A258" s="71">
        <v>252</v>
      </c>
      <c r="B258" s="243"/>
      <c r="C258" s="590"/>
      <c r="D258" s="591"/>
      <c r="E258" s="590"/>
      <c r="F258" s="591"/>
      <c r="G258" s="590"/>
      <c r="H258" s="160" t="s">
        <v>739</v>
      </c>
      <c r="I258" s="55" t="s">
        <v>599</v>
      </c>
      <c r="J258" s="14" t="s">
        <v>363</v>
      </c>
      <c r="K258" s="15" t="s">
        <v>328</v>
      </c>
      <c r="L258" s="51" t="s">
        <v>334</v>
      </c>
      <c r="M258" s="69" t="s">
        <v>184</v>
      </c>
      <c r="N258" s="122"/>
      <c r="O258" s="122"/>
      <c r="P258" s="122"/>
      <c r="Q258" s="122"/>
      <c r="R258" s="122"/>
      <c r="S258" s="122"/>
      <c r="T258" s="122" t="s">
        <v>184</v>
      </c>
      <c r="U258" s="122"/>
      <c r="V258" s="122"/>
      <c r="W258" s="122"/>
      <c r="X258" s="121">
        <f t="shared" si="101"/>
        <v>1</v>
      </c>
      <c r="Y258" s="80"/>
      <c r="Z258" s="80"/>
      <c r="AA258" s="80"/>
      <c r="AB258" s="80"/>
      <c r="AC258" s="80"/>
      <c r="AD258" s="80"/>
      <c r="AE258" s="80"/>
      <c r="AF258" s="80"/>
      <c r="AG258" s="80"/>
      <c r="AH258" s="80"/>
      <c r="AI258" s="80"/>
      <c r="AJ258" s="80"/>
      <c r="AK258" s="80"/>
      <c r="AL258" s="80"/>
      <c r="AM258" s="80"/>
      <c r="AN258" s="80"/>
      <c r="AO258" s="80"/>
      <c r="AP258" s="80"/>
      <c r="AQ258" s="80"/>
      <c r="AR258" s="80"/>
      <c r="AS258" s="80"/>
      <c r="AT258" s="80"/>
      <c r="AU258" s="80" t="s">
        <v>519</v>
      </c>
      <c r="AV258" s="80"/>
      <c r="AW258" s="80"/>
      <c r="AX258" s="80"/>
      <c r="AY258" s="80"/>
      <c r="AZ258" s="80"/>
      <c r="BA258" s="80"/>
      <c r="BB258" s="80"/>
      <c r="BC258" s="80"/>
      <c r="BD258" s="80"/>
      <c r="BE258" s="80"/>
      <c r="BF258" s="80"/>
      <c r="BG258" s="80"/>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236">
        <f t="shared" si="102"/>
        <v>0</v>
      </c>
      <c r="CM258" s="235" t="e">
        <f t="shared" si="103"/>
        <v>#DIV/0!</v>
      </c>
      <c r="CN258" s="236">
        <f t="shared" si="104"/>
        <v>0</v>
      </c>
      <c r="CO258" s="235" t="e">
        <f t="shared" si="105"/>
        <v>#DIV/0!</v>
      </c>
      <c r="CP258" s="236">
        <f t="shared" si="106"/>
        <v>0</v>
      </c>
      <c r="CQ258" s="235" t="e">
        <f t="shared" si="107"/>
        <v>#DIV/0!</v>
      </c>
      <c r="CR258" s="236">
        <f t="shared" si="108"/>
        <v>0</v>
      </c>
      <c r="CS258" s="235" t="e">
        <f t="shared" si="99"/>
        <v>#DIV/0!</v>
      </c>
      <c r="CT258" s="237" t="e">
        <f t="shared" si="100"/>
        <v>#DIV/0!</v>
      </c>
      <c r="CU258" s="237" t="e">
        <f t="shared" si="109"/>
        <v>#DIV/0!</v>
      </c>
      <c r="CV258" s="6"/>
    </row>
    <row r="259" spans="1:100" s="22" customFormat="1" ht="14.25" hidden="1" customHeight="1">
      <c r="A259" s="71">
        <v>253</v>
      </c>
      <c r="B259" s="243"/>
      <c r="C259" s="590"/>
      <c r="D259" s="591"/>
      <c r="E259" s="590"/>
      <c r="F259" s="591"/>
      <c r="G259" s="590"/>
      <c r="H259" s="160" t="s">
        <v>738</v>
      </c>
      <c r="I259" s="55" t="s">
        <v>599</v>
      </c>
      <c r="J259" s="14" t="s">
        <v>363</v>
      </c>
      <c r="K259" s="15" t="s">
        <v>328</v>
      </c>
      <c r="L259" s="51" t="s">
        <v>334</v>
      </c>
      <c r="M259" s="69" t="s">
        <v>184</v>
      </c>
      <c r="N259" s="250"/>
      <c r="O259" s="250"/>
      <c r="P259" s="250"/>
      <c r="Q259" s="250"/>
      <c r="R259" s="250"/>
      <c r="S259" s="250"/>
      <c r="T259" s="250" t="s">
        <v>184</v>
      </c>
      <c r="U259" s="250"/>
      <c r="V259" s="250"/>
      <c r="W259" s="250"/>
      <c r="X259" s="237">
        <f t="shared" si="101"/>
        <v>1</v>
      </c>
      <c r="Y259" s="80"/>
      <c r="Z259" s="80"/>
      <c r="AA259" s="80"/>
      <c r="AB259" s="80"/>
      <c r="AC259" s="80"/>
      <c r="AD259" s="80"/>
      <c r="AE259" s="80"/>
      <c r="AF259" s="80"/>
      <c r="AG259" s="80"/>
      <c r="AH259" s="80"/>
      <c r="AI259" s="80"/>
      <c r="AJ259" s="80"/>
      <c r="AK259" s="80"/>
      <c r="AL259" s="80"/>
      <c r="AM259" s="80"/>
      <c r="AN259" s="80"/>
      <c r="AO259" s="80"/>
      <c r="AP259" s="80"/>
      <c r="AQ259" s="80"/>
      <c r="AR259" s="80"/>
      <c r="AS259" s="80"/>
      <c r="AT259" s="80"/>
      <c r="AU259" s="80"/>
      <c r="AV259" s="80" t="s">
        <v>519</v>
      </c>
      <c r="AW259" s="80"/>
      <c r="AX259" s="80"/>
      <c r="AY259" s="80"/>
      <c r="AZ259" s="80"/>
      <c r="BA259" s="80"/>
      <c r="BB259" s="80"/>
      <c r="BC259" s="80"/>
      <c r="BD259" s="80"/>
      <c r="BE259" s="80"/>
      <c r="BF259" s="80"/>
      <c r="BG259" s="80"/>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236">
        <f t="shared" si="102"/>
        <v>0</v>
      </c>
      <c r="CM259" s="235" t="e">
        <f t="shared" si="103"/>
        <v>#DIV/0!</v>
      </c>
      <c r="CN259" s="236">
        <f t="shared" si="104"/>
        <v>0</v>
      </c>
      <c r="CO259" s="235" t="e">
        <f t="shared" si="105"/>
        <v>#DIV/0!</v>
      </c>
      <c r="CP259" s="236">
        <f t="shared" si="106"/>
        <v>0</v>
      </c>
      <c r="CQ259" s="235" t="e">
        <f t="shared" si="107"/>
        <v>#DIV/0!</v>
      </c>
      <c r="CR259" s="236">
        <f t="shared" si="108"/>
        <v>0</v>
      </c>
      <c r="CS259" s="235" t="e">
        <f t="shared" si="99"/>
        <v>#DIV/0!</v>
      </c>
      <c r="CT259" s="237" t="e">
        <f t="shared" si="100"/>
        <v>#DIV/0!</v>
      </c>
      <c r="CU259" s="237" t="e">
        <f t="shared" si="109"/>
        <v>#DIV/0!</v>
      </c>
      <c r="CV259" s="6"/>
    </row>
    <row r="260" spans="1:100" s="22" customFormat="1" ht="14.25" hidden="1" customHeight="1">
      <c r="A260" s="71">
        <v>254</v>
      </c>
      <c r="B260" s="243"/>
      <c r="C260" s="590"/>
      <c r="D260" s="591"/>
      <c r="E260" s="590"/>
      <c r="F260" s="591"/>
      <c r="G260" s="590"/>
      <c r="H260" s="160" t="s">
        <v>737</v>
      </c>
      <c r="I260" s="55" t="s">
        <v>599</v>
      </c>
      <c r="J260" s="14" t="s">
        <v>363</v>
      </c>
      <c r="K260" s="15" t="s">
        <v>328</v>
      </c>
      <c r="L260" s="51" t="s">
        <v>334</v>
      </c>
      <c r="M260" s="69" t="s">
        <v>184</v>
      </c>
      <c r="N260" s="250"/>
      <c r="O260" s="250"/>
      <c r="P260" s="250"/>
      <c r="Q260" s="250"/>
      <c r="R260" s="250"/>
      <c r="S260" s="250"/>
      <c r="T260" s="250" t="s">
        <v>184</v>
      </c>
      <c r="U260" s="250"/>
      <c r="V260" s="250"/>
      <c r="W260" s="250"/>
      <c r="X260" s="237">
        <f t="shared" si="101"/>
        <v>1</v>
      </c>
      <c r="Y260" s="80"/>
      <c r="Z260" s="80"/>
      <c r="AA260" s="80"/>
      <c r="AB260" s="80"/>
      <c r="AC260" s="80"/>
      <c r="AD260" s="80"/>
      <c r="AE260" s="80"/>
      <c r="AF260" s="80"/>
      <c r="AG260" s="80"/>
      <c r="AH260" s="80"/>
      <c r="AI260" s="80"/>
      <c r="AJ260" s="80"/>
      <c r="AK260" s="80"/>
      <c r="AL260" s="80"/>
      <c r="AM260" s="80"/>
      <c r="AN260" s="80"/>
      <c r="AO260" s="80"/>
      <c r="AP260" s="80"/>
      <c r="AQ260" s="80"/>
      <c r="AR260" s="80"/>
      <c r="AS260" s="80"/>
      <c r="AT260" s="80" t="s">
        <v>519</v>
      </c>
      <c r="AU260" s="80"/>
      <c r="AV260" s="80"/>
      <c r="AW260" s="80"/>
      <c r="AX260" s="80"/>
      <c r="AY260" s="80"/>
      <c r="AZ260" s="80"/>
      <c r="BA260" s="80"/>
      <c r="BB260" s="80"/>
      <c r="BC260" s="80"/>
      <c r="BD260" s="80"/>
      <c r="BE260" s="80"/>
      <c r="BF260" s="80"/>
      <c r="BG260" s="80"/>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236">
        <f t="shared" si="102"/>
        <v>0</v>
      </c>
      <c r="CM260" s="235" t="e">
        <f t="shared" si="103"/>
        <v>#DIV/0!</v>
      </c>
      <c r="CN260" s="236">
        <f t="shared" si="104"/>
        <v>0</v>
      </c>
      <c r="CO260" s="235" t="e">
        <f t="shared" si="105"/>
        <v>#DIV/0!</v>
      </c>
      <c r="CP260" s="236">
        <f t="shared" si="106"/>
        <v>0</v>
      </c>
      <c r="CQ260" s="235" t="e">
        <f t="shared" si="107"/>
        <v>#DIV/0!</v>
      </c>
      <c r="CR260" s="236">
        <f t="shared" si="108"/>
        <v>0</v>
      </c>
      <c r="CS260" s="235" t="e">
        <f t="shared" si="99"/>
        <v>#DIV/0!</v>
      </c>
      <c r="CT260" s="237" t="e">
        <f t="shared" si="100"/>
        <v>#DIV/0!</v>
      </c>
      <c r="CU260" s="237" t="e">
        <f t="shared" si="109"/>
        <v>#DIV/0!</v>
      </c>
      <c r="CV260" s="6"/>
    </row>
    <row r="261" spans="1:100" s="22" customFormat="1" ht="14.25" hidden="1" customHeight="1">
      <c r="A261" s="71">
        <v>255</v>
      </c>
      <c r="B261" s="243"/>
      <c r="C261" s="590"/>
      <c r="D261" s="591"/>
      <c r="E261" s="590"/>
      <c r="F261" s="591"/>
      <c r="G261" s="590"/>
      <c r="H261" s="160" t="s">
        <v>736</v>
      </c>
      <c r="I261" s="55" t="s">
        <v>599</v>
      </c>
      <c r="J261" s="14" t="s">
        <v>363</v>
      </c>
      <c r="K261" s="15" t="s">
        <v>328</v>
      </c>
      <c r="L261" s="51" t="s">
        <v>334</v>
      </c>
      <c r="M261" s="69" t="s">
        <v>184</v>
      </c>
      <c r="N261" s="250"/>
      <c r="O261" s="250" t="s">
        <v>184</v>
      </c>
      <c r="P261" s="250"/>
      <c r="Q261" s="250"/>
      <c r="R261" s="250"/>
      <c r="S261" s="250"/>
      <c r="T261" s="250"/>
      <c r="U261" s="250"/>
      <c r="V261" s="250"/>
      <c r="W261" s="250"/>
      <c r="X261" s="237">
        <f t="shared" si="101"/>
        <v>1</v>
      </c>
      <c r="Y261" s="80"/>
      <c r="Z261" s="80"/>
      <c r="AA261" s="80"/>
      <c r="AB261" s="80"/>
      <c r="AC261" s="80" t="s">
        <v>519</v>
      </c>
      <c r="AD261" s="80"/>
      <c r="AE261" s="80"/>
      <c r="AF261" s="80"/>
      <c r="AG261" s="80"/>
      <c r="AH261" s="80"/>
      <c r="AI261" s="80"/>
      <c r="AJ261" s="80"/>
      <c r="AK261" s="80"/>
      <c r="AL261" s="80"/>
      <c r="AM261" s="80"/>
      <c r="AN261" s="80"/>
      <c r="AO261" s="80"/>
      <c r="AP261" s="80"/>
      <c r="AQ261" s="80"/>
      <c r="AR261" s="80"/>
      <c r="AS261" s="80"/>
      <c r="AT261" s="80"/>
      <c r="AU261" s="80"/>
      <c r="AV261" s="80"/>
      <c r="AW261" s="80"/>
      <c r="AX261" s="80"/>
      <c r="AY261" s="80"/>
      <c r="AZ261" s="80"/>
      <c r="BA261" s="80"/>
      <c r="BB261" s="80"/>
      <c r="BC261" s="80"/>
      <c r="BD261" s="80"/>
      <c r="BE261" s="80"/>
      <c r="BF261" s="80"/>
      <c r="BG261" s="80"/>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236">
        <f t="shared" si="102"/>
        <v>0</v>
      </c>
      <c r="CM261" s="235" t="e">
        <f t="shared" si="103"/>
        <v>#DIV/0!</v>
      </c>
      <c r="CN261" s="236">
        <f t="shared" si="104"/>
        <v>0</v>
      </c>
      <c r="CO261" s="235" t="e">
        <f t="shared" si="105"/>
        <v>#DIV/0!</v>
      </c>
      <c r="CP261" s="236">
        <f t="shared" si="106"/>
        <v>0</v>
      </c>
      <c r="CQ261" s="235" t="e">
        <f t="shared" si="107"/>
        <v>#DIV/0!</v>
      </c>
      <c r="CR261" s="236">
        <f t="shared" si="108"/>
        <v>0</v>
      </c>
      <c r="CS261" s="235" t="e">
        <f t="shared" si="99"/>
        <v>#DIV/0!</v>
      </c>
      <c r="CT261" s="237" t="e">
        <f t="shared" si="100"/>
        <v>#DIV/0!</v>
      </c>
      <c r="CU261" s="237" t="e">
        <f t="shared" si="109"/>
        <v>#DIV/0!</v>
      </c>
      <c r="CV261" s="6"/>
    </row>
    <row r="262" spans="1:100" s="22" customFormat="1" ht="14.25" hidden="1" customHeight="1">
      <c r="A262" s="71">
        <v>256</v>
      </c>
      <c r="B262" s="243"/>
      <c r="C262" s="590"/>
      <c r="D262" s="591"/>
      <c r="E262" s="590"/>
      <c r="F262" s="591"/>
      <c r="G262" s="590"/>
      <c r="H262" s="161" t="s">
        <v>482</v>
      </c>
      <c r="I262" s="55" t="s">
        <v>600</v>
      </c>
      <c r="J262" s="14" t="s">
        <v>363</v>
      </c>
      <c r="K262" s="15" t="s">
        <v>328</v>
      </c>
      <c r="L262" s="51" t="s">
        <v>334</v>
      </c>
      <c r="M262" s="69" t="s">
        <v>184</v>
      </c>
      <c r="N262" s="250"/>
      <c r="O262" s="250" t="s">
        <v>184</v>
      </c>
      <c r="P262" s="250"/>
      <c r="Q262" s="250"/>
      <c r="R262" s="250"/>
      <c r="S262" s="250"/>
      <c r="T262" s="250"/>
      <c r="U262" s="250"/>
      <c r="V262" s="250"/>
      <c r="W262" s="250"/>
      <c r="X262" s="237">
        <f t="shared" si="101"/>
        <v>1</v>
      </c>
      <c r="Y262" s="80"/>
      <c r="Z262" s="80"/>
      <c r="AA262" s="80"/>
      <c r="AB262" s="80"/>
      <c r="AC262" s="80"/>
      <c r="AD262" s="80"/>
      <c r="AE262" s="80" t="s">
        <v>523</v>
      </c>
      <c r="AF262" s="80"/>
      <c r="AG262" s="80"/>
      <c r="AH262" s="80"/>
      <c r="AI262" s="80"/>
      <c r="AJ262" s="80"/>
      <c r="AK262" s="80"/>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236">
        <f t="shared" si="102"/>
        <v>0</v>
      </c>
      <c r="CM262" s="235" t="e">
        <f t="shared" si="103"/>
        <v>#DIV/0!</v>
      </c>
      <c r="CN262" s="236">
        <f t="shared" si="104"/>
        <v>0</v>
      </c>
      <c r="CO262" s="235" t="e">
        <f t="shared" si="105"/>
        <v>#DIV/0!</v>
      </c>
      <c r="CP262" s="236">
        <f t="shared" si="106"/>
        <v>0</v>
      </c>
      <c r="CQ262" s="235" t="e">
        <f t="shared" si="107"/>
        <v>#DIV/0!</v>
      </c>
      <c r="CR262" s="236">
        <f t="shared" si="108"/>
        <v>0</v>
      </c>
      <c r="CS262" s="235" t="e">
        <f t="shared" si="99"/>
        <v>#DIV/0!</v>
      </c>
      <c r="CT262" s="237" t="e">
        <f t="shared" si="100"/>
        <v>#DIV/0!</v>
      </c>
      <c r="CU262" s="237" t="e">
        <f t="shared" si="109"/>
        <v>#DIV/0!</v>
      </c>
      <c r="CV262" s="6"/>
    </row>
    <row r="263" spans="1:100" s="22" customFormat="1" ht="14.25" hidden="1" customHeight="1">
      <c r="A263" s="71">
        <v>257</v>
      </c>
      <c r="B263" s="243"/>
      <c r="C263" s="590"/>
      <c r="D263" s="591"/>
      <c r="E263" s="590"/>
      <c r="F263" s="591"/>
      <c r="G263" s="590"/>
      <c r="H263" s="160" t="s">
        <v>735</v>
      </c>
      <c r="I263" s="55" t="s">
        <v>599</v>
      </c>
      <c r="J263" s="14" t="s">
        <v>363</v>
      </c>
      <c r="K263" s="15" t="s">
        <v>328</v>
      </c>
      <c r="L263" s="51" t="s">
        <v>334</v>
      </c>
      <c r="M263" s="69" t="s">
        <v>184</v>
      </c>
      <c r="N263" s="250"/>
      <c r="O263" s="250"/>
      <c r="P263" s="250"/>
      <c r="Q263" s="250" t="s">
        <v>184</v>
      </c>
      <c r="R263" s="250"/>
      <c r="S263" s="250"/>
      <c r="T263" s="250"/>
      <c r="U263" s="250"/>
      <c r="V263" s="250"/>
      <c r="W263" s="250"/>
      <c r="X263" s="237">
        <f t="shared" si="101"/>
        <v>1</v>
      </c>
      <c r="Y263" s="80"/>
      <c r="Z263" s="80"/>
      <c r="AA263" s="80"/>
      <c r="AB263" s="80"/>
      <c r="AC263" s="80"/>
      <c r="AD263" s="80"/>
      <c r="AE263" s="80"/>
      <c r="AF263" s="80"/>
      <c r="AG263" s="80"/>
      <c r="AH263" s="80"/>
      <c r="AI263" s="80"/>
      <c r="AJ263" s="80"/>
      <c r="AK263" s="80" t="s">
        <v>519</v>
      </c>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236">
        <f t="shared" si="102"/>
        <v>0</v>
      </c>
      <c r="CM263" s="235" t="e">
        <f t="shared" si="103"/>
        <v>#DIV/0!</v>
      </c>
      <c r="CN263" s="236">
        <f t="shared" si="104"/>
        <v>0</v>
      </c>
      <c r="CO263" s="235" t="e">
        <f t="shared" si="105"/>
        <v>#DIV/0!</v>
      </c>
      <c r="CP263" s="236">
        <f t="shared" si="106"/>
        <v>0</v>
      </c>
      <c r="CQ263" s="235" t="e">
        <f t="shared" si="107"/>
        <v>#DIV/0!</v>
      </c>
      <c r="CR263" s="236">
        <f t="shared" si="108"/>
        <v>0</v>
      </c>
      <c r="CS263" s="235" t="e">
        <f t="shared" si="99"/>
        <v>#DIV/0!</v>
      </c>
      <c r="CT263" s="237" t="e">
        <f t="shared" si="100"/>
        <v>#DIV/0!</v>
      </c>
      <c r="CU263" s="237" t="e">
        <f t="shared" si="109"/>
        <v>#DIV/0!</v>
      </c>
      <c r="CV263" s="6"/>
    </row>
    <row r="264" spans="1:100" s="22" customFormat="1" ht="14.25" hidden="1" customHeight="1">
      <c r="A264" s="71">
        <v>258</v>
      </c>
      <c r="B264" s="243"/>
      <c r="C264" s="590"/>
      <c r="D264" s="591"/>
      <c r="E264" s="590"/>
      <c r="F264" s="591"/>
      <c r="G264" s="590"/>
      <c r="H264" s="160" t="s">
        <v>734</v>
      </c>
      <c r="I264" s="55" t="s">
        <v>599</v>
      </c>
      <c r="J264" s="14" t="s">
        <v>363</v>
      </c>
      <c r="K264" s="15" t="s">
        <v>328</v>
      </c>
      <c r="L264" s="51" t="s">
        <v>334</v>
      </c>
      <c r="M264" s="69" t="s">
        <v>184</v>
      </c>
      <c r="N264" s="250"/>
      <c r="O264" s="250"/>
      <c r="P264" s="250" t="s">
        <v>184</v>
      </c>
      <c r="Q264" s="250"/>
      <c r="R264" s="250"/>
      <c r="S264" s="250"/>
      <c r="T264" s="250"/>
      <c r="U264" s="250"/>
      <c r="V264" s="250"/>
      <c r="W264" s="250"/>
      <c r="X264" s="237">
        <f t="shared" si="101"/>
        <v>1</v>
      </c>
      <c r="Y264" s="80"/>
      <c r="Z264" s="80"/>
      <c r="AA264" s="80"/>
      <c r="AB264" s="80"/>
      <c r="AC264" s="80"/>
      <c r="AD264" s="80"/>
      <c r="AE264" s="80"/>
      <c r="AF264" s="80"/>
      <c r="AG264" s="80" t="s">
        <v>519</v>
      </c>
      <c r="AH264" s="80"/>
      <c r="AI264" s="80"/>
      <c r="AJ264" s="80"/>
      <c r="AK264" s="80"/>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236">
        <f t="shared" si="102"/>
        <v>0</v>
      </c>
      <c r="CM264" s="235" t="e">
        <f t="shared" si="103"/>
        <v>#DIV/0!</v>
      </c>
      <c r="CN264" s="236">
        <f t="shared" si="104"/>
        <v>0</v>
      </c>
      <c r="CO264" s="235" t="e">
        <f t="shared" si="105"/>
        <v>#DIV/0!</v>
      </c>
      <c r="CP264" s="236">
        <f t="shared" si="106"/>
        <v>0</v>
      </c>
      <c r="CQ264" s="235" t="e">
        <f t="shared" si="107"/>
        <v>#DIV/0!</v>
      </c>
      <c r="CR264" s="236">
        <f t="shared" si="108"/>
        <v>0</v>
      </c>
      <c r="CS264" s="235" t="e">
        <f t="shared" si="99"/>
        <v>#DIV/0!</v>
      </c>
      <c r="CT264" s="237" t="e">
        <f t="shared" si="100"/>
        <v>#DIV/0!</v>
      </c>
      <c r="CU264" s="237" t="e">
        <f t="shared" si="109"/>
        <v>#DIV/0!</v>
      </c>
      <c r="CV264" s="6"/>
    </row>
    <row r="265" spans="1:100" s="22" customFormat="1" ht="14.25" hidden="1" customHeight="1">
      <c r="A265" s="71">
        <v>259</v>
      </c>
      <c r="B265" s="243"/>
      <c r="C265" s="590"/>
      <c r="D265" s="591"/>
      <c r="E265" s="590"/>
      <c r="F265" s="591"/>
      <c r="G265" s="590"/>
      <c r="H265" s="160" t="s">
        <v>733</v>
      </c>
      <c r="I265" s="55" t="s">
        <v>599</v>
      </c>
      <c r="J265" s="14" t="s">
        <v>363</v>
      </c>
      <c r="K265" s="15" t="s">
        <v>328</v>
      </c>
      <c r="L265" s="51" t="s">
        <v>334</v>
      </c>
      <c r="M265" s="69" t="s">
        <v>184</v>
      </c>
      <c r="N265" s="250"/>
      <c r="O265" s="250" t="s">
        <v>184</v>
      </c>
      <c r="P265" s="250"/>
      <c r="Q265" s="250"/>
      <c r="R265" s="250"/>
      <c r="S265" s="250"/>
      <c r="T265" s="250"/>
      <c r="U265" s="250"/>
      <c r="V265" s="250"/>
      <c r="W265" s="250"/>
      <c r="X265" s="237">
        <f t="shared" si="101"/>
        <v>1</v>
      </c>
      <c r="Y265" s="80"/>
      <c r="Z265" s="80"/>
      <c r="AA265" s="80"/>
      <c r="AB265" s="80"/>
      <c r="AC265" s="80"/>
      <c r="AD265" s="80" t="s">
        <v>519</v>
      </c>
      <c r="AE265" s="80"/>
      <c r="AF265" s="80"/>
      <c r="AG265" s="80"/>
      <c r="AH265" s="80"/>
      <c r="AI265" s="80"/>
      <c r="AJ265" s="80"/>
      <c r="AK265" s="80"/>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236">
        <f t="shared" si="102"/>
        <v>0</v>
      </c>
      <c r="CM265" s="235" t="e">
        <f t="shared" si="103"/>
        <v>#DIV/0!</v>
      </c>
      <c r="CN265" s="236">
        <f t="shared" si="104"/>
        <v>0</v>
      </c>
      <c r="CO265" s="235" t="e">
        <f t="shared" si="105"/>
        <v>#DIV/0!</v>
      </c>
      <c r="CP265" s="236">
        <f t="shared" si="106"/>
        <v>0</v>
      </c>
      <c r="CQ265" s="235" t="e">
        <f t="shared" si="107"/>
        <v>#DIV/0!</v>
      </c>
      <c r="CR265" s="236">
        <f t="shared" si="108"/>
        <v>0</v>
      </c>
      <c r="CS265" s="235" t="e">
        <f t="shared" si="99"/>
        <v>#DIV/0!</v>
      </c>
      <c r="CT265" s="237" t="e">
        <f t="shared" si="100"/>
        <v>#DIV/0!</v>
      </c>
      <c r="CU265" s="237" t="e">
        <f t="shared" si="109"/>
        <v>#DIV/0!</v>
      </c>
      <c r="CV265" s="6"/>
    </row>
    <row r="266" spans="1:100" s="196" customFormat="1" ht="36.75" customHeight="1">
      <c r="A266" s="71">
        <v>260</v>
      </c>
      <c r="B266" s="197"/>
      <c r="C266" s="590"/>
      <c r="D266" s="591"/>
      <c r="E266" s="590"/>
      <c r="F266" s="591"/>
      <c r="G266" s="590"/>
      <c r="H266" s="175" t="s">
        <v>911</v>
      </c>
      <c r="I266" s="61" t="s">
        <v>599</v>
      </c>
      <c r="J266" s="18" t="s">
        <v>363</v>
      </c>
      <c r="K266" s="256" t="s">
        <v>328</v>
      </c>
      <c r="L266" s="192" t="s">
        <v>334</v>
      </c>
      <c r="M266" s="193" t="s">
        <v>184</v>
      </c>
      <c r="N266" s="186" t="s">
        <v>184</v>
      </c>
      <c r="O266" s="186"/>
      <c r="P266" s="186"/>
      <c r="Q266" s="186"/>
      <c r="R266" s="186"/>
      <c r="S266" s="186"/>
      <c r="T266" s="186"/>
      <c r="U266" s="186"/>
      <c r="V266" s="186"/>
      <c r="W266" s="186"/>
      <c r="X266" s="237">
        <f t="shared" si="101"/>
        <v>1</v>
      </c>
      <c r="Y266" s="185"/>
      <c r="Z266" s="185" t="s">
        <v>519</v>
      </c>
      <c r="AA266" s="185"/>
      <c r="AB266" s="185"/>
      <c r="AC266" s="185"/>
      <c r="AD266" s="185"/>
      <c r="AE266" s="185"/>
      <c r="AF266" s="185"/>
      <c r="AG266" s="185"/>
      <c r="AH266" s="185"/>
      <c r="AI266" s="185"/>
      <c r="AJ266" s="185"/>
      <c r="AK266" s="185"/>
      <c r="AL266" s="185"/>
      <c r="AM266" s="185"/>
      <c r="AN266" s="185"/>
      <c r="AO266" s="185"/>
      <c r="AP266" s="185"/>
      <c r="AQ266" s="185"/>
      <c r="AR266" s="185"/>
      <c r="AS266" s="185"/>
      <c r="AT266" s="185"/>
      <c r="AU266" s="185"/>
      <c r="AV266" s="185"/>
      <c r="AW266" s="185"/>
      <c r="AX266" s="185"/>
      <c r="AY266" s="185"/>
      <c r="AZ266" s="185"/>
      <c r="BA266" s="185"/>
      <c r="BB266" s="185"/>
      <c r="BC266" s="185"/>
      <c r="BD266" s="185"/>
      <c r="BE266" s="185"/>
      <c r="BF266" s="185"/>
      <c r="BG266" s="185"/>
      <c r="BH266" s="6">
        <v>2</v>
      </c>
      <c r="BI266" s="6">
        <v>2</v>
      </c>
      <c r="BJ266" s="6">
        <v>2</v>
      </c>
      <c r="BK266" s="6">
        <v>2</v>
      </c>
      <c r="BL266" s="6">
        <v>2</v>
      </c>
      <c r="BM266" s="6">
        <v>2</v>
      </c>
      <c r="BN266" s="6">
        <v>1</v>
      </c>
      <c r="BO266" s="6">
        <v>2</v>
      </c>
      <c r="BP266" s="6">
        <v>2</v>
      </c>
      <c r="BQ266" s="6">
        <v>2</v>
      </c>
      <c r="BR266" s="6">
        <v>2</v>
      </c>
      <c r="BS266" s="6">
        <v>2</v>
      </c>
      <c r="BT266" s="6">
        <v>2</v>
      </c>
      <c r="BU266" s="6">
        <v>1</v>
      </c>
      <c r="BV266" s="6">
        <v>1</v>
      </c>
      <c r="BW266" s="6">
        <v>2</v>
      </c>
      <c r="BX266" s="6">
        <v>2</v>
      </c>
      <c r="BY266" s="6">
        <v>2</v>
      </c>
      <c r="BZ266" s="6">
        <v>2</v>
      </c>
      <c r="CA266" s="6">
        <v>1</v>
      </c>
      <c r="CB266" s="6">
        <v>2</v>
      </c>
      <c r="CC266" s="6">
        <v>1</v>
      </c>
      <c r="CD266" s="6">
        <v>2</v>
      </c>
      <c r="CE266" s="195"/>
      <c r="CF266" s="195"/>
      <c r="CG266" s="195"/>
      <c r="CH266" s="195"/>
      <c r="CI266" s="195"/>
      <c r="CJ266" s="195"/>
      <c r="CK266" s="195"/>
      <c r="CL266" s="236">
        <f t="shared" si="102"/>
        <v>18</v>
      </c>
      <c r="CM266" s="235">
        <f t="shared" si="103"/>
        <v>0.78260869565217395</v>
      </c>
      <c r="CN266" s="236">
        <f t="shared" si="104"/>
        <v>5</v>
      </c>
      <c r="CO266" s="235">
        <f t="shared" si="105"/>
        <v>0.21739130434782608</v>
      </c>
      <c r="CP266" s="236">
        <f t="shared" si="106"/>
        <v>0</v>
      </c>
      <c r="CQ266" s="235">
        <f t="shared" si="107"/>
        <v>0</v>
      </c>
      <c r="CR266" s="236">
        <f t="shared" si="108"/>
        <v>0</v>
      </c>
      <c r="CS266" s="235">
        <f t="shared" si="99"/>
        <v>0</v>
      </c>
      <c r="CT266" s="237">
        <f t="shared" si="100"/>
        <v>1.7826086956521738</v>
      </c>
      <c r="CU266" s="237" t="str">
        <f t="shared" si="109"/>
        <v>Đạt mục tiêu</v>
      </c>
      <c r="CV266" s="195"/>
    </row>
    <row r="267" spans="1:100" s="22" customFormat="1" ht="24" hidden="1" customHeight="1">
      <c r="A267" s="71">
        <v>261</v>
      </c>
      <c r="B267" s="243"/>
      <c r="C267" s="590"/>
      <c r="D267" s="591"/>
      <c r="E267" s="590"/>
      <c r="F267" s="591"/>
      <c r="G267" s="590"/>
      <c r="H267" s="160" t="s">
        <v>732</v>
      </c>
      <c r="I267" s="55" t="s">
        <v>599</v>
      </c>
      <c r="J267" s="14" t="s">
        <v>363</v>
      </c>
      <c r="K267" s="15" t="s">
        <v>328</v>
      </c>
      <c r="L267" s="51" t="s">
        <v>334</v>
      </c>
      <c r="M267" s="69" t="s">
        <v>184</v>
      </c>
      <c r="N267" s="250"/>
      <c r="O267" s="250"/>
      <c r="P267" s="250"/>
      <c r="Q267" s="250" t="s">
        <v>184</v>
      </c>
      <c r="R267" s="250"/>
      <c r="S267" s="250"/>
      <c r="T267" s="250"/>
      <c r="U267" s="250"/>
      <c r="V267" s="250"/>
      <c r="W267" s="250"/>
      <c r="X267" s="237">
        <f t="shared" si="101"/>
        <v>1</v>
      </c>
      <c r="Y267" s="80"/>
      <c r="Z267" s="80"/>
      <c r="AA267" s="80"/>
      <c r="AB267" s="80"/>
      <c r="AC267" s="80"/>
      <c r="AD267" s="80"/>
      <c r="AE267" s="80"/>
      <c r="AF267" s="80"/>
      <c r="AG267" s="80"/>
      <c r="AH267" s="80"/>
      <c r="AI267" s="80"/>
      <c r="AJ267" s="80"/>
      <c r="AK267" s="80"/>
      <c r="AL267" s="80"/>
      <c r="AM267" s="80"/>
      <c r="AN267" s="80" t="s">
        <v>519</v>
      </c>
      <c r="AO267" s="80"/>
      <c r="AP267" s="80"/>
      <c r="AQ267" s="80"/>
      <c r="AR267" s="80"/>
      <c r="AS267" s="80"/>
      <c r="AT267" s="80"/>
      <c r="AU267" s="80"/>
      <c r="AV267" s="80"/>
      <c r="AW267" s="80"/>
      <c r="AX267" s="80"/>
      <c r="AY267" s="80"/>
      <c r="AZ267" s="80"/>
      <c r="BA267" s="80"/>
      <c r="BB267" s="80"/>
      <c r="BC267" s="80"/>
      <c r="BD267" s="80"/>
      <c r="BE267" s="80"/>
      <c r="BF267" s="80"/>
      <c r="BG267" s="80"/>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236">
        <f t="shared" si="102"/>
        <v>0</v>
      </c>
      <c r="CM267" s="235" t="e">
        <f t="shared" si="103"/>
        <v>#DIV/0!</v>
      </c>
      <c r="CN267" s="236">
        <f t="shared" si="104"/>
        <v>0</v>
      </c>
      <c r="CO267" s="235" t="e">
        <f t="shared" si="105"/>
        <v>#DIV/0!</v>
      </c>
      <c r="CP267" s="236">
        <f t="shared" si="106"/>
        <v>0</v>
      </c>
      <c r="CQ267" s="235" t="e">
        <f t="shared" si="107"/>
        <v>#DIV/0!</v>
      </c>
      <c r="CR267" s="236">
        <f t="shared" si="108"/>
        <v>0</v>
      </c>
      <c r="CS267" s="235" t="e">
        <f t="shared" si="99"/>
        <v>#DIV/0!</v>
      </c>
      <c r="CT267" s="237" t="e">
        <f t="shared" si="100"/>
        <v>#DIV/0!</v>
      </c>
      <c r="CU267" s="237" t="e">
        <f t="shared" si="109"/>
        <v>#DIV/0!</v>
      </c>
      <c r="CV267" s="6"/>
    </row>
    <row r="268" spans="1:100" s="22" customFormat="1" ht="24.75" hidden="1" customHeight="1">
      <c r="A268" s="71">
        <v>262</v>
      </c>
      <c r="B268" s="243"/>
      <c r="C268" s="590"/>
      <c r="D268" s="591"/>
      <c r="E268" s="590"/>
      <c r="F268" s="591"/>
      <c r="G268" s="590"/>
      <c r="H268" s="160" t="s">
        <v>731</v>
      </c>
      <c r="I268" s="55" t="s">
        <v>599</v>
      </c>
      <c r="J268" s="14" t="s">
        <v>363</v>
      </c>
      <c r="K268" s="15" t="s">
        <v>328</v>
      </c>
      <c r="L268" s="51" t="s">
        <v>334</v>
      </c>
      <c r="M268" s="69" t="s">
        <v>184</v>
      </c>
      <c r="N268" s="250"/>
      <c r="O268" s="250"/>
      <c r="P268" s="250" t="s">
        <v>184</v>
      </c>
      <c r="Q268" s="250"/>
      <c r="R268" s="250"/>
      <c r="S268" s="250"/>
      <c r="T268" s="250"/>
      <c r="U268" s="250"/>
      <c r="V268" s="250"/>
      <c r="W268" s="250"/>
      <c r="X268" s="237">
        <f t="shared" si="101"/>
        <v>1</v>
      </c>
      <c r="Y268" s="80"/>
      <c r="Z268" s="80"/>
      <c r="AA268" s="80"/>
      <c r="AB268" s="80"/>
      <c r="AC268" s="80"/>
      <c r="AD268" s="80"/>
      <c r="AE268" s="80"/>
      <c r="AF268" s="80"/>
      <c r="AG268" s="80"/>
      <c r="AH268" s="80" t="s">
        <v>519</v>
      </c>
      <c r="AI268" s="80"/>
      <c r="AJ268" s="80"/>
      <c r="AK268" s="80"/>
      <c r="AL268" s="80"/>
      <c r="AM268" s="80"/>
      <c r="AN268" s="80"/>
      <c r="AO268" s="80"/>
      <c r="AP268" s="80"/>
      <c r="AQ268" s="80"/>
      <c r="AR268" s="80"/>
      <c r="AS268" s="80"/>
      <c r="AT268" s="80"/>
      <c r="AU268" s="80"/>
      <c r="AV268" s="80"/>
      <c r="AW268" s="80"/>
      <c r="AX268" s="80"/>
      <c r="AY268" s="80"/>
      <c r="AZ268" s="80"/>
      <c r="BA268" s="80"/>
      <c r="BB268" s="80"/>
      <c r="BC268" s="80"/>
      <c r="BD268" s="80"/>
      <c r="BE268" s="80"/>
      <c r="BF268" s="80"/>
      <c r="BG268" s="80"/>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236">
        <f t="shared" si="102"/>
        <v>0</v>
      </c>
      <c r="CM268" s="235" t="e">
        <f t="shared" si="103"/>
        <v>#DIV/0!</v>
      </c>
      <c r="CN268" s="236">
        <f t="shared" si="104"/>
        <v>0</v>
      </c>
      <c r="CO268" s="235" t="e">
        <f t="shared" si="105"/>
        <v>#DIV/0!</v>
      </c>
      <c r="CP268" s="236">
        <f t="shared" si="106"/>
        <v>0</v>
      </c>
      <c r="CQ268" s="235" t="e">
        <f t="shared" si="107"/>
        <v>#DIV/0!</v>
      </c>
      <c r="CR268" s="236">
        <f t="shared" si="108"/>
        <v>0</v>
      </c>
      <c r="CS268" s="235" t="e">
        <f t="shared" si="99"/>
        <v>#DIV/0!</v>
      </c>
      <c r="CT268" s="237" t="e">
        <f t="shared" si="100"/>
        <v>#DIV/0!</v>
      </c>
      <c r="CU268" s="237" t="e">
        <f t="shared" si="109"/>
        <v>#DIV/0!</v>
      </c>
      <c r="CV268" s="6"/>
    </row>
    <row r="269" spans="1:100" s="22" customFormat="1" ht="14.25" hidden="1" customHeight="1">
      <c r="A269" s="71">
        <v>263</v>
      </c>
      <c r="B269" s="243"/>
      <c r="C269" s="590"/>
      <c r="D269" s="591"/>
      <c r="E269" s="590"/>
      <c r="F269" s="591"/>
      <c r="G269" s="590"/>
      <c r="H269" s="160" t="s">
        <v>730</v>
      </c>
      <c r="I269" s="55" t="s">
        <v>599</v>
      </c>
      <c r="J269" s="14" t="s">
        <v>363</v>
      </c>
      <c r="K269" s="15" t="s">
        <v>328</v>
      </c>
      <c r="L269" s="51" t="s">
        <v>334</v>
      </c>
      <c r="M269" s="69" t="s">
        <v>184</v>
      </c>
      <c r="N269" s="250"/>
      <c r="O269" s="250"/>
      <c r="P269" s="250"/>
      <c r="Q269" s="250"/>
      <c r="R269" s="250" t="s">
        <v>184</v>
      </c>
      <c r="S269" s="250"/>
      <c r="T269" s="250"/>
      <c r="U269" s="250"/>
      <c r="V269" s="250"/>
      <c r="W269" s="250"/>
      <c r="X269" s="237">
        <f t="shared" si="101"/>
        <v>1</v>
      </c>
      <c r="Y269" s="80"/>
      <c r="Z269" s="80"/>
      <c r="AA269" s="80"/>
      <c r="AB269" s="80"/>
      <c r="AC269" s="80"/>
      <c r="AD269" s="80"/>
      <c r="AE269" s="80"/>
      <c r="AF269" s="80"/>
      <c r="AG269" s="80"/>
      <c r="AH269" s="80"/>
      <c r="AI269" s="80"/>
      <c r="AJ269" s="80"/>
      <c r="AK269" s="80"/>
      <c r="AL269" s="80"/>
      <c r="AM269" s="80"/>
      <c r="AN269" s="80"/>
      <c r="AO269" s="80" t="s">
        <v>519</v>
      </c>
      <c r="AP269" s="80"/>
      <c r="AQ269" s="80"/>
      <c r="AR269" s="80"/>
      <c r="AS269" s="80"/>
      <c r="AT269" s="80"/>
      <c r="AU269" s="80"/>
      <c r="AV269" s="80"/>
      <c r="AW269" s="80"/>
      <c r="AX269" s="80"/>
      <c r="AY269" s="80"/>
      <c r="AZ269" s="80"/>
      <c r="BA269" s="80"/>
      <c r="BB269" s="80"/>
      <c r="BC269" s="80"/>
      <c r="BD269" s="80"/>
      <c r="BE269" s="80"/>
      <c r="BF269" s="80"/>
      <c r="BG269" s="80"/>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236">
        <f t="shared" si="102"/>
        <v>0</v>
      </c>
      <c r="CM269" s="235" t="e">
        <f t="shared" si="103"/>
        <v>#DIV/0!</v>
      </c>
      <c r="CN269" s="236">
        <f t="shared" si="104"/>
        <v>0</v>
      </c>
      <c r="CO269" s="235" t="e">
        <f t="shared" si="105"/>
        <v>#DIV/0!</v>
      </c>
      <c r="CP269" s="236">
        <f t="shared" si="106"/>
        <v>0</v>
      </c>
      <c r="CQ269" s="235" t="e">
        <f t="shared" si="107"/>
        <v>#DIV/0!</v>
      </c>
      <c r="CR269" s="236">
        <f t="shared" si="108"/>
        <v>0</v>
      </c>
      <c r="CS269" s="235" t="e">
        <f t="shared" si="99"/>
        <v>#DIV/0!</v>
      </c>
      <c r="CT269" s="237" t="e">
        <f t="shared" si="100"/>
        <v>#DIV/0!</v>
      </c>
      <c r="CU269" s="237" t="e">
        <f t="shared" si="109"/>
        <v>#DIV/0!</v>
      </c>
      <c r="CV269" s="6"/>
    </row>
    <row r="270" spans="1:100" s="22" customFormat="1" ht="36.6" hidden="1" customHeight="1">
      <c r="A270" s="71">
        <v>264</v>
      </c>
      <c r="B270" s="243"/>
      <c r="C270" s="590"/>
      <c r="D270" s="591"/>
      <c r="E270" s="590"/>
      <c r="F270" s="591"/>
      <c r="G270" s="590"/>
      <c r="H270" s="160" t="s">
        <v>729</v>
      </c>
      <c r="I270" s="55" t="s">
        <v>599</v>
      </c>
      <c r="J270" s="14" t="s">
        <v>363</v>
      </c>
      <c r="K270" s="15" t="s">
        <v>328</v>
      </c>
      <c r="L270" s="51" t="s">
        <v>334</v>
      </c>
      <c r="M270" s="69" t="s">
        <v>184</v>
      </c>
      <c r="N270" s="250"/>
      <c r="O270" s="250"/>
      <c r="P270" s="250"/>
      <c r="Q270" s="250"/>
      <c r="R270" s="250" t="s">
        <v>184</v>
      </c>
      <c r="S270" s="250"/>
      <c r="T270" s="250"/>
      <c r="U270" s="250"/>
      <c r="V270" s="250"/>
      <c r="W270" s="250"/>
      <c r="X270" s="237">
        <f t="shared" si="101"/>
        <v>1</v>
      </c>
      <c r="Y270" s="80"/>
      <c r="Z270" s="80"/>
      <c r="AA270" s="80"/>
      <c r="AB270" s="80"/>
      <c r="AC270" s="80"/>
      <c r="AD270" s="80"/>
      <c r="AE270" s="80"/>
      <c r="AF270" s="80"/>
      <c r="AG270" s="80"/>
      <c r="AH270" s="80"/>
      <c r="AI270" s="80"/>
      <c r="AJ270" s="80"/>
      <c r="AK270" s="80"/>
      <c r="AL270" s="80"/>
      <c r="AM270" s="80"/>
      <c r="AN270" s="80"/>
      <c r="AO270" s="80"/>
      <c r="AP270" s="80"/>
      <c r="AQ270" s="80" t="s">
        <v>519</v>
      </c>
      <c r="AR270" s="80"/>
      <c r="AS270" s="80"/>
      <c r="AT270" s="80"/>
      <c r="AU270" s="80"/>
      <c r="AV270" s="80"/>
      <c r="AW270" s="80"/>
      <c r="AX270" s="80"/>
      <c r="AY270" s="80"/>
      <c r="AZ270" s="80"/>
      <c r="BA270" s="80"/>
      <c r="BB270" s="80"/>
      <c r="BC270" s="80"/>
      <c r="BD270" s="80"/>
      <c r="BE270" s="80"/>
      <c r="BF270" s="80"/>
      <c r="BG270" s="80"/>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236">
        <f t="shared" si="102"/>
        <v>0</v>
      </c>
      <c r="CM270" s="235" t="e">
        <f t="shared" si="103"/>
        <v>#DIV/0!</v>
      </c>
      <c r="CN270" s="236">
        <f t="shared" si="104"/>
        <v>0</v>
      </c>
      <c r="CO270" s="235" t="e">
        <f t="shared" si="105"/>
        <v>#DIV/0!</v>
      </c>
      <c r="CP270" s="236">
        <f t="shared" si="106"/>
        <v>0</v>
      </c>
      <c r="CQ270" s="235" t="e">
        <f t="shared" si="107"/>
        <v>#DIV/0!</v>
      </c>
      <c r="CR270" s="236">
        <f t="shared" si="108"/>
        <v>0</v>
      </c>
      <c r="CS270" s="235" t="e">
        <f t="shared" si="99"/>
        <v>#DIV/0!</v>
      </c>
      <c r="CT270" s="237" t="e">
        <f t="shared" si="100"/>
        <v>#DIV/0!</v>
      </c>
      <c r="CU270" s="237" t="e">
        <f t="shared" si="109"/>
        <v>#DIV/0!</v>
      </c>
      <c r="CV270" s="6"/>
    </row>
    <row r="271" spans="1:100" s="22" customFormat="1" ht="14.25" hidden="1" customHeight="1">
      <c r="A271" s="71">
        <v>265</v>
      </c>
      <c r="B271" s="243"/>
      <c r="C271" s="590"/>
      <c r="D271" s="591"/>
      <c r="E271" s="590"/>
      <c r="F271" s="591"/>
      <c r="G271" s="590"/>
      <c r="H271" s="175" t="s">
        <v>728</v>
      </c>
      <c r="I271" s="55" t="s">
        <v>599</v>
      </c>
      <c r="J271" s="18" t="s">
        <v>363</v>
      </c>
      <c r="K271" s="15" t="s">
        <v>328</v>
      </c>
      <c r="L271" s="51" t="s">
        <v>334</v>
      </c>
      <c r="M271" s="69" t="s">
        <v>184</v>
      </c>
      <c r="N271" s="250"/>
      <c r="O271" s="250"/>
      <c r="P271" s="250"/>
      <c r="Q271" s="250"/>
      <c r="R271" s="250"/>
      <c r="S271" s="250"/>
      <c r="T271" s="250"/>
      <c r="U271" s="250"/>
      <c r="V271" s="250" t="s">
        <v>184</v>
      </c>
      <c r="W271" s="250"/>
      <c r="X271" s="237">
        <f t="shared" si="101"/>
        <v>1</v>
      </c>
      <c r="Y271" s="80"/>
      <c r="Z271" s="80"/>
      <c r="AA271" s="80"/>
      <c r="AB271" s="80"/>
      <c r="AC271" s="80"/>
      <c r="AD271" s="80"/>
      <c r="AE271" s="80"/>
      <c r="AF271" s="80"/>
      <c r="AG271" s="80"/>
      <c r="AH271" s="80"/>
      <c r="AI271" s="80"/>
      <c r="AJ271" s="80"/>
      <c r="AK271" s="80"/>
      <c r="AL271" s="80"/>
      <c r="AM271" s="80"/>
      <c r="AN271" s="80"/>
      <c r="AO271" s="80"/>
      <c r="AP271" s="80"/>
      <c r="AQ271" s="80"/>
      <c r="AR271" s="80"/>
      <c r="AS271" s="80"/>
      <c r="AT271" s="80"/>
      <c r="AU271" s="80"/>
      <c r="AV271" s="80"/>
      <c r="AW271" s="80"/>
      <c r="AX271" s="80"/>
      <c r="AY271" s="80"/>
      <c r="AZ271" s="80"/>
      <c r="BA271" s="80"/>
      <c r="BB271" s="199"/>
      <c r="BC271" s="80" t="s">
        <v>519</v>
      </c>
      <c r="BD271" s="199"/>
      <c r="BE271" s="80"/>
      <c r="BF271" s="80"/>
      <c r="BG271" s="80"/>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236">
        <f t="shared" si="102"/>
        <v>0</v>
      </c>
      <c r="CM271" s="235" t="e">
        <f t="shared" si="103"/>
        <v>#DIV/0!</v>
      </c>
      <c r="CN271" s="236">
        <f t="shared" si="104"/>
        <v>0</v>
      </c>
      <c r="CO271" s="235" t="e">
        <f t="shared" si="105"/>
        <v>#DIV/0!</v>
      </c>
      <c r="CP271" s="236">
        <f t="shared" si="106"/>
        <v>0</v>
      </c>
      <c r="CQ271" s="235" t="e">
        <f t="shared" si="107"/>
        <v>#DIV/0!</v>
      </c>
      <c r="CR271" s="236">
        <f t="shared" si="108"/>
        <v>0</v>
      </c>
      <c r="CS271" s="235" t="e">
        <f t="shared" si="99"/>
        <v>#DIV/0!</v>
      </c>
      <c r="CT271" s="237" t="e">
        <f t="shared" si="100"/>
        <v>#DIV/0!</v>
      </c>
      <c r="CU271" s="237" t="e">
        <f t="shared" si="109"/>
        <v>#DIV/0!</v>
      </c>
      <c r="CV271" s="6"/>
    </row>
    <row r="272" spans="1:100" s="22" customFormat="1" ht="14.25" hidden="1" customHeight="1">
      <c r="A272" s="71">
        <v>266</v>
      </c>
      <c r="B272" s="243"/>
      <c r="C272" s="590"/>
      <c r="D272" s="591"/>
      <c r="E272" s="590"/>
      <c r="F272" s="591"/>
      <c r="G272" s="590"/>
      <c r="H272" s="160" t="s">
        <v>727</v>
      </c>
      <c r="I272" s="55" t="s">
        <v>599</v>
      </c>
      <c r="J272" s="14" t="s">
        <v>363</v>
      </c>
      <c r="K272" s="15" t="s">
        <v>328</v>
      </c>
      <c r="L272" s="51" t="s">
        <v>334</v>
      </c>
      <c r="M272" s="69" t="s">
        <v>184</v>
      </c>
      <c r="N272" s="250"/>
      <c r="O272" s="250"/>
      <c r="P272" s="250"/>
      <c r="Q272" s="250"/>
      <c r="R272" s="250"/>
      <c r="S272" s="250"/>
      <c r="T272" s="250"/>
      <c r="U272" s="250"/>
      <c r="V272" s="250" t="s">
        <v>184</v>
      </c>
      <c r="W272" s="250"/>
      <c r="X272" s="237">
        <f t="shared" si="101"/>
        <v>1</v>
      </c>
      <c r="Y272" s="80"/>
      <c r="Z272" s="80"/>
      <c r="AA272" s="80"/>
      <c r="AB272" s="80"/>
      <c r="AC272" s="80"/>
      <c r="AD272" s="80"/>
      <c r="AE272" s="80"/>
      <c r="AF272" s="80"/>
      <c r="AG272" s="80"/>
      <c r="AH272" s="80"/>
      <c r="AI272" s="80"/>
      <c r="AJ272" s="80"/>
      <c r="AK272" s="80"/>
      <c r="AL272" s="80"/>
      <c r="AM272" s="80"/>
      <c r="AN272" s="80"/>
      <c r="AO272" s="80"/>
      <c r="AP272" s="80"/>
      <c r="AQ272" s="80"/>
      <c r="AR272" s="80"/>
      <c r="AS272" s="80"/>
      <c r="AT272" s="80"/>
      <c r="AU272" s="80"/>
      <c r="AV272" s="80"/>
      <c r="AW272" s="80"/>
      <c r="AX272" s="80"/>
      <c r="AY272" s="80"/>
      <c r="AZ272" s="80"/>
      <c r="BA272" s="80"/>
      <c r="BB272" s="199" t="s">
        <v>519</v>
      </c>
      <c r="BC272" s="80"/>
      <c r="BD272" s="199"/>
      <c r="BE272" s="80"/>
      <c r="BF272" s="80"/>
      <c r="BG272" s="80"/>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236">
        <f t="shared" si="102"/>
        <v>0</v>
      </c>
      <c r="CM272" s="235" t="e">
        <f t="shared" si="103"/>
        <v>#DIV/0!</v>
      </c>
      <c r="CN272" s="236">
        <f t="shared" si="104"/>
        <v>0</v>
      </c>
      <c r="CO272" s="235" t="e">
        <f t="shared" si="105"/>
        <v>#DIV/0!</v>
      </c>
      <c r="CP272" s="236">
        <f t="shared" si="106"/>
        <v>0</v>
      </c>
      <c r="CQ272" s="235" t="e">
        <f t="shared" si="107"/>
        <v>#DIV/0!</v>
      </c>
      <c r="CR272" s="236">
        <f t="shared" si="108"/>
        <v>0</v>
      </c>
      <c r="CS272" s="235" t="e">
        <f t="shared" si="99"/>
        <v>#DIV/0!</v>
      </c>
      <c r="CT272" s="237" t="e">
        <f t="shared" si="100"/>
        <v>#DIV/0!</v>
      </c>
      <c r="CU272" s="237" t="e">
        <f t="shared" si="109"/>
        <v>#DIV/0!</v>
      </c>
      <c r="CV272" s="6"/>
    </row>
    <row r="273" spans="1:100" s="22" customFormat="1" ht="20.399999999999999" hidden="1" customHeight="1">
      <c r="A273" s="71">
        <v>267</v>
      </c>
      <c r="B273" s="243"/>
      <c r="C273" s="590"/>
      <c r="D273" s="591"/>
      <c r="E273" s="590"/>
      <c r="F273" s="591"/>
      <c r="G273" s="590"/>
      <c r="H273" s="175" t="s">
        <v>914</v>
      </c>
      <c r="I273" s="55" t="s">
        <v>599</v>
      </c>
      <c r="J273" s="18" t="s">
        <v>363</v>
      </c>
      <c r="K273" s="15" t="s">
        <v>328</v>
      </c>
      <c r="L273" s="51" t="s">
        <v>334</v>
      </c>
      <c r="M273" s="69" t="s">
        <v>184</v>
      </c>
      <c r="N273" s="250"/>
      <c r="O273" s="250"/>
      <c r="P273" s="250"/>
      <c r="Q273" s="250"/>
      <c r="R273" s="250"/>
      <c r="S273" s="250"/>
      <c r="T273" s="250"/>
      <c r="U273" s="250"/>
      <c r="V273" s="250"/>
      <c r="W273" s="250" t="s">
        <v>184</v>
      </c>
      <c r="X273" s="237">
        <f t="shared" si="101"/>
        <v>1</v>
      </c>
      <c r="Y273" s="80"/>
      <c r="Z273" s="80"/>
      <c r="AA273" s="80"/>
      <c r="AB273" s="80"/>
      <c r="AC273" s="80"/>
      <c r="AD273" s="80"/>
      <c r="AE273" s="80"/>
      <c r="AF273" s="80"/>
      <c r="AG273" s="80"/>
      <c r="AH273" s="80"/>
      <c r="AI273" s="80"/>
      <c r="AJ273" s="80"/>
      <c r="AK273" s="80"/>
      <c r="AL273" s="80"/>
      <c r="AM273" s="80"/>
      <c r="AN273" s="80"/>
      <c r="AO273" s="80"/>
      <c r="AP273" s="80"/>
      <c r="AQ273" s="80"/>
      <c r="AR273" s="80"/>
      <c r="AS273" s="80"/>
      <c r="AT273" s="80"/>
      <c r="AU273" s="80"/>
      <c r="AV273" s="80"/>
      <c r="AW273" s="80"/>
      <c r="AX273" s="80"/>
      <c r="AY273" s="80"/>
      <c r="AZ273" s="80"/>
      <c r="BA273" s="80"/>
      <c r="BB273" s="80"/>
      <c r="BC273" s="80"/>
      <c r="BD273" s="80"/>
      <c r="BE273" s="80"/>
      <c r="BF273" s="80"/>
      <c r="BG273" s="80" t="s">
        <v>519</v>
      </c>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236">
        <f t="shared" si="102"/>
        <v>0</v>
      </c>
      <c r="CM273" s="235" t="e">
        <f t="shared" si="103"/>
        <v>#DIV/0!</v>
      </c>
      <c r="CN273" s="236">
        <f t="shared" si="104"/>
        <v>0</v>
      </c>
      <c r="CO273" s="235" t="e">
        <f t="shared" si="105"/>
        <v>#DIV/0!</v>
      </c>
      <c r="CP273" s="236">
        <f t="shared" si="106"/>
        <v>0</v>
      </c>
      <c r="CQ273" s="235" t="e">
        <f t="shared" si="107"/>
        <v>#DIV/0!</v>
      </c>
      <c r="CR273" s="236">
        <f t="shared" si="108"/>
        <v>0</v>
      </c>
      <c r="CS273" s="235" t="e">
        <f t="shared" si="99"/>
        <v>#DIV/0!</v>
      </c>
      <c r="CT273" s="237" t="e">
        <f t="shared" si="100"/>
        <v>#DIV/0!</v>
      </c>
      <c r="CU273" s="237" t="e">
        <f t="shared" si="109"/>
        <v>#DIV/0!</v>
      </c>
      <c r="CV273" s="6"/>
    </row>
    <row r="274" spans="1:100" s="22" customFormat="1" ht="25.5" hidden="1" customHeight="1">
      <c r="A274" s="71">
        <v>268</v>
      </c>
      <c r="B274" s="232"/>
      <c r="C274" s="576"/>
      <c r="D274" s="588"/>
      <c r="E274" s="576"/>
      <c r="F274" s="588"/>
      <c r="G274" s="576"/>
      <c r="H274" s="175" t="s">
        <v>725</v>
      </c>
      <c r="I274" s="55" t="s">
        <v>599</v>
      </c>
      <c r="J274" s="18" t="s">
        <v>363</v>
      </c>
      <c r="K274" s="15" t="s">
        <v>328</v>
      </c>
      <c r="L274" s="51" t="s">
        <v>334</v>
      </c>
      <c r="M274" s="69" t="s">
        <v>184</v>
      </c>
      <c r="N274" s="250"/>
      <c r="O274" s="250"/>
      <c r="P274" s="250"/>
      <c r="Q274" s="250"/>
      <c r="R274" s="250"/>
      <c r="S274" s="250"/>
      <c r="T274" s="250"/>
      <c r="U274" s="250"/>
      <c r="V274" s="250"/>
      <c r="W274" s="250" t="s">
        <v>184</v>
      </c>
      <c r="X274" s="237">
        <f t="shared" si="101"/>
        <v>1</v>
      </c>
      <c r="Y274" s="80"/>
      <c r="Z274" s="80"/>
      <c r="AA274" s="80"/>
      <c r="AB274" s="80"/>
      <c r="AC274" s="80"/>
      <c r="AD274" s="80"/>
      <c r="AE274" s="80"/>
      <c r="AF274" s="80"/>
      <c r="AG274" s="80"/>
      <c r="AH274" s="80"/>
      <c r="AI274" s="80"/>
      <c r="AJ274" s="80"/>
      <c r="AK274" s="80"/>
      <c r="AL274" s="80"/>
      <c r="AM274" s="80"/>
      <c r="AN274" s="80"/>
      <c r="AO274" s="80"/>
      <c r="AP274" s="80"/>
      <c r="AQ274" s="80"/>
      <c r="AR274" s="80"/>
      <c r="AS274" s="80"/>
      <c r="AT274" s="80"/>
      <c r="AU274" s="80"/>
      <c r="AV274" s="80"/>
      <c r="AW274" s="80"/>
      <c r="AX274" s="80"/>
      <c r="AY274" s="80"/>
      <c r="AZ274" s="80"/>
      <c r="BA274" s="80"/>
      <c r="BB274" s="80"/>
      <c r="BC274" s="80"/>
      <c r="BD274" s="80"/>
      <c r="BE274" s="80"/>
      <c r="BF274" s="80" t="s">
        <v>519</v>
      </c>
      <c r="BG274" s="80"/>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236">
        <f t="shared" si="102"/>
        <v>0</v>
      </c>
      <c r="CM274" s="235" t="e">
        <f t="shared" si="103"/>
        <v>#DIV/0!</v>
      </c>
      <c r="CN274" s="236">
        <f t="shared" si="104"/>
        <v>0</v>
      </c>
      <c r="CO274" s="235" t="e">
        <f t="shared" si="105"/>
        <v>#DIV/0!</v>
      </c>
      <c r="CP274" s="236">
        <f t="shared" si="106"/>
        <v>0</v>
      </c>
      <c r="CQ274" s="235" t="e">
        <f t="shared" si="107"/>
        <v>#DIV/0!</v>
      </c>
      <c r="CR274" s="236">
        <f t="shared" si="108"/>
        <v>0</v>
      </c>
      <c r="CS274" s="235" t="e">
        <f t="shared" si="99"/>
        <v>#DIV/0!</v>
      </c>
      <c r="CT274" s="237" t="e">
        <f t="shared" si="100"/>
        <v>#DIV/0!</v>
      </c>
      <c r="CU274" s="237" t="e">
        <f t="shared" si="109"/>
        <v>#DIV/0!</v>
      </c>
      <c r="CV274" s="6"/>
    </row>
    <row r="275" spans="1:100" s="22" customFormat="1" ht="40.950000000000003" hidden="1" customHeight="1">
      <c r="A275" s="71">
        <v>269</v>
      </c>
      <c r="B275" s="250">
        <v>406</v>
      </c>
      <c r="C275" s="26" t="s">
        <v>223</v>
      </c>
      <c r="D275" s="249" t="s">
        <v>10</v>
      </c>
      <c r="E275" s="26" t="s">
        <v>224</v>
      </c>
      <c r="F275" s="249" t="s">
        <v>12</v>
      </c>
      <c r="G275" s="26" t="s">
        <v>224</v>
      </c>
      <c r="H275" s="161" t="s">
        <v>554</v>
      </c>
      <c r="I275" s="55" t="s">
        <v>600</v>
      </c>
      <c r="J275" s="14" t="s">
        <v>363</v>
      </c>
      <c r="K275" s="15" t="s">
        <v>328</v>
      </c>
      <c r="L275" s="51" t="s">
        <v>296</v>
      </c>
      <c r="M275" s="69" t="s">
        <v>184</v>
      </c>
      <c r="N275" s="250"/>
      <c r="O275" s="250"/>
      <c r="P275" s="250"/>
      <c r="Q275" s="250"/>
      <c r="R275" s="250"/>
      <c r="S275" s="250"/>
      <c r="T275" s="250"/>
      <c r="U275" s="250" t="s">
        <v>184</v>
      </c>
      <c r="V275" s="250"/>
      <c r="W275" s="250"/>
      <c r="X275" s="237">
        <f t="shared" si="101"/>
        <v>1</v>
      </c>
      <c r="Y275" s="80"/>
      <c r="Z275" s="80"/>
      <c r="AA275" s="80"/>
      <c r="AB275" s="80"/>
      <c r="AC275" s="80"/>
      <c r="AD275" s="80"/>
      <c r="AE275" s="80"/>
      <c r="AF275" s="80" t="s">
        <v>522</v>
      </c>
      <c r="AG275" s="80"/>
      <c r="AH275" s="80" t="s">
        <v>522</v>
      </c>
      <c r="AI275" s="80"/>
      <c r="AJ275" s="80"/>
      <c r="AK275" s="80"/>
      <c r="AL275" s="80"/>
      <c r="AM275" s="80"/>
      <c r="AN275" s="80"/>
      <c r="AO275" s="80"/>
      <c r="AP275" s="80"/>
      <c r="AQ275" s="80"/>
      <c r="AR275" s="80"/>
      <c r="AS275" s="80"/>
      <c r="AT275" s="80"/>
      <c r="AU275" s="80"/>
      <c r="AV275" s="80"/>
      <c r="AW275" s="80"/>
      <c r="AX275" s="80" t="s">
        <v>522</v>
      </c>
      <c r="AY275" s="80"/>
      <c r="AZ275" s="80" t="s">
        <v>522</v>
      </c>
      <c r="BA275" s="80"/>
      <c r="BB275" s="80"/>
      <c r="BC275" s="80"/>
      <c r="BD275" s="80"/>
      <c r="BE275" s="80"/>
      <c r="BF275" s="80"/>
      <c r="BG275" s="80"/>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236">
        <f t="shared" si="102"/>
        <v>0</v>
      </c>
      <c r="CM275" s="235" t="e">
        <f t="shared" si="103"/>
        <v>#DIV/0!</v>
      </c>
      <c r="CN275" s="236">
        <f t="shared" si="104"/>
        <v>0</v>
      </c>
      <c r="CO275" s="235" t="e">
        <f t="shared" si="105"/>
        <v>#DIV/0!</v>
      </c>
      <c r="CP275" s="236">
        <f t="shared" si="106"/>
        <v>0</v>
      </c>
      <c r="CQ275" s="235" t="e">
        <f t="shared" si="107"/>
        <v>#DIV/0!</v>
      </c>
      <c r="CR275" s="236">
        <f t="shared" si="108"/>
        <v>0</v>
      </c>
      <c r="CS275" s="235" t="e">
        <f t="shared" si="99"/>
        <v>#DIV/0!</v>
      </c>
      <c r="CT275" s="237" t="e">
        <f t="shared" si="100"/>
        <v>#DIV/0!</v>
      </c>
      <c r="CU275" s="237" t="e">
        <f t="shared" si="109"/>
        <v>#DIV/0!</v>
      </c>
      <c r="CV275" s="6"/>
    </row>
    <row r="276" spans="1:100" s="22" customFormat="1" ht="51" hidden="1" customHeight="1">
      <c r="A276" s="71">
        <v>270</v>
      </c>
      <c r="B276" s="250">
        <v>409</v>
      </c>
      <c r="C276" s="26" t="s">
        <v>225</v>
      </c>
      <c r="D276" s="249" t="s">
        <v>10</v>
      </c>
      <c r="E276" s="26" t="s">
        <v>226</v>
      </c>
      <c r="F276" s="249" t="s">
        <v>12</v>
      </c>
      <c r="G276" s="26" t="s">
        <v>226</v>
      </c>
      <c r="H276" s="160" t="s">
        <v>726</v>
      </c>
      <c r="I276" s="55" t="s">
        <v>599</v>
      </c>
      <c r="J276" s="14" t="s">
        <v>363</v>
      </c>
      <c r="K276" s="15" t="s">
        <v>328</v>
      </c>
      <c r="L276" s="51" t="s">
        <v>296</v>
      </c>
      <c r="M276" s="69" t="s">
        <v>184</v>
      </c>
      <c r="N276" s="250"/>
      <c r="O276" s="250"/>
      <c r="P276" s="250" t="s">
        <v>184</v>
      </c>
      <c r="Q276" s="250"/>
      <c r="R276" s="250"/>
      <c r="S276" s="250"/>
      <c r="T276" s="250"/>
      <c r="U276" s="250"/>
      <c r="V276" s="250"/>
      <c r="W276" s="250"/>
      <c r="X276" s="237">
        <f t="shared" si="101"/>
        <v>1</v>
      </c>
      <c r="Y276" s="80"/>
      <c r="Z276" s="80"/>
      <c r="AA276" s="80"/>
      <c r="AB276" s="80"/>
      <c r="AC276" s="80"/>
      <c r="AD276" s="80"/>
      <c r="AE276" s="80"/>
      <c r="AF276" s="80"/>
      <c r="AG276" s="80"/>
      <c r="AH276" s="80"/>
      <c r="AI276" s="80" t="s">
        <v>519</v>
      </c>
      <c r="AJ276" s="80"/>
      <c r="AK276" s="80"/>
      <c r="AL276" s="80"/>
      <c r="AM276" s="80"/>
      <c r="AN276" s="80"/>
      <c r="AO276" s="80"/>
      <c r="AP276" s="80"/>
      <c r="AQ276" s="80"/>
      <c r="AR276" s="80"/>
      <c r="AS276" s="80"/>
      <c r="AT276" s="80"/>
      <c r="AU276" s="80"/>
      <c r="AV276" s="80"/>
      <c r="AW276" s="80"/>
      <c r="AX276" s="80"/>
      <c r="AY276" s="80"/>
      <c r="AZ276" s="80"/>
      <c r="BA276" s="80"/>
      <c r="BB276" s="80"/>
      <c r="BC276" s="80"/>
      <c r="BD276" s="80"/>
      <c r="BE276" s="80"/>
      <c r="BF276" s="80"/>
      <c r="BG276" s="80"/>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236">
        <f t="shared" si="102"/>
        <v>0</v>
      </c>
      <c r="CM276" s="235" t="e">
        <f t="shared" si="103"/>
        <v>#DIV/0!</v>
      </c>
      <c r="CN276" s="236">
        <f t="shared" si="104"/>
        <v>0</v>
      </c>
      <c r="CO276" s="235" t="e">
        <f t="shared" si="105"/>
        <v>#DIV/0!</v>
      </c>
      <c r="CP276" s="236">
        <f t="shared" si="106"/>
        <v>0</v>
      </c>
      <c r="CQ276" s="235" t="e">
        <f t="shared" si="107"/>
        <v>#DIV/0!</v>
      </c>
      <c r="CR276" s="236">
        <f t="shared" si="108"/>
        <v>0</v>
      </c>
      <c r="CS276" s="235" t="e">
        <f t="shared" si="99"/>
        <v>#DIV/0!</v>
      </c>
      <c r="CT276" s="237" t="e">
        <f t="shared" si="100"/>
        <v>#DIV/0!</v>
      </c>
      <c r="CU276" s="237" t="e">
        <f t="shared" si="109"/>
        <v>#DIV/0!</v>
      </c>
      <c r="CV276" s="6"/>
    </row>
    <row r="277" spans="1:100" s="22" customFormat="1" ht="53.4" customHeight="1">
      <c r="A277" s="71">
        <v>271</v>
      </c>
      <c r="B277" s="250">
        <v>412</v>
      </c>
      <c r="C277" s="26" t="s">
        <v>336</v>
      </c>
      <c r="D277" s="244" t="s">
        <v>10</v>
      </c>
      <c r="E277" s="26" t="s">
        <v>309</v>
      </c>
      <c r="F277" s="249" t="s">
        <v>12</v>
      </c>
      <c r="G277" s="26" t="s">
        <v>309</v>
      </c>
      <c r="H277" s="161" t="s">
        <v>402</v>
      </c>
      <c r="I277" s="55" t="s">
        <v>600</v>
      </c>
      <c r="J277" s="14" t="s">
        <v>363</v>
      </c>
      <c r="K277" s="254" t="s">
        <v>328</v>
      </c>
      <c r="L277" s="51" t="s">
        <v>334</v>
      </c>
      <c r="M277" s="69" t="s">
        <v>184</v>
      </c>
      <c r="N277" s="250" t="s">
        <v>184</v>
      </c>
      <c r="O277" s="250"/>
      <c r="P277" s="250"/>
      <c r="Q277" s="250"/>
      <c r="R277" s="250"/>
      <c r="S277" s="250"/>
      <c r="T277" s="250"/>
      <c r="U277" s="250"/>
      <c r="V277" s="250"/>
      <c r="W277" s="250"/>
      <c r="X277" s="237">
        <f t="shared" si="101"/>
        <v>1</v>
      </c>
      <c r="Y277" s="80"/>
      <c r="Z277" s="80"/>
      <c r="AA277" s="80" t="s">
        <v>521</v>
      </c>
      <c r="AB277" s="80"/>
      <c r="AC277" s="80"/>
      <c r="AD277" s="80"/>
      <c r="AE277" s="80"/>
      <c r="AF277" s="80"/>
      <c r="AG277" s="80"/>
      <c r="AH277" s="80"/>
      <c r="AI277" s="80"/>
      <c r="AJ277" s="80"/>
      <c r="AK277" s="80"/>
      <c r="AL277" s="80"/>
      <c r="AM277" s="80"/>
      <c r="AN277" s="80"/>
      <c r="AO277" s="80"/>
      <c r="AP277" s="80"/>
      <c r="AQ277" s="80" t="s">
        <v>523</v>
      </c>
      <c r="AR277" s="80"/>
      <c r="AS277" s="80"/>
      <c r="AT277" s="80"/>
      <c r="AU277" s="80"/>
      <c r="AV277" s="80"/>
      <c r="AW277" s="80"/>
      <c r="AX277" s="80"/>
      <c r="AY277" s="80"/>
      <c r="AZ277" s="80"/>
      <c r="BA277" s="80"/>
      <c r="BB277" s="80" t="s">
        <v>523</v>
      </c>
      <c r="BC277" s="80"/>
      <c r="BD277" s="80"/>
      <c r="BE277" s="80"/>
      <c r="BF277" s="80"/>
      <c r="BG277" s="80"/>
      <c r="BH277" s="6">
        <v>2</v>
      </c>
      <c r="BI277" s="6">
        <v>2</v>
      </c>
      <c r="BJ277" s="6">
        <v>2</v>
      </c>
      <c r="BK277" s="6">
        <v>1</v>
      </c>
      <c r="BL277" s="6">
        <v>2</v>
      </c>
      <c r="BM277" s="6">
        <v>1</v>
      </c>
      <c r="BN277" s="6">
        <v>2</v>
      </c>
      <c r="BO277" s="6">
        <v>1</v>
      </c>
      <c r="BP277" s="6">
        <v>2</v>
      </c>
      <c r="BQ277" s="6">
        <v>2</v>
      </c>
      <c r="BR277" s="6">
        <v>2</v>
      </c>
      <c r="BS277" s="6">
        <v>1</v>
      </c>
      <c r="BT277" s="6">
        <v>2</v>
      </c>
      <c r="BU277" s="6">
        <v>2</v>
      </c>
      <c r="BV277" s="6">
        <v>1</v>
      </c>
      <c r="BW277" s="6">
        <v>2</v>
      </c>
      <c r="BX277" s="6">
        <v>1</v>
      </c>
      <c r="BY277" s="6">
        <v>2</v>
      </c>
      <c r="BZ277" s="6">
        <v>1</v>
      </c>
      <c r="CA277" s="6">
        <v>1</v>
      </c>
      <c r="CB277" s="6">
        <v>2</v>
      </c>
      <c r="CC277" s="6">
        <v>2</v>
      </c>
      <c r="CD277" s="6">
        <v>2</v>
      </c>
      <c r="CE277" s="6"/>
      <c r="CF277" s="6"/>
      <c r="CG277" s="6"/>
      <c r="CH277" s="6"/>
      <c r="CI277" s="6"/>
      <c r="CJ277" s="6"/>
      <c r="CK277" s="6"/>
      <c r="CL277" s="236">
        <f t="shared" si="102"/>
        <v>15</v>
      </c>
      <c r="CM277" s="235">
        <f t="shared" si="103"/>
        <v>0.65217391304347827</v>
      </c>
      <c r="CN277" s="236">
        <f t="shared" si="104"/>
        <v>8</v>
      </c>
      <c r="CO277" s="235">
        <f t="shared" si="105"/>
        <v>0.34782608695652173</v>
      </c>
      <c r="CP277" s="236">
        <f t="shared" si="106"/>
        <v>0</v>
      </c>
      <c r="CQ277" s="235">
        <f t="shared" si="107"/>
        <v>0</v>
      </c>
      <c r="CR277" s="236">
        <f t="shared" si="108"/>
        <v>0</v>
      </c>
      <c r="CS277" s="235">
        <f t="shared" si="99"/>
        <v>0</v>
      </c>
      <c r="CT277" s="237">
        <f t="shared" si="100"/>
        <v>1.6521739130434783</v>
      </c>
      <c r="CU277" s="237" t="str">
        <f t="shared" si="109"/>
        <v>Đạt mục tiêu</v>
      </c>
      <c r="CV277" s="6"/>
    </row>
    <row r="278" spans="1:100" s="22" customFormat="1" ht="28.5" hidden="1" customHeight="1">
      <c r="A278" s="71">
        <v>272</v>
      </c>
      <c r="B278" s="250">
        <v>415</v>
      </c>
      <c r="C278" s="26" t="s">
        <v>227</v>
      </c>
      <c r="D278" s="249" t="s">
        <v>10</v>
      </c>
      <c r="E278" s="26" t="s">
        <v>228</v>
      </c>
      <c r="F278" s="249" t="s">
        <v>10</v>
      </c>
      <c r="G278" s="26" t="s">
        <v>228</v>
      </c>
      <c r="H278" s="161" t="s">
        <v>403</v>
      </c>
      <c r="I278" s="55" t="s">
        <v>600</v>
      </c>
      <c r="J278" s="14" t="s">
        <v>356</v>
      </c>
      <c r="K278" s="15" t="s">
        <v>328</v>
      </c>
      <c r="L278" s="51" t="s">
        <v>296</v>
      </c>
      <c r="M278" s="69" t="s">
        <v>184</v>
      </c>
      <c r="N278" s="250"/>
      <c r="O278" s="250"/>
      <c r="P278" s="250" t="s">
        <v>184</v>
      </c>
      <c r="Q278" s="250"/>
      <c r="R278" s="250"/>
      <c r="S278" s="250"/>
      <c r="T278" s="250"/>
      <c r="U278" s="250"/>
      <c r="V278" s="250"/>
      <c r="W278" s="250"/>
      <c r="X278" s="237">
        <f t="shared" si="101"/>
        <v>1</v>
      </c>
      <c r="Y278" s="80"/>
      <c r="Z278" s="80"/>
      <c r="AA278" s="80"/>
      <c r="AB278" s="80"/>
      <c r="AC278" s="80"/>
      <c r="AD278" s="80"/>
      <c r="AE278" s="80"/>
      <c r="AF278" s="80" t="s">
        <v>520</v>
      </c>
      <c r="AG278" s="80"/>
      <c r="AH278" s="80"/>
      <c r="AI278" s="80"/>
      <c r="AJ278" s="80"/>
      <c r="AK278" s="80"/>
      <c r="AL278" s="80"/>
      <c r="AM278" s="80"/>
      <c r="AN278" s="80"/>
      <c r="AO278" s="80"/>
      <c r="AP278" s="80"/>
      <c r="AQ278" s="80"/>
      <c r="AR278" s="80" t="s">
        <v>520</v>
      </c>
      <c r="AS278" s="80"/>
      <c r="AT278" s="80"/>
      <c r="AU278" s="80"/>
      <c r="AV278" s="80"/>
      <c r="AW278" s="80" t="s">
        <v>520</v>
      </c>
      <c r="AX278" s="80"/>
      <c r="AY278" s="80"/>
      <c r="AZ278" s="80"/>
      <c r="BA278" s="80"/>
      <c r="BB278" s="80"/>
      <c r="BC278" s="80"/>
      <c r="BD278" s="80"/>
      <c r="BE278" s="80"/>
      <c r="BF278" s="80"/>
      <c r="BG278" s="80"/>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236">
        <f t="shared" si="102"/>
        <v>0</v>
      </c>
      <c r="CM278" s="235" t="e">
        <f t="shared" si="103"/>
        <v>#DIV/0!</v>
      </c>
      <c r="CN278" s="236">
        <f t="shared" si="104"/>
        <v>0</v>
      </c>
      <c r="CO278" s="235" t="e">
        <f t="shared" si="105"/>
        <v>#DIV/0!</v>
      </c>
      <c r="CP278" s="236">
        <f t="shared" si="106"/>
        <v>0</v>
      </c>
      <c r="CQ278" s="235" t="e">
        <f t="shared" si="107"/>
        <v>#DIV/0!</v>
      </c>
      <c r="CR278" s="236">
        <f t="shared" si="108"/>
        <v>0</v>
      </c>
      <c r="CS278" s="235" t="e">
        <f t="shared" si="99"/>
        <v>#DIV/0!</v>
      </c>
      <c r="CT278" s="237" t="e">
        <f t="shared" si="100"/>
        <v>#DIV/0!</v>
      </c>
      <c r="CU278" s="237" t="e">
        <f t="shared" si="109"/>
        <v>#DIV/0!</v>
      </c>
      <c r="CV278" s="6"/>
    </row>
    <row r="279" spans="1:100" s="22" customFormat="1" ht="409.6" hidden="1">
      <c r="A279" s="71">
        <v>273</v>
      </c>
      <c r="B279" s="250">
        <v>418</v>
      </c>
      <c r="C279" s="253" t="s">
        <v>310</v>
      </c>
      <c r="D279" s="249" t="s">
        <v>12</v>
      </c>
      <c r="E279" s="26" t="s">
        <v>50</v>
      </c>
      <c r="F279" s="249" t="s">
        <v>12</v>
      </c>
      <c r="G279" s="26" t="s">
        <v>50</v>
      </c>
      <c r="H279" s="161" t="s">
        <v>404</v>
      </c>
      <c r="I279" s="55" t="s">
        <v>600</v>
      </c>
      <c r="J279" s="14" t="s">
        <v>356</v>
      </c>
      <c r="K279" s="15" t="s">
        <v>328</v>
      </c>
      <c r="L279" s="51" t="s">
        <v>296</v>
      </c>
      <c r="M279" s="69" t="s">
        <v>184</v>
      </c>
      <c r="N279" s="250"/>
      <c r="O279" s="250"/>
      <c r="P279" s="250"/>
      <c r="Q279" s="250" t="s">
        <v>184</v>
      </c>
      <c r="R279" s="250"/>
      <c r="S279" s="250"/>
      <c r="T279" s="250"/>
      <c r="U279" s="250"/>
      <c r="V279" s="250"/>
      <c r="W279" s="250"/>
      <c r="X279" s="237">
        <f t="shared" si="101"/>
        <v>1</v>
      </c>
      <c r="Y279" s="80"/>
      <c r="Z279" s="80"/>
      <c r="AA279" s="80"/>
      <c r="AB279" s="80"/>
      <c r="AC279" s="80"/>
      <c r="AD279" s="80"/>
      <c r="AE279" s="80"/>
      <c r="AF279" s="80"/>
      <c r="AG279" s="80"/>
      <c r="AH279" s="80"/>
      <c r="AI279" s="80"/>
      <c r="AJ279" s="80" t="s">
        <v>520</v>
      </c>
      <c r="AK279" s="80" t="s">
        <v>520</v>
      </c>
      <c r="AL279" s="80"/>
      <c r="AM279" s="80" t="s">
        <v>520</v>
      </c>
      <c r="AN279" s="80"/>
      <c r="AO279" s="80"/>
      <c r="AP279" s="80"/>
      <c r="AQ279" s="80"/>
      <c r="AR279" s="80"/>
      <c r="AS279" s="80" t="s">
        <v>520</v>
      </c>
      <c r="AT279" s="80"/>
      <c r="AU279" s="80"/>
      <c r="AV279" s="80"/>
      <c r="AW279" s="80"/>
      <c r="AX279" s="80"/>
      <c r="AY279" s="80"/>
      <c r="AZ279" s="80"/>
      <c r="BA279" s="80"/>
      <c r="BB279" s="80"/>
      <c r="BC279" s="80"/>
      <c r="BD279" s="80" t="s">
        <v>520</v>
      </c>
      <c r="BE279" s="80"/>
      <c r="BF279" s="80"/>
      <c r="BG279" s="80"/>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236">
        <f t="shared" si="102"/>
        <v>0</v>
      </c>
      <c r="CM279" s="235" t="e">
        <f t="shared" si="103"/>
        <v>#DIV/0!</v>
      </c>
      <c r="CN279" s="236">
        <f t="shared" si="104"/>
        <v>0</v>
      </c>
      <c r="CO279" s="235" t="e">
        <f t="shared" si="105"/>
        <v>#DIV/0!</v>
      </c>
      <c r="CP279" s="236">
        <f t="shared" si="106"/>
        <v>0</v>
      </c>
      <c r="CQ279" s="235" t="e">
        <f t="shared" si="107"/>
        <v>#DIV/0!</v>
      </c>
      <c r="CR279" s="236">
        <f t="shared" si="108"/>
        <v>0</v>
      </c>
      <c r="CS279" s="235" t="e">
        <f t="shared" si="99"/>
        <v>#DIV/0!</v>
      </c>
      <c r="CT279" s="237" t="e">
        <f t="shared" si="100"/>
        <v>#DIV/0!</v>
      </c>
      <c r="CU279" s="237" t="e">
        <f t="shared" si="109"/>
        <v>#DIV/0!</v>
      </c>
      <c r="CV279" s="6"/>
    </row>
    <row r="280" spans="1:100" s="22" customFormat="1" ht="17.25" hidden="1" customHeight="1">
      <c r="A280" s="71">
        <v>274</v>
      </c>
      <c r="B280" s="41">
        <v>422</v>
      </c>
      <c r="C280" s="582" t="s">
        <v>274</v>
      </c>
      <c r="D280" s="583"/>
      <c r="E280" s="583"/>
      <c r="F280" s="584"/>
      <c r="G280" s="45" t="s">
        <v>331</v>
      </c>
      <c r="H280" s="152" t="s">
        <v>331</v>
      </c>
      <c r="I280" s="45" t="s">
        <v>331</v>
      </c>
      <c r="J280" s="45" t="s">
        <v>331</v>
      </c>
      <c r="K280" s="45" t="s">
        <v>331</v>
      </c>
      <c r="L280" s="45" t="s">
        <v>331</v>
      </c>
      <c r="M280" s="45" t="s">
        <v>331</v>
      </c>
      <c r="N280" s="45" t="s">
        <v>331</v>
      </c>
      <c r="O280" s="45" t="s">
        <v>331</v>
      </c>
      <c r="P280" s="45" t="s">
        <v>331</v>
      </c>
      <c r="Q280" s="45" t="s">
        <v>331</v>
      </c>
      <c r="R280" s="45" t="s">
        <v>331</v>
      </c>
      <c r="S280" s="45" t="s">
        <v>331</v>
      </c>
      <c r="T280" s="45" t="s">
        <v>331</v>
      </c>
      <c r="U280" s="45" t="s">
        <v>331</v>
      </c>
      <c r="V280" s="45" t="s">
        <v>331</v>
      </c>
      <c r="W280" s="45" t="s">
        <v>331</v>
      </c>
      <c r="X280" s="45" t="s">
        <v>331</v>
      </c>
      <c r="Y280" s="45" t="s">
        <v>331</v>
      </c>
      <c r="Z280" s="45" t="s">
        <v>331</v>
      </c>
      <c r="AA280" s="45" t="s">
        <v>331</v>
      </c>
      <c r="AB280" s="45" t="s">
        <v>331</v>
      </c>
      <c r="AC280" s="45" t="s">
        <v>331</v>
      </c>
      <c r="AD280" s="45" t="s">
        <v>331</v>
      </c>
      <c r="AE280" s="45" t="s">
        <v>331</v>
      </c>
      <c r="AF280" s="45" t="s">
        <v>331</v>
      </c>
      <c r="AG280" s="45" t="s">
        <v>331</v>
      </c>
      <c r="AH280" s="45" t="s">
        <v>331</v>
      </c>
      <c r="AI280" s="45" t="s">
        <v>331</v>
      </c>
      <c r="AJ280" s="45" t="s">
        <v>331</v>
      </c>
      <c r="AK280" s="45" t="s">
        <v>331</v>
      </c>
      <c r="AL280" s="45" t="s">
        <v>331</v>
      </c>
      <c r="AM280" s="45" t="s">
        <v>331</v>
      </c>
      <c r="AN280" s="45" t="s">
        <v>331</v>
      </c>
      <c r="AO280" s="45" t="s">
        <v>331</v>
      </c>
      <c r="AP280" s="45" t="s">
        <v>331</v>
      </c>
      <c r="AQ280" s="45" t="s">
        <v>331</v>
      </c>
      <c r="AR280" s="45" t="s">
        <v>331</v>
      </c>
      <c r="AS280" s="45" t="s">
        <v>331</v>
      </c>
      <c r="AT280" s="45" t="s">
        <v>331</v>
      </c>
      <c r="AU280" s="45" t="s">
        <v>331</v>
      </c>
      <c r="AV280" s="45" t="s">
        <v>331</v>
      </c>
      <c r="AW280" s="45" t="s">
        <v>331</v>
      </c>
      <c r="AX280" s="45" t="s">
        <v>331</v>
      </c>
      <c r="AY280" s="45" t="s">
        <v>331</v>
      </c>
      <c r="AZ280" s="45" t="s">
        <v>331</v>
      </c>
      <c r="BA280" s="45" t="s">
        <v>331</v>
      </c>
      <c r="BB280" s="45" t="s">
        <v>331</v>
      </c>
      <c r="BC280" s="45" t="s">
        <v>331</v>
      </c>
      <c r="BD280" s="45" t="s">
        <v>331</v>
      </c>
      <c r="BE280" s="45" t="s">
        <v>331</v>
      </c>
      <c r="BF280" s="45" t="s">
        <v>331</v>
      </c>
      <c r="BG280" s="45" t="s">
        <v>331</v>
      </c>
      <c r="BH280" s="45" t="s">
        <v>331</v>
      </c>
      <c r="BI280" s="45" t="s">
        <v>331</v>
      </c>
      <c r="BJ280" s="45" t="s">
        <v>331</v>
      </c>
      <c r="BK280" s="45" t="s">
        <v>331</v>
      </c>
      <c r="BL280" s="45" t="s">
        <v>331</v>
      </c>
      <c r="BM280" s="45" t="s">
        <v>331</v>
      </c>
      <c r="BN280" s="45" t="s">
        <v>331</v>
      </c>
      <c r="BO280" s="45" t="s">
        <v>331</v>
      </c>
      <c r="BP280" s="45" t="s">
        <v>331</v>
      </c>
      <c r="BQ280" s="45" t="s">
        <v>331</v>
      </c>
      <c r="BR280" s="45" t="s">
        <v>331</v>
      </c>
      <c r="BS280" s="45" t="s">
        <v>331</v>
      </c>
      <c r="BT280" s="45" t="s">
        <v>331</v>
      </c>
      <c r="BU280" s="45" t="s">
        <v>331</v>
      </c>
      <c r="BV280" s="45" t="s">
        <v>331</v>
      </c>
      <c r="BW280" s="45" t="s">
        <v>331</v>
      </c>
      <c r="BX280" s="45" t="s">
        <v>331</v>
      </c>
      <c r="BY280" s="45" t="s">
        <v>331</v>
      </c>
      <c r="BZ280" s="45" t="s">
        <v>331</v>
      </c>
      <c r="CA280" s="45" t="s">
        <v>331</v>
      </c>
      <c r="CB280" s="45" t="s">
        <v>331</v>
      </c>
      <c r="CC280" s="45" t="s">
        <v>331</v>
      </c>
      <c r="CD280" s="45" t="s">
        <v>331</v>
      </c>
      <c r="CE280" s="45" t="s">
        <v>331</v>
      </c>
      <c r="CF280" s="45" t="s">
        <v>331</v>
      </c>
      <c r="CG280" s="45" t="s">
        <v>331</v>
      </c>
      <c r="CH280" s="45" t="s">
        <v>331</v>
      </c>
      <c r="CI280" s="45" t="s">
        <v>331</v>
      </c>
      <c r="CJ280" s="45" t="s">
        <v>331</v>
      </c>
      <c r="CK280" s="45" t="s">
        <v>331</v>
      </c>
      <c r="CL280" s="45" t="s">
        <v>331</v>
      </c>
      <c r="CM280" s="45" t="s">
        <v>331</v>
      </c>
      <c r="CN280" s="45" t="s">
        <v>331</v>
      </c>
      <c r="CO280" s="45" t="s">
        <v>331</v>
      </c>
      <c r="CP280" s="45" t="s">
        <v>331</v>
      </c>
      <c r="CQ280" s="45" t="s">
        <v>331</v>
      </c>
      <c r="CR280" s="45" t="s">
        <v>331</v>
      </c>
      <c r="CS280" s="45" t="s">
        <v>331</v>
      </c>
      <c r="CT280" s="45" t="s">
        <v>331</v>
      </c>
      <c r="CU280" s="45" t="s">
        <v>331</v>
      </c>
      <c r="CV280" s="45" t="s">
        <v>331</v>
      </c>
    </row>
    <row r="281" spans="1:100" s="22" customFormat="1" ht="56.25" hidden="1" customHeight="1">
      <c r="A281" s="71">
        <v>275</v>
      </c>
      <c r="B281" s="250">
        <v>423</v>
      </c>
      <c r="C281" s="26" t="s">
        <v>229</v>
      </c>
      <c r="D281" s="249" t="s">
        <v>10</v>
      </c>
      <c r="E281" s="26" t="s">
        <v>230</v>
      </c>
      <c r="F281" s="249" t="s">
        <v>12</v>
      </c>
      <c r="G281" s="26" t="s">
        <v>230</v>
      </c>
      <c r="H281" s="161" t="s">
        <v>555</v>
      </c>
      <c r="I281" s="55" t="s">
        <v>600</v>
      </c>
      <c r="J281" s="14" t="s">
        <v>363</v>
      </c>
      <c r="K281" s="15" t="s">
        <v>328</v>
      </c>
      <c r="L281" s="51" t="s">
        <v>296</v>
      </c>
      <c r="M281" s="69" t="s">
        <v>184</v>
      </c>
      <c r="N281" s="250"/>
      <c r="O281" s="250"/>
      <c r="P281" s="250"/>
      <c r="Q281" s="250"/>
      <c r="R281" s="250"/>
      <c r="S281" s="250"/>
      <c r="T281" s="250"/>
      <c r="U281" s="250"/>
      <c r="V281" s="250"/>
      <c r="W281" s="250" t="s">
        <v>184</v>
      </c>
      <c r="X281" s="237">
        <f t="shared" ref="X281:X289" si="110">COUNTIF($N281:$W281,"x")</f>
        <v>1</v>
      </c>
      <c r="Y281" s="80"/>
      <c r="Z281" s="80"/>
      <c r="AA281" s="80"/>
      <c r="AB281" s="80"/>
      <c r="AC281" s="80"/>
      <c r="AD281" s="80"/>
      <c r="AE281" s="80"/>
      <c r="AF281" s="80"/>
      <c r="AG281" s="80"/>
      <c r="AH281" s="80"/>
      <c r="AI281" s="80"/>
      <c r="AJ281" s="80"/>
      <c r="AK281" s="80" t="s">
        <v>522</v>
      </c>
      <c r="AL281" s="80" t="s">
        <v>522</v>
      </c>
      <c r="AM281" s="80"/>
      <c r="AN281" s="80"/>
      <c r="AO281" s="80"/>
      <c r="AP281" s="80"/>
      <c r="AQ281" s="80"/>
      <c r="AR281" s="80"/>
      <c r="AS281" s="80"/>
      <c r="AT281" s="80"/>
      <c r="AU281" s="80"/>
      <c r="AV281" s="80"/>
      <c r="AW281" s="80"/>
      <c r="AX281" s="80"/>
      <c r="AY281" s="80"/>
      <c r="AZ281" s="80"/>
      <c r="BA281" s="80"/>
      <c r="BB281" s="80"/>
      <c r="BC281" s="80"/>
      <c r="BD281" s="80"/>
      <c r="BE281" s="80"/>
      <c r="BF281" s="80" t="s">
        <v>523</v>
      </c>
      <c r="BG281" s="80"/>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236">
        <f t="shared" ref="CL281:CL289" si="111">COUNTIF(BH281:CK281,"2")</f>
        <v>0</v>
      </c>
      <c r="CM281" s="235" t="e">
        <f t="shared" ref="CM281:CM289" si="112">CL281/(CL281+CN281+CP281+CR281)</f>
        <v>#DIV/0!</v>
      </c>
      <c r="CN281" s="236">
        <f t="shared" ref="CN281:CN289" si="113">COUNTIF(BH281:CK281,"1")</f>
        <v>0</v>
      </c>
      <c r="CO281" s="235" t="e">
        <f t="shared" ref="CO281:CO289" si="114">CN281/(CL281+CN281+CP281+CR281)</f>
        <v>#DIV/0!</v>
      </c>
      <c r="CP281" s="236">
        <f t="shared" ref="CP281:CP289" si="115">COUNTIF(BH281:CK281,"0")</f>
        <v>0</v>
      </c>
      <c r="CQ281" s="235" t="e">
        <f t="shared" ref="CQ281:CQ289" si="116">CP281/(CL281+CN281+CP281+CR281)</f>
        <v>#DIV/0!</v>
      </c>
      <c r="CR281" s="236">
        <f t="shared" ref="CR281:CR289" si="117">COUNTIF(BH281:CK281,"KĐG")</f>
        <v>0</v>
      </c>
      <c r="CS281" s="235" t="e">
        <f t="shared" si="99"/>
        <v>#DIV/0!</v>
      </c>
      <c r="CT281" s="237" t="e">
        <f t="shared" si="100"/>
        <v>#DIV/0!</v>
      </c>
      <c r="CU281" s="237" t="e">
        <f t="shared" ref="CU281:CU289" si="118">IF(CS281&gt;=50%,"KĐG",IF(CT281&gt;=1.6,"Đạt mục tiêu",IF(CT281&gt;=1,"Cần cố gắng","Chưa đạt")))</f>
        <v>#DIV/0!</v>
      </c>
      <c r="CV281" s="6"/>
    </row>
    <row r="282" spans="1:100" s="22" customFormat="1" ht="35.25" hidden="1" customHeight="1">
      <c r="A282" s="71">
        <v>276</v>
      </c>
      <c r="B282" s="250">
        <v>426</v>
      </c>
      <c r="C282" s="26" t="s">
        <v>231</v>
      </c>
      <c r="D282" s="249" t="s">
        <v>10</v>
      </c>
      <c r="E282" s="26" t="s">
        <v>53</v>
      </c>
      <c r="F282" s="249" t="s">
        <v>12</v>
      </c>
      <c r="G282" s="26" t="s">
        <v>53</v>
      </c>
      <c r="H282" s="161" t="s">
        <v>405</v>
      </c>
      <c r="I282" s="55" t="s">
        <v>600</v>
      </c>
      <c r="J282" s="14" t="s">
        <v>363</v>
      </c>
      <c r="K282" s="15" t="s">
        <v>328</v>
      </c>
      <c r="L282" s="51" t="s">
        <v>296</v>
      </c>
      <c r="M282" s="69" t="s">
        <v>184</v>
      </c>
      <c r="N282" s="250"/>
      <c r="O282" s="250"/>
      <c r="P282" s="250"/>
      <c r="Q282" s="250"/>
      <c r="R282" s="250"/>
      <c r="S282" s="250"/>
      <c r="T282" s="250"/>
      <c r="U282" s="250"/>
      <c r="V282" s="250"/>
      <c r="W282" s="250" t="s">
        <v>184</v>
      </c>
      <c r="X282" s="237">
        <f t="shared" si="110"/>
        <v>1</v>
      </c>
      <c r="Y282" s="80"/>
      <c r="Z282" s="80"/>
      <c r="AA282" s="80"/>
      <c r="AB282" s="80"/>
      <c r="AC282" s="80"/>
      <c r="AD282" s="80"/>
      <c r="AE282" s="80"/>
      <c r="AF282" s="80"/>
      <c r="AG282" s="80"/>
      <c r="AH282" s="80"/>
      <c r="AI282" s="80"/>
      <c r="AJ282" s="80" t="s">
        <v>522</v>
      </c>
      <c r="AK282" s="80"/>
      <c r="AL282" s="80"/>
      <c r="AM282" s="80" t="s">
        <v>522</v>
      </c>
      <c r="AN282" s="80" t="s">
        <v>522</v>
      </c>
      <c r="AO282" s="80"/>
      <c r="AP282" s="80"/>
      <c r="AQ282" s="80"/>
      <c r="AR282" s="80"/>
      <c r="AS282" s="80"/>
      <c r="AT282" s="80"/>
      <c r="AU282" s="80"/>
      <c r="AV282" s="80"/>
      <c r="AW282" s="80"/>
      <c r="AX282" s="80"/>
      <c r="AY282" s="80"/>
      <c r="AZ282" s="80"/>
      <c r="BA282" s="80"/>
      <c r="BB282" s="80"/>
      <c r="BC282" s="80"/>
      <c r="BD282" s="80"/>
      <c r="BE282" s="80"/>
      <c r="BF282" s="80"/>
      <c r="BG282" s="80" t="s">
        <v>523</v>
      </c>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236">
        <f t="shared" si="111"/>
        <v>0</v>
      </c>
      <c r="CM282" s="235" t="e">
        <f t="shared" si="112"/>
        <v>#DIV/0!</v>
      </c>
      <c r="CN282" s="236">
        <f t="shared" si="113"/>
        <v>0</v>
      </c>
      <c r="CO282" s="235" t="e">
        <f t="shared" si="114"/>
        <v>#DIV/0!</v>
      </c>
      <c r="CP282" s="236">
        <f t="shared" si="115"/>
        <v>0</v>
      </c>
      <c r="CQ282" s="235" t="e">
        <f t="shared" si="116"/>
        <v>#DIV/0!</v>
      </c>
      <c r="CR282" s="236">
        <f t="shared" si="117"/>
        <v>0</v>
      </c>
      <c r="CS282" s="235" t="e">
        <f t="shared" si="99"/>
        <v>#DIV/0!</v>
      </c>
      <c r="CT282" s="237" t="e">
        <f t="shared" si="100"/>
        <v>#DIV/0!</v>
      </c>
      <c r="CU282" s="237" t="e">
        <f t="shared" si="118"/>
        <v>#DIV/0!</v>
      </c>
      <c r="CV282" s="6"/>
    </row>
    <row r="283" spans="1:100" s="22" customFormat="1" ht="409.6" hidden="1">
      <c r="A283" s="71">
        <v>277</v>
      </c>
      <c r="B283" s="250">
        <v>429</v>
      </c>
      <c r="C283" s="26" t="s">
        <v>237</v>
      </c>
      <c r="D283" s="249" t="s">
        <v>12</v>
      </c>
      <c r="E283" s="26" t="s">
        <v>238</v>
      </c>
      <c r="F283" s="249" t="s">
        <v>12</v>
      </c>
      <c r="G283" s="26" t="s">
        <v>238</v>
      </c>
      <c r="H283" s="161" t="s">
        <v>406</v>
      </c>
      <c r="I283" s="55" t="s">
        <v>600</v>
      </c>
      <c r="J283" s="14" t="s">
        <v>363</v>
      </c>
      <c r="K283" s="15" t="s">
        <v>328</v>
      </c>
      <c r="L283" s="51" t="s">
        <v>296</v>
      </c>
      <c r="M283" s="69" t="s">
        <v>184</v>
      </c>
      <c r="N283" s="250"/>
      <c r="O283" s="250"/>
      <c r="P283" s="250"/>
      <c r="Q283" s="250"/>
      <c r="R283" s="250"/>
      <c r="S283" s="250"/>
      <c r="T283" s="250" t="s">
        <v>184</v>
      </c>
      <c r="U283" s="250"/>
      <c r="V283" s="250"/>
      <c r="W283" s="250"/>
      <c r="X283" s="237">
        <f t="shared" si="110"/>
        <v>1</v>
      </c>
      <c r="Y283" s="80"/>
      <c r="Z283" s="80"/>
      <c r="AA283" s="80"/>
      <c r="AB283" s="80"/>
      <c r="AC283" s="80" t="s">
        <v>523</v>
      </c>
      <c r="AD283" s="80"/>
      <c r="AE283" s="80"/>
      <c r="AF283" s="80"/>
      <c r="AG283" s="80"/>
      <c r="AH283" s="80"/>
      <c r="AI283" s="80"/>
      <c r="AJ283" s="80"/>
      <c r="AK283" s="80"/>
      <c r="AL283" s="80"/>
      <c r="AM283" s="80"/>
      <c r="AN283" s="80"/>
      <c r="AO283" s="80"/>
      <c r="AP283" s="80"/>
      <c r="AQ283" s="80"/>
      <c r="AR283" s="80"/>
      <c r="AS283" s="80"/>
      <c r="AT283" s="80"/>
      <c r="AU283" s="80"/>
      <c r="AV283" s="80"/>
      <c r="AW283" s="80" t="s">
        <v>523</v>
      </c>
      <c r="AX283" s="80"/>
      <c r="AY283" s="80"/>
      <c r="AZ283" s="80"/>
      <c r="BA283" s="80"/>
      <c r="BB283" s="80"/>
      <c r="BC283" s="80" t="s">
        <v>523</v>
      </c>
      <c r="BD283" s="80"/>
      <c r="BE283" s="80"/>
      <c r="BF283" s="80"/>
      <c r="BG283" s="80"/>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236">
        <f t="shared" si="111"/>
        <v>0</v>
      </c>
      <c r="CM283" s="235" t="e">
        <f t="shared" si="112"/>
        <v>#DIV/0!</v>
      </c>
      <c r="CN283" s="236">
        <f t="shared" si="113"/>
        <v>0</v>
      </c>
      <c r="CO283" s="235" t="e">
        <f t="shared" si="114"/>
        <v>#DIV/0!</v>
      </c>
      <c r="CP283" s="236">
        <f t="shared" si="115"/>
        <v>0</v>
      </c>
      <c r="CQ283" s="235" t="e">
        <f t="shared" si="116"/>
        <v>#DIV/0!</v>
      </c>
      <c r="CR283" s="236">
        <f t="shared" si="117"/>
        <v>0</v>
      </c>
      <c r="CS283" s="235" t="e">
        <f t="shared" si="99"/>
        <v>#DIV/0!</v>
      </c>
      <c r="CT283" s="237" t="e">
        <f t="shared" si="100"/>
        <v>#DIV/0!</v>
      </c>
      <c r="CU283" s="237" t="e">
        <f t="shared" si="118"/>
        <v>#DIV/0!</v>
      </c>
      <c r="CV283" s="6"/>
    </row>
    <row r="284" spans="1:100" s="22" customFormat="1" ht="21" hidden="1" customHeight="1">
      <c r="A284" s="71">
        <v>278</v>
      </c>
      <c r="B284" s="250">
        <v>432</v>
      </c>
      <c r="C284" s="26" t="s">
        <v>239</v>
      </c>
      <c r="D284" s="249" t="s">
        <v>12</v>
      </c>
      <c r="E284" s="26" t="s">
        <v>240</v>
      </c>
      <c r="F284" s="249" t="s">
        <v>12</v>
      </c>
      <c r="G284" s="26" t="s">
        <v>240</v>
      </c>
      <c r="H284" s="161" t="s">
        <v>556</v>
      </c>
      <c r="I284" s="55" t="s">
        <v>600</v>
      </c>
      <c r="J284" s="14" t="s">
        <v>363</v>
      </c>
      <c r="K284" s="15" t="s">
        <v>328</v>
      </c>
      <c r="L284" s="51" t="s">
        <v>296</v>
      </c>
      <c r="M284" s="69" t="s">
        <v>184</v>
      </c>
      <c r="N284" s="250"/>
      <c r="O284" s="250"/>
      <c r="P284" s="250"/>
      <c r="Q284" s="250"/>
      <c r="R284" s="250"/>
      <c r="S284" s="250"/>
      <c r="T284" s="250"/>
      <c r="U284" s="250" t="s">
        <v>184</v>
      </c>
      <c r="V284" s="250"/>
      <c r="W284" s="250"/>
      <c r="X284" s="237">
        <f t="shared" si="110"/>
        <v>1</v>
      </c>
      <c r="Y284" s="80"/>
      <c r="Z284" s="80"/>
      <c r="AA284" s="80"/>
      <c r="AB284" s="80"/>
      <c r="AC284" s="80"/>
      <c r="AD284" s="80"/>
      <c r="AE284" s="80"/>
      <c r="AF284" s="80"/>
      <c r="AG284" s="80" t="s">
        <v>522</v>
      </c>
      <c r="AH284" s="80" t="s">
        <v>522</v>
      </c>
      <c r="AI284" s="80"/>
      <c r="AJ284" s="80"/>
      <c r="AK284" s="80"/>
      <c r="AL284" s="80"/>
      <c r="AM284" s="80"/>
      <c r="AN284" s="80"/>
      <c r="AO284" s="80"/>
      <c r="AP284" s="80"/>
      <c r="AQ284" s="80"/>
      <c r="AR284" s="80" t="s">
        <v>522</v>
      </c>
      <c r="AS284" s="80" t="s">
        <v>522</v>
      </c>
      <c r="AT284" s="80"/>
      <c r="AU284" s="80"/>
      <c r="AV284" s="80"/>
      <c r="AW284" s="80"/>
      <c r="AX284" s="80"/>
      <c r="AY284" s="80" t="s">
        <v>522</v>
      </c>
      <c r="AZ284" s="80"/>
      <c r="BA284" s="80" t="s">
        <v>522</v>
      </c>
      <c r="BB284" s="80"/>
      <c r="BC284" s="80"/>
      <c r="BD284" s="80"/>
      <c r="BE284" s="80"/>
      <c r="BF284" s="80"/>
      <c r="BG284" s="80"/>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236">
        <f t="shared" si="111"/>
        <v>0</v>
      </c>
      <c r="CM284" s="235" t="e">
        <f t="shared" si="112"/>
        <v>#DIV/0!</v>
      </c>
      <c r="CN284" s="236">
        <f t="shared" si="113"/>
        <v>0</v>
      </c>
      <c r="CO284" s="235" t="e">
        <f t="shared" si="114"/>
        <v>#DIV/0!</v>
      </c>
      <c r="CP284" s="236">
        <f t="shared" si="115"/>
        <v>0</v>
      </c>
      <c r="CQ284" s="235" t="e">
        <f t="shared" si="116"/>
        <v>#DIV/0!</v>
      </c>
      <c r="CR284" s="236">
        <f t="shared" si="117"/>
        <v>0</v>
      </c>
      <c r="CS284" s="235" t="e">
        <f t="shared" si="99"/>
        <v>#DIV/0!</v>
      </c>
      <c r="CT284" s="237" t="e">
        <f t="shared" si="100"/>
        <v>#DIV/0!</v>
      </c>
      <c r="CU284" s="237" t="e">
        <f t="shared" si="118"/>
        <v>#DIV/0!</v>
      </c>
      <c r="CV284" s="6"/>
    </row>
    <row r="285" spans="1:100" s="22" customFormat="1" ht="51.75" customHeight="1">
      <c r="A285" s="71">
        <v>279</v>
      </c>
      <c r="B285" s="250">
        <v>435</v>
      </c>
      <c r="C285" s="26" t="s">
        <v>233</v>
      </c>
      <c r="D285" s="249" t="s">
        <v>12</v>
      </c>
      <c r="E285" s="26" t="s">
        <v>235</v>
      </c>
      <c r="F285" s="249" t="s">
        <v>12</v>
      </c>
      <c r="G285" s="26" t="s">
        <v>235</v>
      </c>
      <c r="H285" s="161" t="s">
        <v>407</v>
      </c>
      <c r="I285" s="55" t="s">
        <v>600</v>
      </c>
      <c r="J285" s="14" t="s">
        <v>363</v>
      </c>
      <c r="K285" s="254" t="s">
        <v>328</v>
      </c>
      <c r="L285" s="51" t="s">
        <v>296</v>
      </c>
      <c r="M285" s="69" t="s">
        <v>184</v>
      </c>
      <c r="N285" s="250" t="s">
        <v>184</v>
      </c>
      <c r="O285" s="250"/>
      <c r="P285" s="250"/>
      <c r="Q285" s="250"/>
      <c r="R285" s="250"/>
      <c r="S285" s="250"/>
      <c r="T285" s="250"/>
      <c r="U285" s="250"/>
      <c r="V285" s="250"/>
      <c r="W285" s="250"/>
      <c r="X285" s="237">
        <f t="shared" si="110"/>
        <v>1</v>
      </c>
      <c r="Y285" s="80"/>
      <c r="Z285" s="80"/>
      <c r="AA285" s="80"/>
      <c r="AB285" s="80" t="s">
        <v>524</v>
      </c>
      <c r="AC285" s="80"/>
      <c r="AD285" s="80"/>
      <c r="AE285" s="80"/>
      <c r="AF285" s="80"/>
      <c r="AG285" s="80"/>
      <c r="AH285" s="80"/>
      <c r="AI285" s="80"/>
      <c r="AJ285" s="80"/>
      <c r="AK285" s="80"/>
      <c r="AL285" s="80"/>
      <c r="AM285" s="80"/>
      <c r="AN285" s="80"/>
      <c r="AO285" s="80" t="s">
        <v>524</v>
      </c>
      <c r="AP285" s="80" t="s">
        <v>524</v>
      </c>
      <c r="AQ285" s="80"/>
      <c r="AR285" s="80"/>
      <c r="AS285" s="80"/>
      <c r="AT285" s="80"/>
      <c r="AU285" s="80"/>
      <c r="AV285" s="80"/>
      <c r="AW285" s="80"/>
      <c r="AX285" s="80"/>
      <c r="AY285" s="80"/>
      <c r="AZ285" s="80"/>
      <c r="BA285" s="80"/>
      <c r="BB285" s="80"/>
      <c r="BC285" s="80"/>
      <c r="BD285" s="80"/>
      <c r="BE285" s="80" t="s">
        <v>524</v>
      </c>
      <c r="BF285" s="80"/>
      <c r="BG285" s="80"/>
      <c r="BH285" s="6">
        <v>2</v>
      </c>
      <c r="BI285" s="6">
        <v>2</v>
      </c>
      <c r="BJ285" s="6">
        <v>1</v>
      </c>
      <c r="BK285" s="6">
        <v>2</v>
      </c>
      <c r="BL285" s="6">
        <v>2</v>
      </c>
      <c r="BM285" s="6">
        <v>2</v>
      </c>
      <c r="BN285" s="6">
        <v>2</v>
      </c>
      <c r="BO285" s="6">
        <v>2</v>
      </c>
      <c r="BP285" s="6">
        <v>1</v>
      </c>
      <c r="BQ285" s="6">
        <v>2</v>
      </c>
      <c r="BR285" s="6">
        <v>2</v>
      </c>
      <c r="BS285" s="6">
        <v>2</v>
      </c>
      <c r="BT285" s="6">
        <v>1</v>
      </c>
      <c r="BU285" s="6">
        <v>2</v>
      </c>
      <c r="BV285" s="6">
        <v>2</v>
      </c>
      <c r="BW285" s="6">
        <v>2</v>
      </c>
      <c r="BX285" s="6">
        <v>1</v>
      </c>
      <c r="BY285" s="6">
        <v>1</v>
      </c>
      <c r="BZ285" s="6">
        <v>2</v>
      </c>
      <c r="CA285" s="6">
        <v>2</v>
      </c>
      <c r="CB285" s="6">
        <v>1</v>
      </c>
      <c r="CC285" s="6">
        <v>2</v>
      </c>
      <c r="CD285" s="6">
        <v>2</v>
      </c>
      <c r="CE285" s="6"/>
      <c r="CF285" s="6"/>
      <c r="CG285" s="6"/>
      <c r="CH285" s="6"/>
      <c r="CI285" s="6"/>
      <c r="CJ285" s="6"/>
      <c r="CK285" s="6"/>
      <c r="CL285" s="236">
        <f t="shared" si="111"/>
        <v>17</v>
      </c>
      <c r="CM285" s="235">
        <f t="shared" si="112"/>
        <v>0.73913043478260865</v>
      </c>
      <c r="CN285" s="236">
        <f t="shared" si="113"/>
        <v>6</v>
      </c>
      <c r="CO285" s="235">
        <f t="shared" si="114"/>
        <v>0.2608695652173913</v>
      </c>
      <c r="CP285" s="236">
        <f t="shared" si="115"/>
        <v>0</v>
      </c>
      <c r="CQ285" s="235">
        <f t="shared" si="116"/>
        <v>0</v>
      </c>
      <c r="CR285" s="236">
        <f t="shared" si="117"/>
        <v>0</v>
      </c>
      <c r="CS285" s="235">
        <f t="shared" si="99"/>
        <v>0</v>
      </c>
      <c r="CT285" s="237">
        <f t="shared" si="100"/>
        <v>1.7391304347826086</v>
      </c>
      <c r="CU285" s="237" t="str">
        <f t="shared" si="118"/>
        <v>Đạt mục tiêu</v>
      </c>
      <c r="CV285" s="6"/>
    </row>
    <row r="286" spans="1:100" s="22" customFormat="1" ht="47.25" hidden="1" customHeight="1">
      <c r="A286" s="71">
        <v>280</v>
      </c>
      <c r="B286" s="250">
        <v>436</v>
      </c>
      <c r="C286" s="26" t="s">
        <v>234</v>
      </c>
      <c r="D286" s="249" t="s">
        <v>10</v>
      </c>
      <c r="E286" s="26" t="s">
        <v>236</v>
      </c>
      <c r="F286" s="249" t="s">
        <v>12</v>
      </c>
      <c r="G286" s="26" t="s">
        <v>236</v>
      </c>
      <c r="H286" s="161" t="s">
        <v>236</v>
      </c>
      <c r="I286" s="55" t="s">
        <v>600</v>
      </c>
      <c r="J286" s="14" t="s">
        <v>363</v>
      </c>
      <c r="K286" s="15" t="s">
        <v>328</v>
      </c>
      <c r="L286" s="51" t="s">
        <v>297</v>
      </c>
      <c r="M286" s="69" t="s">
        <v>184</v>
      </c>
      <c r="N286" s="71"/>
      <c r="O286" s="71" t="s">
        <v>184</v>
      </c>
      <c r="P286" s="71"/>
      <c r="Q286" s="71"/>
      <c r="R286" s="71"/>
      <c r="S286" s="250"/>
      <c r="T286" s="71"/>
      <c r="U286" s="71"/>
      <c r="V286" s="71"/>
      <c r="W286" s="71"/>
      <c r="X286" s="237">
        <f t="shared" si="110"/>
        <v>1</v>
      </c>
      <c r="Y286" s="80" t="s">
        <v>523</v>
      </c>
      <c r="Z286" s="80"/>
      <c r="AA286" s="80" t="s">
        <v>523</v>
      </c>
      <c r="AB286" s="80"/>
      <c r="AC286" s="80"/>
      <c r="AD286" s="80" t="s">
        <v>523</v>
      </c>
      <c r="AE286" s="80"/>
      <c r="AF286" s="80" t="s">
        <v>523</v>
      </c>
      <c r="AG286" s="80"/>
      <c r="AH286" s="80" t="s">
        <v>523</v>
      </c>
      <c r="AI286" s="80"/>
      <c r="AJ286" s="80"/>
      <c r="AK286" s="80"/>
      <c r="AL286" s="80"/>
      <c r="AM286" s="80"/>
      <c r="AN286" s="80"/>
      <c r="AO286" s="80"/>
      <c r="AP286" s="80"/>
      <c r="AQ286" s="80"/>
      <c r="AR286" s="80"/>
      <c r="AS286" s="80"/>
      <c r="AT286" s="80"/>
      <c r="AU286" s="80"/>
      <c r="AV286" s="80"/>
      <c r="AW286" s="80"/>
      <c r="AX286" s="80"/>
      <c r="AY286" s="80"/>
      <c r="AZ286" s="80"/>
      <c r="BA286" s="80"/>
      <c r="BB286" s="80" t="s">
        <v>523</v>
      </c>
      <c r="BC286" s="80"/>
      <c r="BD286" s="80"/>
      <c r="BE286" s="80"/>
      <c r="BF286" s="80"/>
      <c r="BG286" s="80"/>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236">
        <f t="shared" si="111"/>
        <v>0</v>
      </c>
      <c r="CM286" s="235" t="e">
        <f t="shared" si="112"/>
        <v>#DIV/0!</v>
      </c>
      <c r="CN286" s="236">
        <f t="shared" si="113"/>
        <v>0</v>
      </c>
      <c r="CO286" s="235" t="e">
        <f t="shared" si="114"/>
        <v>#DIV/0!</v>
      </c>
      <c r="CP286" s="236">
        <f t="shared" si="115"/>
        <v>0</v>
      </c>
      <c r="CQ286" s="235" t="e">
        <f t="shared" si="116"/>
        <v>#DIV/0!</v>
      </c>
      <c r="CR286" s="236">
        <f t="shared" si="117"/>
        <v>0</v>
      </c>
      <c r="CS286" s="235" t="e">
        <f t="shared" ref="CS286:CS354" si="119">CR286/(CL286+CN286+CP286+CR286)</f>
        <v>#DIV/0!</v>
      </c>
      <c r="CT286" s="237" t="e">
        <f t="shared" ref="CT286:CT354" si="120">(((CL286*2)+(CN286*1)+(CP286*0)))/(CL286+CN286+CP286)</f>
        <v>#DIV/0!</v>
      </c>
      <c r="CU286" s="237" t="e">
        <f t="shared" si="118"/>
        <v>#DIV/0!</v>
      </c>
      <c r="CV286" s="6"/>
    </row>
    <row r="287" spans="1:100" s="22" customFormat="1" ht="26.25" hidden="1" customHeight="1">
      <c r="A287" s="71">
        <v>281</v>
      </c>
      <c r="B287" s="250">
        <v>439</v>
      </c>
      <c r="C287" s="26" t="s">
        <v>52</v>
      </c>
      <c r="D287" s="249" t="s">
        <v>12</v>
      </c>
      <c r="E287" s="26" t="s">
        <v>241</v>
      </c>
      <c r="F287" s="249" t="s">
        <v>12</v>
      </c>
      <c r="G287" s="26" t="s">
        <v>241</v>
      </c>
      <c r="H287" s="161" t="s">
        <v>408</v>
      </c>
      <c r="I287" s="14" t="s">
        <v>600</v>
      </c>
      <c r="J287" s="14" t="s">
        <v>363</v>
      </c>
      <c r="K287" s="15" t="s">
        <v>328</v>
      </c>
      <c r="L287" s="51" t="s">
        <v>296</v>
      </c>
      <c r="M287" s="69" t="s">
        <v>184</v>
      </c>
      <c r="N287" s="250"/>
      <c r="O287" s="250"/>
      <c r="P287" s="250"/>
      <c r="Q287" s="250" t="s">
        <v>184</v>
      </c>
      <c r="R287" s="250"/>
      <c r="S287" s="250"/>
      <c r="T287" s="250"/>
      <c r="U287" s="250"/>
      <c r="V287" s="250"/>
      <c r="W287" s="250"/>
      <c r="X287" s="237">
        <f t="shared" si="110"/>
        <v>1</v>
      </c>
      <c r="Y287" s="80"/>
      <c r="Z287" s="80"/>
      <c r="AA287" s="80"/>
      <c r="AB287" s="80"/>
      <c r="AC287" s="80"/>
      <c r="AD287" s="80"/>
      <c r="AE287" s="80"/>
      <c r="AF287" s="80"/>
      <c r="AG287" s="80"/>
      <c r="AH287" s="80"/>
      <c r="AI287" s="80"/>
      <c r="AJ287" s="80" t="s">
        <v>523</v>
      </c>
      <c r="AK287" s="80"/>
      <c r="AL287" s="80"/>
      <c r="AM287" s="80"/>
      <c r="AN287" s="80"/>
      <c r="AO287" s="80"/>
      <c r="AP287" s="80"/>
      <c r="AQ287" s="80"/>
      <c r="AR287" s="80"/>
      <c r="AS287" s="80"/>
      <c r="AT287" s="80"/>
      <c r="AU287" s="80"/>
      <c r="AV287" s="80"/>
      <c r="AW287" s="80"/>
      <c r="AX287" s="80"/>
      <c r="AY287" s="80"/>
      <c r="AZ287" s="80"/>
      <c r="BA287" s="80"/>
      <c r="BB287" s="80"/>
      <c r="BC287" s="80"/>
      <c r="BD287" s="80"/>
      <c r="BE287" s="80" t="s">
        <v>523</v>
      </c>
      <c r="BF287" s="80"/>
      <c r="BG287" s="80"/>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236">
        <f t="shared" si="111"/>
        <v>0</v>
      </c>
      <c r="CM287" s="235" t="e">
        <f t="shared" si="112"/>
        <v>#DIV/0!</v>
      </c>
      <c r="CN287" s="236">
        <f t="shared" si="113"/>
        <v>0</v>
      </c>
      <c r="CO287" s="235" t="e">
        <f t="shared" si="114"/>
        <v>#DIV/0!</v>
      </c>
      <c r="CP287" s="236">
        <f t="shared" si="115"/>
        <v>0</v>
      </c>
      <c r="CQ287" s="235" t="e">
        <f t="shared" si="116"/>
        <v>#DIV/0!</v>
      </c>
      <c r="CR287" s="236">
        <f t="shared" si="117"/>
        <v>0</v>
      </c>
      <c r="CS287" s="235" t="e">
        <f t="shared" si="119"/>
        <v>#DIV/0!</v>
      </c>
      <c r="CT287" s="237" t="e">
        <f t="shared" si="120"/>
        <v>#DIV/0!</v>
      </c>
      <c r="CU287" s="237" t="e">
        <f t="shared" si="118"/>
        <v>#DIV/0!</v>
      </c>
      <c r="CV287" s="6"/>
    </row>
    <row r="288" spans="1:100" s="22" customFormat="1" ht="28.5" hidden="1" customHeight="1">
      <c r="A288" s="71">
        <v>282</v>
      </c>
      <c r="B288" s="250">
        <v>440</v>
      </c>
      <c r="C288" s="26" t="s">
        <v>52</v>
      </c>
      <c r="D288" s="249" t="s">
        <v>12</v>
      </c>
      <c r="E288" s="26" t="s">
        <v>241</v>
      </c>
      <c r="F288" s="249" t="s">
        <v>12</v>
      </c>
      <c r="G288" s="26" t="s">
        <v>241</v>
      </c>
      <c r="H288" s="161" t="s">
        <v>408</v>
      </c>
      <c r="I288" s="14" t="s">
        <v>600</v>
      </c>
      <c r="J288" s="14" t="s">
        <v>363</v>
      </c>
      <c r="K288" s="15" t="s">
        <v>328</v>
      </c>
      <c r="L288" s="51" t="s">
        <v>296</v>
      </c>
      <c r="M288" s="69" t="s">
        <v>184</v>
      </c>
      <c r="N288" s="250"/>
      <c r="O288" s="250"/>
      <c r="P288" s="250"/>
      <c r="Q288" s="250"/>
      <c r="R288" s="250"/>
      <c r="S288" s="250"/>
      <c r="T288" s="250"/>
      <c r="U288" s="250"/>
      <c r="V288" s="250"/>
      <c r="W288" s="250" t="s">
        <v>184</v>
      </c>
      <c r="X288" s="237">
        <f t="shared" si="110"/>
        <v>1</v>
      </c>
      <c r="Y288" s="80"/>
      <c r="Z288" s="80"/>
      <c r="AA288" s="80"/>
      <c r="AB288" s="80"/>
      <c r="AC288" s="80"/>
      <c r="AD288" s="80"/>
      <c r="AE288" s="80"/>
      <c r="AF288" s="80"/>
      <c r="AG288" s="80"/>
      <c r="AH288" s="80"/>
      <c r="AI288" s="80"/>
      <c r="AJ288" s="80"/>
      <c r="AK288" s="80"/>
      <c r="AL288" s="80"/>
      <c r="AM288" s="80"/>
      <c r="AN288" s="80"/>
      <c r="AO288" s="80"/>
      <c r="AP288" s="80"/>
      <c r="AQ288" s="80"/>
      <c r="AR288" s="80"/>
      <c r="AS288" s="80"/>
      <c r="AT288" s="80"/>
      <c r="AU288" s="80"/>
      <c r="AV288" s="80"/>
      <c r="AW288" s="80"/>
      <c r="AX288" s="80"/>
      <c r="AY288" s="80"/>
      <c r="AZ288" s="80"/>
      <c r="BA288" s="80"/>
      <c r="BB288" s="80"/>
      <c r="BC288" s="80"/>
      <c r="BD288" s="80"/>
      <c r="BE288" s="80"/>
      <c r="BF288" s="80"/>
      <c r="BG288" s="80"/>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236"/>
      <c r="CM288" s="235"/>
      <c r="CN288" s="236"/>
      <c r="CO288" s="235"/>
      <c r="CP288" s="236"/>
      <c r="CQ288" s="235"/>
      <c r="CR288" s="236"/>
      <c r="CS288" s="235"/>
      <c r="CT288" s="237"/>
      <c r="CU288" s="237"/>
      <c r="CV288" s="6"/>
    </row>
    <row r="289" spans="1:100" s="22" customFormat="1" ht="25.5" hidden="1" customHeight="1">
      <c r="A289" s="71">
        <v>283</v>
      </c>
      <c r="B289" s="250">
        <v>442</v>
      </c>
      <c r="C289" s="26" t="s">
        <v>54</v>
      </c>
      <c r="D289" s="249" t="s">
        <v>10</v>
      </c>
      <c r="E289" s="26" t="s">
        <v>232</v>
      </c>
      <c r="F289" s="249" t="s">
        <v>12</v>
      </c>
      <c r="G289" s="26" t="s">
        <v>232</v>
      </c>
      <c r="H289" s="161" t="s">
        <v>409</v>
      </c>
      <c r="I289" s="55" t="s">
        <v>600</v>
      </c>
      <c r="J289" s="14" t="s">
        <v>363</v>
      </c>
      <c r="K289" s="15" t="s">
        <v>328</v>
      </c>
      <c r="L289" s="51" t="s">
        <v>296</v>
      </c>
      <c r="M289" s="69" t="s">
        <v>184</v>
      </c>
      <c r="N289" s="250"/>
      <c r="O289" s="250"/>
      <c r="P289" s="250"/>
      <c r="Q289" s="250"/>
      <c r="R289" s="250" t="s">
        <v>184</v>
      </c>
      <c r="S289" s="250"/>
      <c r="T289" s="250"/>
      <c r="U289" s="250"/>
      <c r="V289" s="250"/>
      <c r="W289" s="250"/>
      <c r="X289" s="237">
        <f t="shared" si="110"/>
        <v>1</v>
      </c>
      <c r="Y289" s="80"/>
      <c r="Z289" s="80"/>
      <c r="AA289" s="80"/>
      <c r="AB289" s="80"/>
      <c r="AC289" s="80"/>
      <c r="AD289" s="80" t="s">
        <v>523</v>
      </c>
      <c r="AE289" s="80"/>
      <c r="AF289" s="80"/>
      <c r="AG289" s="80"/>
      <c r="AH289" s="80"/>
      <c r="AI289" s="80"/>
      <c r="AJ289" s="80"/>
      <c r="AK289" s="80"/>
      <c r="AL289" s="80"/>
      <c r="AM289" s="80"/>
      <c r="AN289" s="80"/>
      <c r="AO289" s="80"/>
      <c r="AP289" s="80" t="s">
        <v>523</v>
      </c>
      <c r="AQ289" s="80"/>
      <c r="AR289" s="80"/>
      <c r="AS289" s="80"/>
      <c r="AT289" s="80"/>
      <c r="AU289" s="80"/>
      <c r="AV289" s="80"/>
      <c r="AW289" s="80"/>
      <c r="AX289" s="80"/>
      <c r="AY289" s="80"/>
      <c r="AZ289" s="80" t="s">
        <v>523</v>
      </c>
      <c r="BA289" s="80"/>
      <c r="BB289" s="80"/>
      <c r="BC289" s="80"/>
      <c r="BD289" s="80"/>
      <c r="BE289" s="80"/>
      <c r="BF289" s="80"/>
      <c r="BG289" s="80"/>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236">
        <f t="shared" si="111"/>
        <v>0</v>
      </c>
      <c r="CM289" s="235" t="e">
        <f t="shared" si="112"/>
        <v>#DIV/0!</v>
      </c>
      <c r="CN289" s="236">
        <f t="shared" si="113"/>
        <v>0</v>
      </c>
      <c r="CO289" s="235" t="e">
        <f t="shared" si="114"/>
        <v>#DIV/0!</v>
      </c>
      <c r="CP289" s="236">
        <f t="shared" si="115"/>
        <v>0</v>
      </c>
      <c r="CQ289" s="235" t="e">
        <f t="shared" si="116"/>
        <v>#DIV/0!</v>
      </c>
      <c r="CR289" s="236">
        <f t="shared" si="117"/>
        <v>0</v>
      </c>
      <c r="CS289" s="235" t="e">
        <f t="shared" si="119"/>
        <v>#DIV/0!</v>
      </c>
      <c r="CT289" s="237" t="e">
        <f t="shared" si="120"/>
        <v>#DIV/0!</v>
      </c>
      <c r="CU289" s="237" t="e">
        <f t="shared" si="118"/>
        <v>#DIV/0!</v>
      </c>
      <c r="CV289" s="6"/>
    </row>
    <row r="290" spans="1:100" s="22" customFormat="1" ht="17.25" hidden="1" customHeight="1">
      <c r="A290" s="71">
        <v>284</v>
      </c>
      <c r="B290" s="41">
        <v>446</v>
      </c>
      <c r="C290" s="603" t="s">
        <v>275</v>
      </c>
      <c r="D290" s="604"/>
      <c r="E290" s="604"/>
      <c r="F290" s="605"/>
      <c r="G290" s="45" t="s">
        <v>331</v>
      </c>
      <c r="H290" s="152" t="s">
        <v>331</v>
      </c>
      <c r="I290" s="45" t="s">
        <v>331</v>
      </c>
      <c r="J290" s="45" t="s">
        <v>331</v>
      </c>
      <c r="K290" s="15" t="s">
        <v>340</v>
      </c>
      <c r="L290" s="45" t="s">
        <v>331</v>
      </c>
      <c r="M290" s="45" t="s">
        <v>331</v>
      </c>
      <c r="N290" s="45" t="s">
        <v>331</v>
      </c>
      <c r="O290" s="45" t="s">
        <v>331</v>
      </c>
      <c r="P290" s="45" t="s">
        <v>331</v>
      </c>
      <c r="Q290" s="45" t="s">
        <v>331</v>
      </c>
      <c r="R290" s="45" t="s">
        <v>331</v>
      </c>
      <c r="S290" s="45" t="s">
        <v>331</v>
      </c>
      <c r="T290" s="45" t="s">
        <v>331</v>
      </c>
      <c r="U290" s="45" t="s">
        <v>331</v>
      </c>
      <c r="V290" s="45" t="s">
        <v>331</v>
      </c>
      <c r="W290" s="45" t="s">
        <v>331</v>
      </c>
      <c r="X290" s="45" t="s">
        <v>331</v>
      </c>
      <c r="Y290" s="45" t="s">
        <v>331</v>
      </c>
      <c r="Z290" s="45" t="s">
        <v>331</v>
      </c>
      <c r="AA290" s="45" t="s">
        <v>331</v>
      </c>
      <c r="AB290" s="45" t="s">
        <v>331</v>
      </c>
      <c r="AC290" s="45" t="s">
        <v>331</v>
      </c>
      <c r="AD290" s="45" t="s">
        <v>331</v>
      </c>
      <c r="AE290" s="45" t="s">
        <v>331</v>
      </c>
      <c r="AF290" s="45" t="s">
        <v>331</v>
      </c>
      <c r="AG290" s="45" t="s">
        <v>331</v>
      </c>
      <c r="AH290" s="45" t="s">
        <v>331</v>
      </c>
      <c r="AI290" s="45" t="s">
        <v>331</v>
      </c>
      <c r="AJ290" s="45" t="s">
        <v>331</v>
      </c>
      <c r="AK290" s="45" t="s">
        <v>331</v>
      </c>
      <c r="AL290" s="45" t="s">
        <v>331</v>
      </c>
      <c r="AM290" s="45" t="s">
        <v>331</v>
      </c>
      <c r="AN290" s="45" t="s">
        <v>331</v>
      </c>
      <c r="AO290" s="45" t="s">
        <v>331</v>
      </c>
      <c r="AP290" s="45" t="s">
        <v>331</v>
      </c>
      <c r="AQ290" s="45" t="s">
        <v>331</v>
      </c>
      <c r="AR290" s="45" t="s">
        <v>331</v>
      </c>
      <c r="AS290" s="45" t="s">
        <v>331</v>
      </c>
      <c r="AT290" s="45" t="s">
        <v>331</v>
      </c>
      <c r="AU290" s="45" t="s">
        <v>331</v>
      </c>
      <c r="AV290" s="45" t="s">
        <v>331</v>
      </c>
      <c r="AW290" s="45" t="s">
        <v>331</v>
      </c>
      <c r="AX290" s="45" t="s">
        <v>331</v>
      </c>
      <c r="AY290" s="45" t="s">
        <v>331</v>
      </c>
      <c r="AZ290" s="45" t="s">
        <v>331</v>
      </c>
      <c r="BA290" s="45" t="s">
        <v>331</v>
      </c>
      <c r="BB290" s="45" t="s">
        <v>331</v>
      </c>
      <c r="BC290" s="45" t="s">
        <v>331</v>
      </c>
      <c r="BD290" s="45" t="s">
        <v>331</v>
      </c>
      <c r="BE290" s="45" t="s">
        <v>331</v>
      </c>
      <c r="BF290" s="45" t="s">
        <v>331</v>
      </c>
      <c r="BG290" s="45" t="s">
        <v>331</v>
      </c>
      <c r="BH290" s="45" t="s">
        <v>331</v>
      </c>
      <c r="BI290" s="45" t="s">
        <v>331</v>
      </c>
      <c r="BJ290" s="45" t="s">
        <v>331</v>
      </c>
      <c r="BK290" s="45" t="s">
        <v>331</v>
      </c>
      <c r="BL290" s="45" t="s">
        <v>331</v>
      </c>
      <c r="BM290" s="45" t="s">
        <v>331</v>
      </c>
      <c r="BN290" s="45" t="s">
        <v>331</v>
      </c>
      <c r="BO290" s="45" t="s">
        <v>331</v>
      </c>
      <c r="BP290" s="45" t="s">
        <v>331</v>
      </c>
      <c r="BQ290" s="45" t="s">
        <v>331</v>
      </c>
      <c r="BR290" s="45" t="s">
        <v>331</v>
      </c>
      <c r="BS290" s="45" t="s">
        <v>331</v>
      </c>
      <c r="BT290" s="45" t="s">
        <v>331</v>
      </c>
      <c r="BU290" s="45" t="s">
        <v>331</v>
      </c>
      <c r="BV290" s="45" t="s">
        <v>331</v>
      </c>
      <c r="BW290" s="45" t="s">
        <v>331</v>
      </c>
      <c r="BX290" s="45" t="s">
        <v>331</v>
      </c>
      <c r="BY290" s="45" t="s">
        <v>331</v>
      </c>
      <c r="BZ290" s="45" t="s">
        <v>331</v>
      </c>
      <c r="CA290" s="45" t="s">
        <v>331</v>
      </c>
      <c r="CB290" s="45" t="s">
        <v>331</v>
      </c>
      <c r="CC290" s="45" t="s">
        <v>331</v>
      </c>
      <c r="CD290" s="45" t="s">
        <v>331</v>
      </c>
      <c r="CE290" s="45" t="s">
        <v>331</v>
      </c>
      <c r="CF290" s="45" t="s">
        <v>331</v>
      </c>
      <c r="CG290" s="45" t="s">
        <v>331</v>
      </c>
      <c r="CH290" s="45" t="s">
        <v>331</v>
      </c>
      <c r="CI290" s="45" t="s">
        <v>331</v>
      </c>
      <c r="CJ290" s="45" t="s">
        <v>331</v>
      </c>
      <c r="CK290" s="45" t="s">
        <v>331</v>
      </c>
      <c r="CL290" s="45" t="s">
        <v>331</v>
      </c>
      <c r="CM290" s="45" t="s">
        <v>331</v>
      </c>
      <c r="CN290" s="45" t="s">
        <v>331</v>
      </c>
      <c r="CO290" s="45" t="s">
        <v>331</v>
      </c>
      <c r="CP290" s="45" t="s">
        <v>331</v>
      </c>
      <c r="CQ290" s="45" t="s">
        <v>331</v>
      </c>
      <c r="CR290" s="45" t="s">
        <v>331</v>
      </c>
      <c r="CS290" s="45" t="s">
        <v>331</v>
      </c>
      <c r="CT290" s="45" t="s">
        <v>331</v>
      </c>
      <c r="CU290" s="45" t="s">
        <v>331</v>
      </c>
      <c r="CV290" s="45" t="s">
        <v>331</v>
      </c>
    </row>
    <row r="291" spans="1:100" s="22" customFormat="1" ht="17.25" hidden="1" customHeight="1">
      <c r="A291" s="71">
        <v>285</v>
      </c>
      <c r="B291" s="41">
        <v>447</v>
      </c>
      <c r="C291" s="582" t="s">
        <v>276</v>
      </c>
      <c r="D291" s="583"/>
      <c r="E291" s="583"/>
      <c r="F291" s="584"/>
      <c r="G291" s="45" t="s">
        <v>331</v>
      </c>
      <c r="H291" s="152" t="s">
        <v>331</v>
      </c>
      <c r="I291" s="45" t="s">
        <v>331</v>
      </c>
      <c r="J291" s="45" t="s">
        <v>331</v>
      </c>
      <c r="K291" s="15" t="s">
        <v>340</v>
      </c>
      <c r="L291" s="45" t="s">
        <v>331</v>
      </c>
      <c r="M291" s="45" t="s">
        <v>331</v>
      </c>
      <c r="N291" s="45" t="s">
        <v>331</v>
      </c>
      <c r="O291" s="45" t="s">
        <v>331</v>
      </c>
      <c r="P291" s="45" t="s">
        <v>331</v>
      </c>
      <c r="Q291" s="45" t="s">
        <v>331</v>
      </c>
      <c r="R291" s="45" t="s">
        <v>331</v>
      </c>
      <c r="S291" s="45" t="s">
        <v>331</v>
      </c>
      <c r="T291" s="45" t="s">
        <v>331</v>
      </c>
      <c r="U291" s="45" t="s">
        <v>331</v>
      </c>
      <c r="V291" s="45" t="s">
        <v>331</v>
      </c>
      <c r="W291" s="45" t="s">
        <v>331</v>
      </c>
      <c r="X291" s="45" t="s">
        <v>331</v>
      </c>
      <c r="Y291" s="45" t="s">
        <v>331</v>
      </c>
      <c r="Z291" s="45" t="s">
        <v>331</v>
      </c>
      <c r="AA291" s="45" t="s">
        <v>331</v>
      </c>
      <c r="AB291" s="45" t="s">
        <v>331</v>
      </c>
      <c r="AC291" s="45" t="s">
        <v>331</v>
      </c>
      <c r="AD291" s="45" t="s">
        <v>331</v>
      </c>
      <c r="AE291" s="45" t="s">
        <v>331</v>
      </c>
      <c r="AF291" s="45" t="s">
        <v>331</v>
      </c>
      <c r="AG291" s="45" t="s">
        <v>331</v>
      </c>
      <c r="AH291" s="45" t="s">
        <v>331</v>
      </c>
      <c r="AI291" s="45" t="s">
        <v>331</v>
      </c>
      <c r="AJ291" s="45" t="s">
        <v>331</v>
      </c>
      <c r="AK291" s="45" t="s">
        <v>331</v>
      </c>
      <c r="AL291" s="45" t="s">
        <v>331</v>
      </c>
      <c r="AM291" s="45" t="s">
        <v>331</v>
      </c>
      <c r="AN291" s="45" t="s">
        <v>331</v>
      </c>
      <c r="AO291" s="45" t="s">
        <v>331</v>
      </c>
      <c r="AP291" s="45" t="s">
        <v>331</v>
      </c>
      <c r="AQ291" s="45" t="s">
        <v>331</v>
      </c>
      <c r="AR291" s="45" t="s">
        <v>331</v>
      </c>
      <c r="AS291" s="45" t="s">
        <v>331</v>
      </c>
      <c r="AT291" s="45" t="s">
        <v>331</v>
      </c>
      <c r="AU291" s="45" t="s">
        <v>331</v>
      </c>
      <c r="AV291" s="45" t="s">
        <v>331</v>
      </c>
      <c r="AW291" s="45" t="s">
        <v>331</v>
      </c>
      <c r="AX291" s="45" t="s">
        <v>331</v>
      </c>
      <c r="AY291" s="45" t="s">
        <v>331</v>
      </c>
      <c r="AZ291" s="45" t="s">
        <v>331</v>
      </c>
      <c r="BA291" s="45" t="s">
        <v>331</v>
      </c>
      <c r="BB291" s="45" t="s">
        <v>331</v>
      </c>
      <c r="BC291" s="45" t="s">
        <v>331</v>
      </c>
      <c r="BD291" s="45" t="s">
        <v>331</v>
      </c>
      <c r="BE291" s="45" t="s">
        <v>331</v>
      </c>
      <c r="BF291" s="45" t="s">
        <v>331</v>
      </c>
      <c r="BG291" s="45" t="s">
        <v>331</v>
      </c>
      <c r="BH291" s="45" t="s">
        <v>331</v>
      </c>
      <c r="BI291" s="45" t="s">
        <v>331</v>
      </c>
      <c r="BJ291" s="45" t="s">
        <v>331</v>
      </c>
      <c r="BK291" s="45" t="s">
        <v>331</v>
      </c>
      <c r="BL291" s="45" t="s">
        <v>331</v>
      </c>
      <c r="BM291" s="45" t="s">
        <v>331</v>
      </c>
      <c r="BN291" s="45" t="s">
        <v>331</v>
      </c>
      <c r="BO291" s="45" t="s">
        <v>331</v>
      </c>
      <c r="BP291" s="45" t="s">
        <v>331</v>
      </c>
      <c r="BQ291" s="45" t="s">
        <v>331</v>
      </c>
      <c r="BR291" s="45" t="s">
        <v>331</v>
      </c>
      <c r="BS291" s="45" t="s">
        <v>331</v>
      </c>
      <c r="BT291" s="45" t="s">
        <v>331</v>
      </c>
      <c r="BU291" s="45" t="s">
        <v>331</v>
      </c>
      <c r="BV291" s="45" t="s">
        <v>331</v>
      </c>
      <c r="BW291" s="45" t="s">
        <v>331</v>
      </c>
      <c r="BX291" s="45" t="s">
        <v>331</v>
      </c>
      <c r="BY291" s="45" t="s">
        <v>331</v>
      </c>
      <c r="BZ291" s="45" t="s">
        <v>331</v>
      </c>
      <c r="CA291" s="45" t="s">
        <v>331</v>
      </c>
      <c r="CB291" s="45" t="s">
        <v>331</v>
      </c>
      <c r="CC291" s="45" t="s">
        <v>331</v>
      </c>
      <c r="CD291" s="45" t="s">
        <v>331</v>
      </c>
      <c r="CE291" s="45" t="s">
        <v>331</v>
      </c>
      <c r="CF291" s="45" t="s">
        <v>331</v>
      </c>
      <c r="CG291" s="45" t="s">
        <v>331</v>
      </c>
      <c r="CH291" s="45" t="s">
        <v>331</v>
      </c>
      <c r="CI291" s="45" t="s">
        <v>331</v>
      </c>
      <c r="CJ291" s="45" t="s">
        <v>331</v>
      </c>
      <c r="CK291" s="45" t="s">
        <v>331</v>
      </c>
      <c r="CL291" s="45" t="s">
        <v>331</v>
      </c>
      <c r="CM291" s="45" t="s">
        <v>331</v>
      </c>
      <c r="CN291" s="45" t="s">
        <v>331</v>
      </c>
      <c r="CO291" s="45" t="s">
        <v>331</v>
      </c>
      <c r="CP291" s="45" t="s">
        <v>331</v>
      </c>
      <c r="CQ291" s="45" t="s">
        <v>331</v>
      </c>
      <c r="CR291" s="45" t="s">
        <v>331</v>
      </c>
      <c r="CS291" s="45" t="s">
        <v>331</v>
      </c>
      <c r="CT291" s="45" t="s">
        <v>331</v>
      </c>
      <c r="CU291" s="45" t="s">
        <v>331</v>
      </c>
      <c r="CV291" s="45" t="s">
        <v>331</v>
      </c>
    </row>
    <row r="292" spans="1:100" s="22" customFormat="1" ht="17.25" hidden="1" customHeight="1">
      <c r="A292" s="71">
        <v>286</v>
      </c>
      <c r="B292" s="41">
        <v>448</v>
      </c>
      <c r="C292" s="582" t="s">
        <v>277</v>
      </c>
      <c r="D292" s="583"/>
      <c r="E292" s="583"/>
      <c r="F292" s="584"/>
      <c r="G292" s="45" t="s">
        <v>331</v>
      </c>
      <c r="H292" s="152" t="s">
        <v>331</v>
      </c>
      <c r="I292" s="45" t="s">
        <v>331</v>
      </c>
      <c r="J292" s="45" t="s">
        <v>331</v>
      </c>
      <c r="K292" s="15" t="s">
        <v>340</v>
      </c>
      <c r="L292" s="45" t="s">
        <v>331</v>
      </c>
      <c r="M292" s="45" t="s">
        <v>331</v>
      </c>
      <c r="N292" s="45" t="s">
        <v>331</v>
      </c>
      <c r="O292" s="45" t="s">
        <v>331</v>
      </c>
      <c r="P292" s="45" t="s">
        <v>331</v>
      </c>
      <c r="Q292" s="45" t="s">
        <v>331</v>
      </c>
      <c r="R292" s="45" t="s">
        <v>331</v>
      </c>
      <c r="S292" s="45" t="s">
        <v>331</v>
      </c>
      <c r="T292" s="45" t="s">
        <v>331</v>
      </c>
      <c r="U292" s="45" t="s">
        <v>331</v>
      </c>
      <c r="V292" s="45" t="s">
        <v>331</v>
      </c>
      <c r="W292" s="45" t="s">
        <v>331</v>
      </c>
      <c r="X292" s="45" t="s">
        <v>331</v>
      </c>
      <c r="Y292" s="45" t="s">
        <v>331</v>
      </c>
      <c r="Z292" s="45" t="s">
        <v>331</v>
      </c>
      <c r="AA292" s="45" t="s">
        <v>331</v>
      </c>
      <c r="AB292" s="45" t="s">
        <v>331</v>
      </c>
      <c r="AC292" s="45" t="s">
        <v>331</v>
      </c>
      <c r="AD292" s="45" t="s">
        <v>331</v>
      </c>
      <c r="AE292" s="45" t="s">
        <v>331</v>
      </c>
      <c r="AF292" s="45" t="s">
        <v>331</v>
      </c>
      <c r="AG292" s="45" t="s">
        <v>331</v>
      </c>
      <c r="AH292" s="45" t="s">
        <v>331</v>
      </c>
      <c r="AI292" s="45" t="s">
        <v>331</v>
      </c>
      <c r="AJ292" s="45" t="s">
        <v>331</v>
      </c>
      <c r="AK292" s="45" t="s">
        <v>331</v>
      </c>
      <c r="AL292" s="45" t="s">
        <v>331</v>
      </c>
      <c r="AM292" s="45" t="s">
        <v>331</v>
      </c>
      <c r="AN292" s="45" t="s">
        <v>331</v>
      </c>
      <c r="AO292" s="45" t="s">
        <v>331</v>
      </c>
      <c r="AP292" s="45" t="s">
        <v>331</v>
      </c>
      <c r="AQ292" s="45" t="s">
        <v>331</v>
      </c>
      <c r="AR292" s="45" t="s">
        <v>331</v>
      </c>
      <c r="AS292" s="45" t="s">
        <v>331</v>
      </c>
      <c r="AT292" s="45" t="s">
        <v>331</v>
      </c>
      <c r="AU292" s="45" t="s">
        <v>331</v>
      </c>
      <c r="AV292" s="45" t="s">
        <v>331</v>
      </c>
      <c r="AW292" s="45" t="s">
        <v>331</v>
      </c>
      <c r="AX292" s="45" t="s">
        <v>331</v>
      </c>
      <c r="AY292" s="45" t="s">
        <v>331</v>
      </c>
      <c r="AZ292" s="45" t="s">
        <v>331</v>
      </c>
      <c r="BA292" s="45" t="s">
        <v>331</v>
      </c>
      <c r="BB292" s="45" t="s">
        <v>331</v>
      </c>
      <c r="BC292" s="45" t="s">
        <v>331</v>
      </c>
      <c r="BD292" s="45" t="s">
        <v>331</v>
      </c>
      <c r="BE292" s="45" t="s">
        <v>331</v>
      </c>
      <c r="BF292" s="45" t="s">
        <v>331</v>
      </c>
      <c r="BG292" s="45" t="s">
        <v>331</v>
      </c>
      <c r="BH292" s="45" t="s">
        <v>331</v>
      </c>
      <c r="BI292" s="45" t="s">
        <v>331</v>
      </c>
      <c r="BJ292" s="45" t="s">
        <v>331</v>
      </c>
      <c r="BK292" s="45" t="s">
        <v>331</v>
      </c>
      <c r="BL292" s="45" t="s">
        <v>331</v>
      </c>
      <c r="BM292" s="45" t="s">
        <v>331</v>
      </c>
      <c r="BN292" s="45" t="s">
        <v>331</v>
      </c>
      <c r="BO292" s="45" t="s">
        <v>331</v>
      </c>
      <c r="BP292" s="45" t="s">
        <v>331</v>
      </c>
      <c r="BQ292" s="45" t="s">
        <v>331</v>
      </c>
      <c r="BR292" s="45" t="s">
        <v>331</v>
      </c>
      <c r="BS292" s="45" t="s">
        <v>331</v>
      </c>
      <c r="BT292" s="45" t="s">
        <v>331</v>
      </c>
      <c r="BU292" s="45" t="s">
        <v>331</v>
      </c>
      <c r="BV292" s="45" t="s">
        <v>331</v>
      </c>
      <c r="BW292" s="45" t="s">
        <v>331</v>
      </c>
      <c r="BX292" s="45" t="s">
        <v>331</v>
      </c>
      <c r="BY292" s="45" t="s">
        <v>331</v>
      </c>
      <c r="BZ292" s="45" t="s">
        <v>331</v>
      </c>
      <c r="CA292" s="45" t="s">
        <v>331</v>
      </c>
      <c r="CB292" s="45" t="s">
        <v>331</v>
      </c>
      <c r="CC292" s="45" t="s">
        <v>331</v>
      </c>
      <c r="CD292" s="45" t="s">
        <v>331</v>
      </c>
      <c r="CE292" s="45" t="s">
        <v>331</v>
      </c>
      <c r="CF292" s="45" t="s">
        <v>331</v>
      </c>
      <c r="CG292" s="45" t="s">
        <v>331</v>
      </c>
      <c r="CH292" s="45" t="s">
        <v>331</v>
      </c>
      <c r="CI292" s="45" t="s">
        <v>331</v>
      </c>
      <c r="CJ292" s="45" t="s">
        <v>331</v>
      </c>
      <c r="CK292" s="45" t="s">
        <v>331</v>
      </c>
      <c r="CL292" s="45" t="s">
        <v>331</v>
      </c>
      <c r="CM292" s="45" t="s">
        <v>331</v>
      </c>
      <c r="CN292" s="45" t="s">
        <v>331</v>
      </c>
      <c r="CO292" s="45" t="s">
        <v>331</v>
      </c>
      <c r="CP292" s="45" t="s">
        <v>331</v>
      </c>
      <c r="CQ292" s="45" t="s">
        <v>331</v>
      </c>
      <c r="CR292" s="45" t="s">
        <v>331</v>
      </c>
      <c r="CS292" s="45" t="s">
        <v>331</v>
      </c>
      <c r="CT292" s="45" t="s">
        <v>331</v>
      </c>
      <c r="CU292" s="45" t="s">
        <v>331</v>
      </c>
      <c r="CV292" s="45" t="s">
        <v>331</v>
      </c>
    </row>
    <row r="293" spans="1:100" s="22" customFormat="1" ht="33" hidden="1" customHeight="1">
      <c r="A293" s="71">
        <v>287</v>
      </c>
      <c r="B293" s="250">
        <v>449</v>
      </c>
      <c r="C293" s="26" t="s">
        <v>73</v>
      </c>
      <c r="D293" s="249" t="s">
        <v>10</v>
      </c>
      <c r="E293" s="26" t="s">
        <v>129</v>
      </c>
      <c r="F293" s="249" t="s">
        <v>12</v>
      </c>
      <c r="G293" s="26" t="s">
        <v>129</v>
      </c>
      <c r="H293" s="161" t="s">
        <v>439</v>
      </c>
      <c r="I293" s="55" t="s">
        <v>600</v>
      </c>
      <c r="J293" s="14" t="s">
        <v>363</v>
      </c>
      <c r="K293" s="15" t="s">
        <v>340</v>
      </c>
      <c r="L293" s="51" t="s">
        <v>296</v>
      </c>
      <c r="M293" s="69" t="s">
        <v>184</v>
      </c>
      <c r="N293" s="250"/>
      <c r="O293" s="250" t="s">
        <v>184</v>
      </c>
      <c r="P293" s="250"/>
      <c r="Q293" s="250"/>
      <c r="R293" s="250"/>
      <c r="S293" s="250"/>
      <c r="T293" s="250"/>
      <c r="U293" s="250"/>
      <c r="V293" s="250"/>
      <c r="W293" s="250"/>
      <c r="X293" s="237">
        <f>COUNTIF($N293:$W293,"x")</f>
        <v>1</v>
      </c>
      <c r="Y293" s="80"/>
      <c r="Z293" s="80"/>
      <c r="AA293" s="80"/>
      <c r="AB293" s="80"/>
      <c r="AC293" s="80" t="s">
        <v>523</v>
      </c>
      <c r="AD293" s="80"/>
      <c r="AE293" s="80"/>
      <c r="AF293" s="80"/>
      <c r="AG293" s="80"/>
      <c r="AH293" s="80"/>
      <c r="AI293" s="80"/>
      <c r="AJ293" s="80"/>
      <c r="AK293" s="80"/>
      <c r="AL293" s="80"/>
      <c r="AM293" s="80"/>
      <c r="AN293" s="80"/>
      <c r="AO293" s="80"/>
      <c r="AP293" s="80"/>
      <c r="AQ293" s="80"/>
      <c r="AR293" s="80"/>
      <c r="AS293" s="80"/>
      <c r="AT293" s="80"/>
      <c r="AU293" s="80"/>
      <c r="AV293" s="80"/>
      <c r="AW293" s="80"/>
      <c r="AX293" s="80"/>
      <c r="AY293" s="80"/>
      <c r="AZ293" s="80"/>
      <c r="BA293" s="80"/>
      <c r="BB293" s="80"/>
      <c r="BC293" s="80"/>
      <c r="BD293" s="80"/>
      <c r="BE293" s="80"/>
      <c r="BF293" s="80"/>
      <c r="BG293" s="80"/>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236">
        <f>COUNTIF(BH293:CK293,"2")</f>
        <v>0</v>
      </c>
      <c r="CM293" s="235" t="e">
        <f>CL293/(CL293+CN293+CP293+CR293)</f>
        <v>#DIV/0!</v>
      </c>
      <c r="CN293" s="236">
        <f>COUNTIF(BH293:CK293,"1")</f>
        <v>0</v>
      </c>
      <c r="CO293" s="235" t="e">
        <f>CN293/(CL293+CN293+CP293+CR293)</f>
        <v>#DIV/0!</v>
      </c>
      <c r="CP293" s="236">
        <f>COUNTIF(BH293:CK293,"0")</f>
        <v>0</v>
      </c>
      <c r="CQ293" s="235" t="e">
        <f>CP293/(CL293+CN293+CP293+CR293)</f>
        <v>#DIV/0!</v>
      </c>
      <c r="CR293" s="236">
        <f>COUNTIF(BH293:CK293,"KĐG")</f>
        <v>0</v>
      </c>
      <c r="CS293" s="235" t="e">
        <f t="shared" si="119"/>
        <v>#DIV/0!</v>
      </c>
      <c r="CT293" s="237" t="e">
        <f t="shared" si="120"/>
        <v>#DIV/0!</v>
      </c>
      <c r="CU293" s="237" t="e">
        <f>IF(CS293&gt;=50%,"KĐG",IF(CT293&gt;=1.6,"Đạt mục tiêu",IF(CT293&gt;=1,"Cần cố gắng","Chưa đạt")))</f>
        <v>#DIV/0!</v>
      </c>
      <c r="CV293" s="6"/>
    </row>
    <row r="294" spans="1:100" s="22" customFormat="1" ht="32.25" hidden="1" customHeight="1">
      <c r="A294" s="71">
        <v>288</v>
      </c>
      <c r="B294" s="250">
        <v>452</v>
      </c>
      <c r="C294" s="26" t="s">
        <v>74</v>
      </c>
      <c r="D294" s="249" t="s">
        <v>10</v>
      </c>
      <c r="E294" s="26" t="s">
        <v>75</v>
      </c>
      <c r="F294" s="249" t="s">
        <v>12</v>
      </c>
      <c r="G294" s="26" t="s">
        <v>75</v>
      </c>
      <c r="H294" s="161" t="s">
        <v>440</v>
      </c>
      <c r="I294" s="55" t="s">
        <v>600</v>
      </c>
      <c r="J294" s="14" t="s">
        <v>356</v>
      </c>
      <c r="K294" s="15" t="s">
        <v>340</v>
      </c>
      <c r="L294" s="51" t="s">
        <v>296</v>
      </c>
      <c r="M294" s="69" t="s">
        <v>184</v>
      </c>
      <c r="N294" s="250"/>
      <c r="O294" s="250" t="s">
        <v>184</v>
      </c>
      <c r="P294" s="250"/>
      <c r="Q294" s="250"/>
      <c r="R294" s="250"/>
      <c r="S294" s="250"/>
      <c r="T294" s="250"/>
      <c r="U294" s="250"/>
      <c r="V294" s="250"/>
      <c r="W294" s="250"/>
      <c r="X294" s="237">
        <f>COUNTIF($N294:$W294,"x")</f>
        <v>1</v>
      </c>
      <c r="Y294" s="71"/>
      <c r="Z294" s="71"/>
      <c r="AA294" s="71"/>
      <c r="AB294" s="71"/>
      <c r="AC294" s="80"/>
      <c r="AD294" s="80" t="s">
        <v>520</v>
      </c>
      <c r="AE294" s="80"/>
      <c r="AF294" s="80"/>
      <c r="AG294" s="80"/>
      <c r="AH294" s="80"/>
      <c r="AI294" s="80"/>
      <c r="AJ294" s="71"/>
      <c r="AK294" s="71"/>
      <c r="AL294" s="71"/>
      <c r="AM294" s="71"/>
      <c r="AN294" s="71"/>
      <c r="AO294" s="80"/>
      <c r="AP294" s="80"/>
      <c r="AQ294" s="80"/>
      <c r="AR294" s="71"/>
      <c r="AS294" s="71"/>
      <c r="AT294" s="80"/>
      <c r="AU294" s="80"/>
      <c r="AV294" s="80"/>
      <c r="AW294" s="80"/>
      <c r="AX294" s="80"/>
      <c r="AY294" s="80"/>
      <c r="AZ294" s="80"/>
      <c r="BA294" s="80"/>
      <c r="BB294" s="80"/>
      <c r="BC294" s="80"/>
      <c r="BD294" s="80"/>
      <c r="BE294" s="71"/>
      <c r="BF294" s="71"/>
      <c r="BG294" s="71"/>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236">
        <f>COUNTIF(BH294:CK294,"2")</f>
        <v>0</v>
      </c>
      <c r="CM294" s="235" t="e">
        <f>CL294/(CL294+CN294+CP294+CR294)</f>
        <v>#DIV/0!</v>
      </c>
      <c r="CN294" s="236">
        <f>COUNTIF(BH294:CK294,"1")</f>
        <v>0</v>
      </c>
      <c r="CO294" s="235" t="e">
        <f>CN294/(CL294+CN294+CP294+CR294)</f>
        <v>#DIV/0!</v>
      </c>
      <c r="CP294" s="236">
        <f>COUNTIF(BH294:CK294,"0")</f>
        <v>0</v>
      </c>
      <c r="CQ294" s="235" t="e">
        <f>CP294/(CL294+CN294+CP294+CR294)</f>
        <v>#DIV/0!</v>
      </c>
      <c r="CR294" s="236">
        <f>COUNTIF(BH294:CK294,"KĐG")</f>
        <v>0</v>
      </c>
      <c r="CS294" s="235" t="e">
        <f t="shared" si="119"/>
        <v>#DIV/0!</v>
      </c>
      <c r="CT294" s="237" t="e">
        <f t="shared" si="120"/>
        <v>#DIV/0!</v>
      </c>
      <c r="CU294" s="237" t="e">
        <f>IF(CS294&gt;=50%,"KĐG",IF(CT294&gt;=1.6,"Đạt mục tiêu",IF(CT294&gt;=1,"Cần cố gắng","Chưa đạt")))</f>
        <v>#DIV/0!</v>
      </c>
      <c r="CV294" s="6"/>
    </row>
    <row r="295" spans="1:100" s="22" customFormat="1" ht="22.5" hidden="1" customHeight="1">
      <c r="A295" s="71">
        <v>289</v>
      </c>
      <c r="B295" s="41">
        <v>462</v>
      </c>
      <c r="C295" s="582" t="s">
        <v>278</v>
      </c>
      <c r="D295" s="583"/>
      <c r="E295" s="583"/>
      <c r="F295" s="584"/>
      <c r="G295" s="45" t="s">
        <v>331</v>
      </c>
      <c r="H295" s="152" t="s">
        <v>331</v>
      </c>
      <c r="I295" s="45" t="s">
        <v>331</v>
      </c>
      <c r="J295" s="45" t="s">
        <v>331</v>
      </c>
      <c r="K295" s="15" t="s">
        <v>340</v>
      </c>
      <c r="L295" s="45" t="s">
        <v>331</v>
      </c>
      <c r="M295" s="45" t="s">
        <v>331</v>
      </c>
      <c r="N295" s="45" t="s">
        <v>331</v>
      </c>
      <c r="O295" s="45" t="s">
        <v>331</v>
      </c>
      <c r="P295" s="45" t="s">
        <v>331</v>
      </c>
      <c r="Q295" s="45" t="s">
        <v>331</v>
      </c>
      <c r="R295" s="45" t="s">
        <v>331</v>
      </c>
      <c r="S295" s="45" t="s">
        <v>331</v>
      </c>
      <c r="T295" s="45" t="s">
        <v>331</v>
      </c>
      <c r="U295" s="45" t="s">
        <v>331</v>
      </c>
      <c r="V295" s="45" t="s">
        <v>331</v>
      </c>
      <c r="W295" s="45" t="s">
        <v>331</v>
      </c>
      <c r="X295" s="45" t="s">
        <v>331</v>
      </c>
      <c r="Y295" s="45" t="s">
        <v>331</v>
      </c>
      <c r="Z295" s="45" t="s">
        <v>331</v>
      </c>
      <c r="AA295" s="45" t="s">
        <v>331</v>
      </c>
      <c r="AB295" s="45" t="s">
        <v>331</v>
      </c>
      <c r="AC295" s="45" t="s">
        <v>331</v>
      </c>
      <c r="AD295" s="45" t="s">
        <v>331</v>
      </c>
      <c r="AE295" s="45" t="s">
        <v>331</v>
      </c>
      <c r="AF295" s="45" t="s">
        <v>331</v>
      </c>
      <c r="AG295" s="45" t="s">
        <v>331</v>
      </c>
      <c r="AH295" s="45" t="s">
        <v>331</v>
      </c>
      <c r="AI295" s="45" t="s">
        <v>331</v>
      </c>
      <c r="AJ295" s="45" t="s">
        <v>331</v>
      </c>
      <c r="AK295" s="45" t="s">
        <v>331</v>
      </c>
      <c r="AL295" s="45" t="s">
        <v>331</v>
      </c>
      <c r="AM295" s="45" t="s">
        <v>331</v>
      </c>
      <c r="AN295" s="45" t="s">
        <v>331</v>
      </c>
      <c r="AO295" s="45" t="s">
        <v>331</v>
      </c>
      <c r="AP295" s="45" t="s">
        <v>331</v>
      </c>
      <c r="AQ295" s="45" t="s">
        <v>331</v>
      </c>
      <c r="AR295" s="45" t="s">
        <v>331</v>
      </c>
      <c r="AS295" s="45" t="s">
        <v>331</v>
      </c>
      <c r="AT295" s="45" t="s">
        <v>331</v>
      </c>
      <c r="AU295" s="45" t="s">
        <v>331</v>
      </c>
      <c r="AV295" s="45" t="s">
        <v>331</v>
      </c>
      <c r="AW295" s="45" t="s">
        <v>331</v>
      </c>
      <c r="AX295" s="45" t="s">
        <v>331</v>
      </c>
      <c r="AY295" s="45" t="s">
        <v>331</v>
      </c>
      <c r="AZ295" s="45" t="s">
        <v>331</v>
      </c>
      <c r="BA295" s="45" t="s">
        <v>331</v>
      </c>
      <c r="BB295" s="45" t="s">
        <v>331</v>
      </c>
      <c r="BC295" s="45" t="s">
        <v>331</v>
      </c>
      <c r="BD295" s="45" t="s">
        <v>331</v>
      </c>
      <c r="BE295" s="45" t="s">
        <v>331</v>
      </c>
      <c r="BF295" s="45" t="s">
        <v>331</v>
      </c>
      <c r="BG295" s="45" t="s">
        <v>331</v>
      </c>
      <c r="BH295" s="45" t="s">
        <v>331</v>
      </c>
      <c r="BI295" s="45" t="s">
        <v>331</v>
      </c>
      <c r="BJ295" s="45" t="s">
        <v>331</v>
      </c>
      <c r="BK295" s="45" t="s">
        <v>331</v>
      </c>
      <c r="BL295" s="45" t="s">
        <v>331</v>
      </c>
      <c r="BM295" s="45" t="s">
        <v>331</v>
      </c>
      <c r="BN295" s="45" t="s">
        <v>331</v>
      </c>
      <c r="BO295" s="45" t="s">
        <v>331</v>
      </c>
      <c r="BP295" s="45" t="s">
        <v>331</v>
      </c>
      <c r="BQ295" s="45" t="s">
        <v>331</v>
      </c>
      <c r="BR295" s="45" t="s">
        <v>331</v>
      </c>
      <c r="BS295" s="45" t="s">
        <v>331</v>
      </c>
      <c r="BT295" s="45" t="s">
        <v>331</v>
      </c>
      <c r="BU295" s="45" t="s">
        <v>331</v>
      </c>
      <c r="BV295" s="45" t="s">
        <v>331</v>
      </c>
      <c r="BW295" s="45" t="s">
        <v>331</v>
      </c>
      <c r="BX295" s="45" t="s">
        <v>331</v>
      </c>
      <c r="BY295" s="45" t="s">
        <v>331</v>
      </c>
      <c r="BZ295" s="45" t="s">
        <v>331</v>
      </c>
      <c r="CA295" s="45" t="s">
        <v>331</v>
      </c>
      <c r="CB295" s="45" t="s">
        <v>331</v>
      </c>
      <c r="CC295" s="45" t="s">
        <v>331</v>
      </c>
      <c r="CD295" s="45" t="s">
        <v>331</v>
      </c>
      <c r="CE295" s="45" t="s">
        <v>331</v>
      </c>
      <c r="CF295" s="45" t="s">
        <v>331</v>
      </c>
      <c r="CG295" s="45" t="s">
        <v>331</v>
      </c>
      <c r="CH295" s="45" t="s">
        <v>331</v>
      </c>
      <c r="CI295" s="45" t="s">
        <v>331</v>
      </c>
      <c r="CJ295" s="45" t="s">
        <v>331</v>
      </c>
      <c r="CK295" s="45" t="s">
        <v>331</v>
      </c>
      <c r="CL295" s="45" t="s">
        <v>331</v>
      </c>
      <c r="CM295" s="45" t="s">
        <v>331</v>
      </c>
      <c r="CN295" s="45" t="s">
        <v>331</v>
      </c>
      <c r="CO295" s="45" t="s">
        <v>331</v>
      </c>
      <c r="CP295" s="45" t="s">
        <v>331</v>
      </c>
      <c r="CQ295" s="45" t="s">
        <v>331</v>
      </c>
      <c r="CR295" s="45" t="s">
        <v>331</v>
      </c>
      <c r="CS295" s="45" t="s">
        <v>331</v>
      </c>
      <c r="CT295" s="45" t="s">
        <v>331</v>
      </c>
      <c r="CU295" s="45" t="s">
        <v>331</v>
      </c>
      <c r="CV295" s="45" t="s">
        <v>331</v>
      </c>
    </row>
    <row r="296" spans="1:100" s="22" customFormat="1" ht="39.75" hidden="1" customHeight="1">
      <c r="A296" s="71">
        <v>290</v>
      </c>
      <c r="B296" s="250">
        <v>463</v>
      </c>
      <c r="C296" s="26" t="s">
        <v>242</v>
      </c>
      <c r="D296" s="249" t="s">
        <v>10</v>
      </c>
      <c r="E296" s="26" t="s">
        <v>243</v>
      </c>
      <c r="F296" s="249" t="s">
        <v>11</v>
      </c>
      <c r="G296" s="26" t="s">
        <v>243</v>
      </c>
      <c r="H296" s="161" t="s">
        <v>557</v>
      </c>
      <c r="I296" s="55" t="s">
        <v>600</v>
      </c>
      <c r="J296" s="14" t="s">
        <v>363</v>
      </c>
      <c r="K296" s="15" t="s">
        <v>340</v>
      </c>
      <c r="L296" s="51" t="s">
        <v>296</v>
      </c>
      <c r="M296" s="69" t="s">
        <v>184</v>
      </c>
      <c r="N296" s="250"/>
      <c r="O296" s="250" t="s">
        <v>184</v>
      </c>
      <c r="P296" s="250"/>
      <c r="Q296" s="250"/>
      <c r="R296" s="250"/>
      <c r="S296" s="250"/>
      <c r="T296" s="250"/>
      <c r="U296" s="250"/>
      <c r="V296" s="250"/>
      <c r="W296" s="250"/>
      <c r="X296" s="237">
        <f>COUNTIF($N296:$W296,"x")</f>
        <v>1</v>
      </c>
      <c r="Y296" s="80"/>
      <c r="Z296" s="80"/>
      <c r="AA296" s="80"/>
      <c r="AB296" s="80"/>
      <c r="AC296" s="80"/>
      <c r="AD296" s="80"/>
      <c r="AE296" s="80" t="s">
        <v>523</v>
      </c>
      <c r="AF296" s="80"/>
      <c r="AG296" s="80"/>
      <c r="AH296" s="80"/>
      <c r="AI296" s="80"/>
      <c r="AJ296" s="80"/>
      <c r="AK296" s="80"/>
      <c r="AL296" s="80"/>
      <c r="AM296" s="80"/>
      <c r="AN296" s="80"/>
      <c r="AO296" s="80"/>
      <c r="AP296" s="80"/>
      <c r="AQ296" s="80"/>
      <c r="AR296" s="80"/>
      <c r="AS296" s="80"/>
      <c r="AT296" s="80"/>
      <c r="AU296" s="80"/>
      <c r="AV296" s="80"/>
      <c r="AW296" s="80"/>
      <c r="AX296" s="80"/>
      <c r="AY296" s="80"/>
      <c r="AZ296" s="80"/>
      <c r="BA296" s="80"/>
      <c r="BB296" s="80"/>
      <c r="BC296" s="80"/>
      <c r="BD296" s="80"/>
      <c r="BE296" s="80"/>
      <c r="BF296" s="80"/>
      <c r="BG296" s="80"/>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236">
        <f>COUNTIF(BH296:CK296,"2")</f>
        <v>0</v>
      </c>
      <c r="CM296" s="235" t="e">
        <f>CL296/(CL296+CN296+CP296+CR296)</f>
        <v>#DIV/0!</v>
      </c>
      <c r="CN296" s="236">
        <f>COUNTIF(BH296:CK296,"1")</f>
        <v>0</v>
      </c>
      <c r="CO296" s="235" t="e">
        <f>CN296/(CL296+CN296+CP296+CR296)</f>
        <v>#DIV/0!</v>
      </c>
      <c r="CP296" s="236">
        <f>COUNTIF(BH296:CK296,"0")</f>
        <v>0</v>
      </c>
      <c r="CQ296" s="235" t="e">
        <f>CP296/(CL296+CN296+CP296+CR296)</f>
        <v>#DIV/0!</v>
      </c>
      <c r="CR296" s="236">
        <f>COUNTIF(BH296:CK296,"KĐG")</f>
        <v>0</v>
      </c>
      <c r="CS296" s="235" t="e">
        <f t="shared" si="119"/>
        <v>#DIV/0!</v>
      </c>
      <c r="CT296" s="237" t="e">
        <f t="shared" si="120"/>
        <v>#DIV/0!</v>
      </c>
      <c r="CU296" s="237" t="e">
        <f>IF(CS296&gt;=50%,"KĐG",IF(CT296&gt;=1.6,"Đạt mục tiêu",IF(CT296&gt;=1,"Cần cố gắng","Chưa đạt")))</f>
        <v>#DIV/0!</v>
      </c>
      <c r="CV296" s="6"/>
    </row>
    <row r="297" spans="1:100" s="22" customFormat="1" ht="48" hidden="1" customHeight="1">
      <c r="A297" s="71">
        <v>291</v>
      </c>
      <c r="B297" s="250">
        <v>466</v>
      </c>
      <c r="C297" s="26" t="s">
        <v>244</v>
      </c>
      <c r="D297" s="249" t="s">
        <v>10</v>
      </c>
      <c r="E297" s="26" t="s">
        <v>245</v>
      </c>
      <c r="F297" s="249" t="s">
        <v>11</v>
      </c>
      <c r="G297" s="26" t="s">
        <v>245</v>
      </c>
      <c r="H297" s="161" t="s">
        <v>245</v>
      </c>
      <c r="I297" s="55" t="s">
        <v>600</v>
      </c>
      <c r="J297" s="14" t="s">
        <v>363</v>
      </c>
      <c r="K297" s="15" t="s">
        <v>340</v>
      </c>
      <c r="L297" s="51" t="s">
        <v>296</v>
      </c>
      <c r="M297" s="69" t="s">
        <v>184</v>
      </c>
      <c r="N297" s="250"/>
      <c r="O297" s="250"/>
      <c r="P297" s="250" t="s">
        <v>184</v>
      </c>
      <c r="Q297" s="250"/>
      <c r="R297" s="250"/>
      <c r="S297" s="250"/>
      <c r="T297" s="250"/>
      <c r="U297" s="250"/>
      <c r="V297" s="250"/>
      <c r="W297" s="250"/>
      <c r="X297" s="237">
        <f>COUNTIF($N297:$W297,"x")</f>
        <v>1</v>
      </c>
      <c r="Y297" s="71"/>
      <c r="Z297" s="71"/>
      <c r="AA297" s="71"/>
      <c r="AB297" s="71"/>
      <c r="AC297" s="71"/>
      <c r="AD297" s="71"/>
      <c r="AE297" s="80"/>
      <c r="AF297" s="80"/>
      <c r="AG297" s="80" t="s">
        <v>525</v>
      </c>
      <c r="AH297" s="80"/>
      <c r="AI297" s="80"/>
      <c r="AJ297" s="80"/>
      <c r="AK297" s="80"/>
      <c r="AL297" s="80"/>
      <c r="AM297" s="80"/>
      <c r="AN297" s="80"/>
      <c r="AO297" s="80"/>
      <c r="AP297" s="80"/>
      <c r="AQ297" s="80"/>
      <c r="AR297" s="80" t="s">
        <v>523</v>
      </c>
      <c r="AS297" s="80"/>
      <c r="AT297" s="80"/>
      <c r="AU297" s="80"/>
      <c r="AV297" s="80"/>
      <c r="AW297" s="80"/>
      <c r="AX297" s="80"/>
      <c r="AY297" s="80"/>
      <c r="AZ297" s="80"/>
      <c r="BA297" s="80"/>
      <c r="BB297" s="80"/>
      <c r="BC297" s="80"/>
      <c r="BD297" s="80"/>
      <c r="BE297" s="80"/>
      <c r="BF297" s="80"/>
      <c r="BG297" s="80"/>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236">
        <f>COUNTIF(BH297:CK297,"2")</f>
        <v>0</v>
      </c>
      <c r="CM297" s="235" t="e">
        <f>CL297/(CL297+CN297+CP297+CR297)</f>
        <v>#DIV/0!</v>
      </c>
      <c r="CN297" s="236">
        <f>COUNTIF(BH297:CK297,"1")</f>
        <v>0</v>
      </c>
      <c r="CO297" s="235" t="e">
        <f>CN297/(CL297+CN297+CP297+CR297)</f>
        <v>#DIV/0!</v>
      </c>
      <c r="CP297" s="236">
        <f>COUNTIF(BH297:CK297,"0")</f>
        <v>0</v>
      </c>
      <c r="CQ297" s="235" t="e">
        <f>CP297/(CL297+CN297+CP297+CR297)</f>
        <v>#DIV/0!</v>
      </c>
      <c r="CR297" s="236">
        <f>COUNTIF(BH297:CK297,"KĐG")</f>
        <v>0</v>
      </c>
      <c r="CS297" s="235" t="e">
        <f t="shared" si="119"/>
        <v>#DIV/0!</v>
      </c>
      <c r="CT297" s="237" t="e">
        <f t="shared" si="120"/>
        <v>#DIV/0!</v>
      </c>
      <c r="CU297" s="237" t="e">
        <f>IF(CS297&gt;=50%,"KĐG",IF(CT297&gt;=1.6,"Đạt mục tiêu",IF(CT297&gt;=1,"Cần cố gắng","Chưa đạt")))</f>
        <v>#DIV/0!</v>
      </c>
      <c r="CV297" s="6"/>
    </row>
    <row r="298" spans="1:100" s="22" customFormat="1" ht="36" hidden="1" customHeight="1">
      <c r="A298" s="71">
        <v>292</v>
      </c>
      <c r="B298" s="41">
        <v>469</v>
      </c>
      <c r="C298" s="582" t="s">
        <v>279</v>
      </c>
      <c r="D298" s="583"/>
      <c r="E298" s="583"/>
      <c r="F298" s="584"/>
      <c r="G298" s="45" t="s">
        <v>331</v>
      </c>
      <c r="H298" s="152" t="s">
        <v>331</v>
      </c>
      <c r="I298" s="45" t="s">
        <v>331</v>
      </c>
      <c r="J298" s="45" t="s">
        <v>331</v>
      </c>
      <c r="K298" s="15" t="s">
        <v>340</v>
      </c>
      <c r="L298" s="45" t="s">
        <v>331</v>
      </c>
      <c r="M298" s="45" t="s">
        <v>331</v>
      </c>
      <c r="N298" s="45" t="s">
        <v>331</v>
      </c>
      <c r="O298" s="45" t="s">
        <v>331</v>
      </c>
      <c r="P298" s="45" t="s">
        <v>331</v>
      </c>
      <c r="Q298" s="45" t="s">
        <v>331</v>
      </c>
      <c r="R298" s="45" t="s">
        <v>331</v>
      </c>
      <c r="S298" s="45" t="s">
        <v>331</v>
      </c>
      <c r="T298" s="45" t="s">
        <v>331</v>
      </c>
      <c r="U298" s="45" t="s">
        <v>331</v>
      </c>
      <c r="V298" s="45" t="s">
        <v>331</v>
      </c>
      <c r="W298" s="45" t="s">
        <v>331</v>
      </c>
      <c r="X298" s="45" t="s">
        <v>331</v>
      </c>
      <c r="Y298" s="45" t="s">
        <v>331</v>
      </c>
      <c r="Z298" s="45" t="s">
        <v>331</v>
      </c>
      <c r="AA298" s="45" t="s">
        <v>331</v>
      </c>
      <c r="AB298" s="45" t="s">
        <v>331</v>
      </c>
      <c r="AC298" s="45" t="s">
        <v>331</v>
      </c>
      <c r="AD298" s="45" t="s">
        <v>331</v>
      </c>
      <c r="AE298" s="45" t="s">
        <v>331</v>
      </c>
      <c r="AF298" s="45" t="s">
        <v>331</v>
      </c>
      <c r="AG298" s="45" t="s">
        <v>331</v>
      </c>
      <c r="AH298" s="45" t="s">
        <v>331</v>
      </c>
      <c r="AI298" s="45" t="s">
        <v>331</v>
      </c>
      <c r="AJ298" s="45" t="s">
        <v>331</v>
      </c>
      <c r="AK298" s="45" t="s">
        <v>331</v>
      </c>
      <c r="AL298" s="45" t="s">
        <v>331</v>
      </c>
      <c r="AM298" s="45" t="s">
        <v>331</v>
      </c>
      <c r="AN298" s="45" t="s">
        <v>331</v>
      </c>
      <c r="AO298" s="45" t="s">
        <v>331</v>
      </c>
      <c r="AP298" s="45" t="s">
        <v>331</v>
      </c>
      <c r="AQ298" s="45" t="s">
        <v>331</v>
      </c>
      <c r="AR298" s="45" t="s">
        <v>331</v>
      </c>
      <c r="AS298" s="45" t="s">
        <v>331</v>
      </c>
      <c r="AT298" s="45" t="s">
        <v>331</v>
      </c>
      <c r="AU298" s="45" t="s">
        <v>331</v>
      </c>
      <c r="AV298" s="45" t="s">
        <v>331</v>
      </c>
      <c r="AW298" s="45" t="s">
        <v>331</v>
      </c>
      <c r="AX298" s="45" t="s">
        <v>331</v>
      </c>
      <c r="AY298" s="45" t="s">
        <v>331</v>
      </c>
      <c r="AZ298" s="45" t="s">
        <v>331</v>
      </c>
      <c r="BA298" s="45" t="s">
        <v>331</v>
      </c>
      <c r="BB298" s="45" t="s">
        <v>331</v>
      </c>
      <c r="BC298" s="45" t="s">
        <v>331</v>
      </c>
      <c r="BD298" s="45" t="s">
        <v>331</v>
      </c>
      <c r="BE298" s="45" t="s">
        <v>331</v>
      </c>
      <c r="BF298" s="45" t="s">
        <v>331</v>
      </c>
      <c r="BG298" s="45" t="s">
        <v>331</v>
      </c>
      <c r="BH298" s="45" t="s">
        <v>331</v>
      </c>
      <c r="BI298" s="45" t="s">
        <v>331</v>
      </c>
      <c r="BJ298" s="45" t="s">
        <v>331</v>
      </c>
      <c r="BK298" s="45" t="s">
        <v>331</v>
      </c>
      <c r="BL298" s="45" t="s">
        <v>331</v>
      </c>
      <c r="BM298" s="45" t="s">
        <v>331</v>
      </c>
      <c r="BN298" s="45" t="s">
        <v>331</v>
      </c>
      <c r="BO298" s="45" t="s">
        <v>331</v>
      </c>
      <c r="BP298" s="45" t="s">
        <v>331</v>
      </c>
      <c r="BQ298" s="45" t="s">
        <v>331</v>
      </c>
      <c r="BR298" s="45" t="s">
        <v>331</v>
      </c>
      <c r="BS298" s="45" t="s">
        <v>331</v>
      </c>
      <c r="BT298" s="45" t="s">
        <v>331</v>
      </c>
      <c r="BU298" s="45" t="s">
        <v>331</v>
      </c>
      <c r="BV298" s="45" t="s">
        <v>331</v>
      </c>
      <c r="BW298" s="45" t="s">
        <v>331</v>
      </c>
      <c r="BX298" s="45" t="s">
        <v>331</v>
      </c>
      <c r="BY298" s="45" t="s">
        <v>331</v>
      </c>
      <c r="BZ298" s="45" t="s">
        <v>331</v>
      </c>
      <c r="CA298" s="45" t="s">
        <v>331</v>
      </c>
      <c r="CB298" s="45" t="s">
        <v>331</v>
      </c>
      <c r="CC298" s="45" t="s">
        <v>331</v>
      </c>
      <c r="CD298" s="45" t="s">
        <v>331</v>
      </c>
      <c r="CE298" s="45" t="s">
        <v>331</v>
      </c>
      <c r="CF298" s="45" t="s">
        <v>331</v>
      </c>
      <c r="CG298" s="45" t="s">
        <v>331</v>
      </c>
      <c r="CH298" s="45" t="s">
        <v>331</v>
      </c>
      <c r="CI298" s="45" t="s">
        <v>331</v>
      </c>
      <c r="CJ298" s="45" t="s">
        <v>331</v>
      </c>
      <c r="CK298" s="45" t="s">
        <v>331</v>
      </c>
      <c r="CL298" s="45" t="s">
        <v>331</v>
      </c>
      <c r="CM298" s="45" t="s">
        <v>331</v>
      </c>
      <c r="CN298" s="45" t="s">
        <v>331</v>
      </c>
      <c r="CO298" s="45" t="s">
        <v>331</v>
      </c>
      <c r="CP298" s="45" t="s">
        <v>331</v>
      </c>
      <c r="CQ298" s="45" t="s">
        <v>331</v>
      </c>
      <c r="CR298" s="45" t="s">
        <v>331</v>
      </c>
      <c r="CS298" s="45" t="s">
        <v>331</v>
      </c>
      <c r="CT298" s="45" t="s">
        <v>331</v>
      </c>
      <c r="CU298" s="45" t="s">
        <v>331</v>
      </c>
      <c r="CV298" s="45" t="s">
        <v>331</v>
      </c>
    </row>
    <row r="299" spans="1:100" s="22" customFormat="1" ht="66" hidden="1" customHeight="1">
      <c r="A299" s="71">
        <v>293</v>
      </c>
      <c r="B299" s="250">
        <v>470</v>
      </c>
      <c r="C299" s="26" t="s">
        <v>246</v>
      </c>
      <c r="D299" s="249" t="s">
        <v>10</v>
      </c>
      <c r="E299" s="26" t="s">
        <v>311</v>
      </c>
      <c r="F299" s="249" t="s">
        <v>12</v>
      </c>
      <c r="G299" s="26" t="s">
        <v>311</v>
      </c>
      <c r="H299" s="161" t="s">
        <v>438</v>
      </c>
      <c r="I299" s="55" t="s">
        <v>600</v>
      </c>
      <c r="J299" s="14" t="s">
        <v>363</v>
      </c>
      <c r="K299" s="15" t="s">
        <v>340</v>
      </c>
      <c r="L299" s="51" t="s">
        <v>321</v>
      </c>
      <c r="M299" s="69" t="s">
        <v>184</v>
      </c>
      <c r="N299" s="250"/>
      <c r="O299" s="250" t="s">
        <v>184</v>
      </c>
      <c r="P299" s="250"/>
      <c r="Q299" s="250"/>
      <c r="R299" s="250"/>
      <c r="S299" s="250"/>
      <c r="T299" s="250"/>
      <c r="U299" s="250"/>
      <c r="V299" s="250"/>
      <c r="W299" s="250"/>
      <c r="X299" s="237">
        <f t="shared" ref="X299:X311" si="121">COUNTIF($N299:$W299,"x")</f>
        <v>1</v>
      </c>
      <c r="Y299" s="80"/>
      <c r="Z299" s="80"/>
      <c r="AA299" s="80"/>
      <c r="AB299" s="80"/>
      <c r="AC299" s="80" t="s">
        <v>523</v>
      </c>
      <c r="AD299" s="80"/>
      <c r="AE299" s="80"/>
      <c r="AF299" s="80" t="s">
        <v>523</v>
      </c>
      <c r="AG299" s="80"/>
      <c r="AH299" s="80"/>
      <c r="AI299" s="80"/>
      <c r="AJ299" s="80"/>
      <c r="AK299" s="80"/>
      <c r="AL299" s="80"/>
      <c r="AM299" s="80"/>
      <c r="AN299" s="80"/>
      <c r="AO299" s="80"/>
      <c r="AP299" s="80"/>
      <c r="AQ299" s="80"/>
      <c r="AR299" s="80"/>
      <c r="AS299" s="80"/>
      <c r="AT299" s="80"/>
      <c r="AU299" s="80"/>
      <c r="AV299" s="80"/>
      <c r="AW299" s="80"/>
      <c r="AX299" s="80"/>
      <c r="AY299" s="80"/>
      <c r="AZ299" s="80"/>
      <c r="BA299" s="80"/>
      <c r="BB299" s="80"/>
      <c r="BC299" s="80"/>
      <c r="BD299" s="80"/>
      <c r="BE299" s="80"/>
      <c r="BF299" s="80"/>
      <c r="BG299" s="80"/>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236">
        <f t="shared" ref="CL299:CL311" si="122">COUNTIF(BH299:CK299,"2")</f>
        <v>0</v>
      </c>
      <c r="CM299" s="235" t="e">
        <f t="shared" ref="CM299:CM311" si="123">CL299/(CL299+CN299+CP299+CR299)</f>
        <v>#DIV/0!</v>
      </c>
      <c r="CN299" s="236">
        <f t="shared" ref="CN299:CN311" si="124">COUNTIF(BH299:CK299,"1")</f>
        <v>0</v>
      </c>
      <c r="CO299" s="235" t="e">
        <f t="shared" ref="CO299:CO311" si="125">CN299/(CL299+CN299+CP299+CR299)</f>
        <v>#DIV/0!</v>
      </c>
      <c r="CP299" s="236">
        <f t="shared" ref="CP299:CP311" si="126">COUNTIF(BH299:CK299,"0")</f>
        <v>0</v>
      </c>
      <c r="CQ299" s="235" t="e">
        <f t="shared" ref="CQ299:CQ311" si="127">CP299/(CL299+CN299+CP299+CR299)</f>
        <v>#DIV/0!</v>
      </c>
      <c r="CR299" s="236">
        <f t="shared" ref="CR299:CR311" si="128">COUNTIF(BH299:CK299,"KĐG")</f>
        <v>0</v>
      </c>
      <c r="CS299" s="235" t="e">
        <f t="shared" si="119"/>
        <v>#DIV/0!</v>
      </c>
      <c r="CT299" s="237" t="e">
        <f t="shared" si="120"/>
        <v>#DIV/0!</v>
      </c>
      <c r="CU299" s="237" t="e">
        <f t="shared" ref="CU299:CU311" si="129">IF(CS299&gt;=50%,"KĐG",IF(CT299&gt;=1.6,"Đạt mục tiêu",IF(CT299&gt;=1,"Cần cố gắng","Chưa đạt")))</f>
        <v>#DIV/0!</v>
      </c>
      <c r="CV299" s="6"/>
    </row>
    <row r="300" spans="1:100" s="22" customFormat="1" ht="54.75" hidden="1" customHeight="1">
      <c r="A300" s="71" t="s">
        <v>939</v>
      </c>
      <c r="B300" s="250">
        <v>472</v>
      </c>
      <c r="C300" s="26" t="s">
        <v>312</v>
      </c>
      <c r="D300" s="249" t="s">
        <v>10</v>
      </c>
      <c r="E300" s="26" t="s">
        <v>76</v>
      </c>
      <c r="F300" s="249" t="s">
        <v>12</v>
      </c>
      <c r="G300" s="26" t="s">
        <v>76</v>
      </c>
      <c r="H300" s="161" t="s">
        <v>558</v>
      </c>
      <c r="I300" s="55" t="s">
        <v>600</v>
      </c>
      <c r="J300" s="14" t="s">
        <v>363</v>
      </c>
      <c r="K300" s="15" t="s">
        <v>340</v>
      </c>
      <c r="L300" s="51" t="s">
        <v>296</v>
      </c>
      <c r="M300" s="69" t="s">
        <v>184</v>
      </c>
      <c r="N300" s="250"/>
      <c r="O300" s="250"/>
      <c r="P300" s="250"/>
      <c r="Q300" s="250"/>
      <c r="R300" s="250" t="s">
        <v>184</v>
      </c>
      <c r="S300" s="250"/>
      <c r="T300" s="250"/>
      <c r="U300" s="250"/>
      <c r="V300" s="250"/>
      <c r="W300" s="250"/>
      <c r="X300" s="237">
        <f t="shared" si="121"/>
        <v>1</v>
      </c>
      <c r="Y300" s="80" t="s">
        <v>523</v>
      </c>
      <c r="Z300" s="80"/>
      <c r="AA300" s="80" t="s">
        <v>523</v>
      </c>
      <c r="AB300" s="80"/>
      <c r="AC300" s="80"/>
      <c r="AD300" s="80"/>
      <c r="AE300" s="80"/>
      <c r="AF300" s="80"/>
      <c r="AG300" s="80"/>
      <c r="AH300" s="80"/>
      <c r="AI300" s="80"/>
      <c r="AJ300" s="80"/>
      <c r="AK300" s="80"/>
      <c r="AL300" s="80"/>
      <c r="AM300" s="80"/>
      <c r="AN300" s="80"/>
      <c r="AO300" s="80"/>
      <c r="AP300" s="80"/>
      <c r="AQ300" s="80" t="s">
        <v>522</v>
      </c>
      <c r="AR300" s="80"/>
      <c r="AS300" s="80"/>
      <c r="AT300" s="80"/>
      <c r="AU300" s="80"/>
      <c r="AV300" s="80"/>
      <c r="AW300" s="80"/>
      <c r="AX300" s="80"/>
      <c r="AY300" s="80"/>
      <c r="AZ300" s="80"/>
      <c r="BA300" s="80"/>
      <c r="BB300" s="80" t="s">
        <v>523</v>
      </c>
      <c r="BC300" s="80"/>
      <c r="BD300" s="80"/>
      <c r="BE300" s="80"/>
      <c r="BF300" s="80"/>
      <c r="BG300" s="80"/>
      <c r="BH300" s="6"/>
      <c r="BI300" s="6"/>
      <c r="BJ300" s="6"/>
      <c r="BK300" s="6"/>
      <c r="BL300" s="6"/>
      <c r="BM300" s="6"/>
      <c r="BN300" s="6"/>
      <c r="BO300" s="6"/>
      <c r="BP300" s="6"/>
      <c r="BQ300" s="6"/>
      <c r="BR300" s="6"/>
      <c r="BS300" s="6"/>
      <c r="BT300" s="6"/>
      <c r="BU300" s="6"/>
      <c r="BV300" s="6"/>
      <c r="BW300" s="6"/>
      <c r="BX300" s="6"/>
      <c r="BY300" s="6"/>
      <c r="BZ300" s="6"/>
      <c r="CA300" s="6"/>
      <c r="CB300" s="6"/>
      <c r="CC300" s="6"/>
      <c r="CD300" s="6"/>
      <c r="CE300" s="6"/>
      <c r="CF300" s="6"/>
      <c r="CG300" s="6"/>
      <c r="CH300" s="6"/>
      <c r="CI300" s="6"/>
      <c r="CJ300" s="6"/>
      <c r="CK300" s="6"/>
      <c r="CL300" s="236">
        <f t="shared" si="122"/>
        <v>0</v>
      </c>
      <c r="CM300" s="235" t="e">
        <f t="shared" si="123"/>
        <v>#DIV/0!</v>
      </c>
      <c r="CN300" s="236">
        <f t="shared" si="124"/>
        <v>0</v>
      </c>
      <c r="CO300" s="235" t="e">
        <f t="shared" si="125"/>
        <v>#DIV/0!</v>
      </c>
      <c r="CP300" s="236">
        <f t="shared" si="126"/>
        <v>0</v>
      </c>
      <c r="CQ300" s="235" t="e">
        <f t="shared" si="127"/>
        <v>#DIV/0!</v>
      </c>
      <c r="CR300" s="236">
        <f t="shared" si="128"/>
        <v>0</v>
      </c>
      <c r="CS300" s="235" t="e">
        <f t="shared" si="119"/>
        <v>#DIV/0!</v>
      </c>
      <c r="CT300" s="237" t="e">
        <f t="shared" si="120"/>
        <v>#DIV/0!</v>
      </c>
      <c r="CU300" s="237" t="e">
        <f t="shared" si="129"/>
        <v>#DIV/0!</v>
      </c>
      <c r="CV300" s="6"/>
    </row>
    <row r="301" spans="1:100" s="22" customFormat="1" ht="29.25" hidden="1" customHeight="1">
      <c r="A301" s="71">
        <v>295</v>
      </c>
      <c r="B301" s="585">
        <v>480</v>
      </c>
      <c r="C301" s="575" t="s">
        <v>77</v>
      </c>
      <c r="D301" s="587" t="s">
        <v>10</v>
      </c>
      <c r="E301" s="575" t="s">
        <v>313</v>
      </c>
      <c r="F301" s="587" t="s">
        <v>12</v>
      </c>
      <c r="G301" s="575" t="s">
        <v>313</v>
      </c>
      <c r="H301" s="160" t="s">
        <v>559</v>
      </c>
      <c r="I301" s="55" t="s">
        <v>599</v>
      </c>
      <c r="J301" s="14" t="s">
        <v>363</v>
      </c>
      <c r="K301" s="15" t="s">
        <v>340</v>
      </c>
      <c r="L301" s="51" t="s">
        <v>296</v>
      </c>
      <c r="M301" s="69" t="s">
        <v>184</v>
      </c>
      <c r="N301" s="250"/>
      <c r="O301" s="250"/>
      <c r="P301" s="250"/>
      <c r="Q301" s="250"/>
      <c r="R301" s="250"/>
      <c r="S301" s="250"/>
      <c r="T301" s="250"/>
      <c r="U301" s="250"/>
      <c r="V301" s="250"/>
      <c r="W301" s="250" t="s">
        <v>184</v>
      </c>
      <c r="X301" s="237">
        <f t="shared" si="121"/>
        <v>1</v>
      </c>
      <c r="Y301" s="80"/>
      <c r="Z301" s="80"/>
      <c r="AA301" s="80"/>
      <c r="AB301" s="80"/>
      <c r="AC301" s="80"/>
      <c r="AD301" s="80"/>
      <c r="AE301" s="80"/>
      <c r="AF301" s="80"/>
      <c r="AG301" s="80"/>
      <c r="AH301" s="80"/>
      <c r="AI301" s="80"/>
      <c r="AJ301" s="80"/>
      <c r="AK301" s="80"/>
      <c r="AL301" s="80"/>
      <c r="AM301" s="80"/>
      <c r="AN301" s="80"/>
      <c r="AO301" s="80"/>
      <c r="AP301" s="80"/>
      <c r="AQ301" s="80"/>
      <c r="AR301" s="80"/>
      <c r="AS301" s="80"/>
      <c r="AT301" s="80"/>
      <c r="AU301" s="80"/>
      <c r="AV301" s="80"/>
      <c r="AW301" s="80"/>
      <c r="AX301" s="80"/>
      <c r="AY301" s="80"/>
      <c r="AZ301" s="80"/>
      <c r="BA301" s="80"/>
      <c r="BB301" s="80"/>
      <c r="BC301" s="80"/>
      <c r="BD301" s="80"/>
      <c r="BE301" s="80"/>
      <c r="BF301" s="80" t="s">
        <v>519</v>
      </c>
      <c r="BG301" s="80"/>
      <c r="BH301" s="6"/>
      <c r="BI301" s="6"/>
      <c r="BJ301" s="6"/>
      <c r="BK301" s="6"/>
      <c r="BL301" s="6"/>
      <c r="BM301" s="6"/>
      <c r="BN301" s="6"/>
      <c r="BO301" s="6"/>
      <c r="BP301" s="6"/>
      <c r="BQ301" s="6"/>
      <c r="BR301" s="6"/>
      <c r="BS301" s="6"/>
      <c r="BT301" s="6"/>
      <c r="BU301" s="6"/>
      <c r="BV301" s="6"/>
      <c r="BW301" s="6"/>
      <c r="BX301" s="6"/>
      <c r="BY301" s="6"/>
      <c r="BZ301" s="6"/>
      <c r="CA301" s="6"/>
      <c r="CB301" s="6"/>
      <c r="CC301" s="6"/>
      <c r="CD301" s="6"/>
      <c r="CE301" s="6"/>
      <c r="CF301" s="6"/>
      <c r="CG301" s="6"/>
      <c r="CH301" s="6"/>
      <c r="CI301" s="6"/>
      <c r="CJ301" s="6"/>
      <c r="CK301" s="6"/>
      <c r="CL301" s="236">
        <f t="shared" si="122"/>
        <v>0</v>
      </c>
      <c r="CM301" s="235" t="e">
        <f t="shared" si="123"/>
        <v>#DIV/0!</v>
      </c>
      <c r="CN301" s="236">
        <f t="shared" si="124"/>
        <v>0</v>
      </c>
      <c r="CO301" s="235" t="e">
        <f t="shared" si="125"/>
        <v>#DIV/0!</v>
      </c>
      <c r="CP301" s="236">
        <f t="shared" si="126"/>
        <v>0</v>
      </c>
      <c r="CQ301" s="235" t="e">
        <f t="shared" si="127"/>
        <v>#DIV/0!</v>
      </c>
      <c r="CR301" s="236">
        <f t="shared" si="128"/>
        <v>0</v>
      </c>
      <c r="CS301" s="235" t="e">
        <f t="shared" si="119"/>
        <v>#DIV/0!</v>
      </c>
      <c r="CT301" s="237" t="e">
        <f t="shared" si="120"/>
        <v>#DIV/0!</v>
      </c>
      <c r="CU301" s="237" t="e">
        <f t="shared" si="129"/>
        <v>#DIV/0!</v>
      </c>
      <c r="CV301" s="6"/>
    </row>
    <row r="302" spans="1:100" s="22" customFormat="1" ht="37.5" hidden="1" customHeight="1">
      <c r="A302" s="71">
        <v>296</v>
      </c>
      <c r="B302" s="586"/>
      <c r="C302" s="593"/>
      <c r="D302" s="601"/>
      <c r="E302" s="593"/>
      <c r="F302" s="602"/>
      <c r="G302" s="593"/>
      <c r="H302" s="161" t="s">
        <v>432</v>
      </c>
      <c r="I302" s="55" t="s">
        <v>600</v>
      </c>
      <c r="J302" s="14" t="s">
        <v>363</v>
      </c>
      <c r="K302" s="15" t="s">
        <v>340</v>
      </c>
      <c r="L302" s="51" t="s">
        <v>296</v>
      </c>
      <c r="M302" s="69" t="s">
        <v>184</v>
      </c>
      <c r="N302" s="250"/>
      <c r="O302" s="250"/>
      <c r="P302" s="250"/>
      <c r="Q302" s="250"/>
      <c r="R302" s="250"/>
      <c r="S302" s="250"/>
      <c r="T302" s="250"/>
      <c r="U302" s="250"/>
      <c r="V302" s="250"/>
      <c r="W302" s="250" t="s">
        <v>184</v>
      </c>
      <c r="X302" s="237">
        <f t="shared" si="121"/>
        <v>1</v>
      </c>
      <c r="Y302" s="80"/>
      <c r="Z302" s="80"/>
      <c r="AA302" s="80"/>
      <c r="AB302" s="80"/>
      <c r="AC302" s="80"/>
      <c r="AD302" s="80"/>
      <c r="AE302" s="80"/>
      <c r="AF302" s="80"/>
      <c r="AG302" s="80"/>
      <c r="AH302" s="80"/>
      <c r="AI302" s="80"/>
      <c r="AJ302" s="80"/>
      <c r="AK302" s="80"/>
      <c r="AL302" s="80"/>
      <c r="AM302" s="80"/>
      <c r="AN302" s="80"/>
      <c r="AO302" s="80"/>
      <c r="AP302" s="80"/>
      <c r="AQ302" s="80"/>
      <c r="AR302" s="80"/>
      <c r="AS302" s="80"/>
      <c r="AT302" s="80"/>
      <c r="AU302" s="80"/>
      <c r="AV302" s="80"/>
      <c r="AW302" s="80"/>
      <c r="AX302" s="80"/>
      <c r="AY302" s="80"/>
      <c r="AZ302" s="80"/>
      <c r="BA302" s="80"/>
      <c r="BB302" s="80"/>
      <c r="BC302" s="80"/>
      <c r="BD302" s="80"/>
      <c r="BE302" s="80" t="s">
        <v>523</v>
      </c>
      <c r="BF302" s="80"/>
      <c r="BG302" s="80"/>
      <c r="BH302" s="6"/>
      <c r="BI302" s="6"/>
      <c r="BJ302" s="6"/>
      <c r="BK302" s="6"/>
      <c r="BL302" s="6"/>
      <c r="BM302" s="6"/>
      <c r="BN302" s="6"/>
      <c r="BO302" s="6"/>
      <c r="BP302" s="6"/>
      <c r="BQ302" s="6"/>
      <c r="BR302" s="6"/>
      <c r="BS302" s="6"/>
      <c r="BT302" s="6"/>
      <c r="BU302" s="6"/>
      <c r="BV302" s="6"/>
      <c r="BW302" s="6"/>
      <c r="BX302" s="6"/>
      <c r="BY302" s="6"/>
      <c r="BZ302" s="6"/>
      <c r="CA302" s="6"/>
      <c r="CB302" s="6"/>
      <c r="CC302" s="6"/>
      <c r="CD302" s="6"/>
      <c r="CE302" s="6"/>
      <c r="CF302" s="6"/>
      <c r="CG302" s="6"/>
      <c r="CH302" s="6"/>
      <c r="CI302" s="6"/>
      <c r="CJ302" s="6"/>
      <c r="CK302" s="6"/>
      <c r="CL302" s="236">
        <f t="shared" si="122"/>
        <v>0</v>
      </c>
      <c r="CM302" s="235" t="e">
        <f t="shared" si="123"/>
        <v>#DIV/0!</v>
      </c>
      <c r="CN302" s="236">
        <f t="shared" si="124"/>
        <v>0</v>
      </c>
      <c r="CO302" s="235" t="e">
        <f t="shared" si="125"/>
        <v>#DIV/0!</v>
      </c>
      <c r="CP302" s="236">
        <f t="shared" si="126"/>
        <v>0</v>
      </c>
      <c r="CQ302" s="235" t="e">
        <f t="shared" si="127"/>
        <v>#DIV/0!</v>
      </c>
      <c r="CR302" s="236">
        <f t="shared" si="128"/>
        <v>0</v>
      </c>
      <c r="CS302" s="235" t="e">
        <f t="shared" si="119"/>
        <v>#DIV/0!</v>
      </c>
      <c r="CT302" s="237" t="e">
        <f t="shared" si="120"/>
        <v>#DIV/0!</v>
      </c>
      <c r="CU302" s="237" t="e">
        <f t="shared" si="129"/>
        <v>#DIV/0!</v>
      </c>
      <c r="CV302" s="6"/>
    </row>
    <row r="303" spans="1:100" s="22" customFormat="1" ht="28.5" customHeight="1">
      <c r="A303" s="71">
        <v>297</v>
      </c>
      <c r="B303" s="585">
        <v>483</v>
      </c>
      <c r="C303" s="575" t="s">
        <v>247</v>
      </c>
      <c r="D303" s="587" t="s">
        <v>13</v>
      </c>
      <c r="E303" s="575" t="s">
        <v>314</v>
      </c>
      <c r="F303" s="587" t="s">
        <v>12</v>
      </c>
      <c r="G303" s="575" t="s">
        <v>314</v>
      </c>
      <c r="H303" s="160" t="s">
        <v>932</v>
      </c>
      <c r="I303" s="55" t="s">
        <v>599</v>
      </c>
      <c r="J303" s="14" t="s">
        <v>356</v>
      </c>
      <c r="K303" s="254" t="s">
        <v>340</v>
      </c>
      <c r="L303" s="52" t="s">
        <v>296</v>
      </c>
      <c r="M303" s="69" t="s">
        <v>184</v>
      </c>
      <c r="N303" s="250" t="s">
        <v>184</v>
      </c>
      <c r="O303" s="250"/>
      <c r="P303" s="250"/>
      <c r="Q303" s="250"/>
      <c r="R303" s="250"/>
      <c r="S303" s="250"/>
      <c r="T303" s="250"/>
      <c r="U303" s="250"/>
      <c r="V303" s="250"/>
      <c r="W303" s="250"/>
      <c r="X303" s="237">
        <f t="shared" si="121"/>
        <v>1</v>
      </c>
      <c r="Y303" s="80" t="s">
        <v>519</v>
      </c>
      <c r="Z303" s="80"/>
      <c r="AA303" s="80"/>
      <c r="AB303" s="80"/>
      <c r="AC303" s="80"/>
      <c r="AD303" s="80"/>
      <c r="AE303" s="80"/>
      <c r="AF303" s="80"/>
      <c r="AG303" s="80"/>
      <c r="AH303" s="80"/>
      <c r="AI303" s="80"/>
      <c r="AJ303" s="80"/>
      <c r="AK303" s="80"/>
      <c r="AL303" s="80"/>
      <c r="AM303" s="80"/>
      <c r="AN303" s="80"/>
      <c r="AO303" s="80"/>
      <c r="AP303" s="80"/>
      <c r="AQ303" s="80"/>
      <c r="AR303" s="80"/>
      <c r="AS303" s="80"/>
      <c r="AT303" s="80"/>
      <c r="AU303" s="80"/>
      <c r="AV303" s="80"/>
      <c r="AW303" s="80"/>
      <c r="AX303" s="80"/>
      <c r="AY303" s="80"/>
      <c r="AZ303" s="80"/>
      <c r="BA303" s="80"/>
      <c r="BB303" s="80"/>
      <c r="BC303" s="80"/>
      <c r="BD303" s="80"/>
      <c r="BE303" s="80"/>
      <c r="BF303" s="80"/>
      <c r="BG303" s="80"/>
      <c r="BH303" s="6">
        <v>2</v>
      </c>
      <c r="BI303" s="6">
        <v>2</v>
      </c>
      <c r="BJ303" s="6">
        <v>2</v>
      </c>
      <c r="BK303" s="6">
        <v>2</v>
      </c>
      <c r="BL303" s="6">
        <v>2</v>
      </c>
      <c r="BM303" s="6">
        <v>2</v>
      </c>
      <c r="BN303" s="6">
        <v>2</v>
      </c>
      <c r="BO303" s="6">
        <v>2</v>
      </c>
      <c r="BP303" s="6">
        <v>2</v>
      </c>
      <c r="BQ303" s="6">
        <v>2</v>
      </c>
      <c r="BR303" s="6">
        <v>2</v>
      </c>
      <c r="BS303" s="6">
        <v>2</v>
      </c>
      <c r="BT303" s="6">
        <v>2</v>
      </c>
      <c r="BU303" s="6">
        <v>2</v>
      </c>
      <c r="BV303" s="6">
        <v>1</v>
      </c>
      <c r="BW303" s="6">
        <v>2</v>
      </c>
      <c r="BX303" s="6">
        <v>2</v>
      </c>
      <c r="BY303" s="6">
        <v>2</v>
      </c>
      <c r="BZ303" s="6">
        <v>2</v>
      </c>
      <c r="CA303" s="6">
        <v>2</v>
      </c>
      <c r="CB303" s="6">
        <v>2</v>
      </c>
      <c r="CC303" s="6">
        <v>2</v>
      </c>
      <c r="CD303" s="6">
        <v>2</v>
      </c>
      <c r="CE303" s="6"/>
      <c r="CF303" s="6"/>
      <c r="CG303" s="6"/>
      <c r="CH303" s="6"/>
      <c r="CI303" s="6"/>
      <c r="CJ303" s="6"/>
      <c r="CK303" s="6"/>
      <c r="CL303" s="236">
        <f t="shared" si="122"/>
        <v>22</v>
      </c>
      <c r="CM303" s="235">
        <f t="shared" si="123"/>
        <v>0.95652173913043481</v>
      </c>
      <c r="CN303" s="236">
        <f t="shared" si="124"/>
        <v>1</v>
      </c>
      <c r="CO303" s="235">
        <f t="shared" si="125"/>
        <v>4.3478260869565216E-2</v>
      </c>
      <c r="CP303" s="236">
        <f t="shared" si="126"/>
        <v>0</v>
      </c>
      <c r="CQ303" s="235">
        <f t="shared" si="127"/>
        <v>0</v>
      </c>
      <c r="CR303" s="236">
        <f t="shared" si="128"/>
        <v>0</v>
      </c>
      <c r="CS303" s="235">
        <f t="shared" si="119"/>
        <v>0</v>
      </c>
      <c r="CT303" s="237">
        <f t="shared" si="120"/>
        <v>1.9565217391304348</v>
      </c>
      <c r="CU303" s="237" t="str">
        <f t="shared" si="129"/>
        <v>Đạt mục tiêu</v>
      </c>
      <c r="CV303" s="6"/>
    </row>
    <row r="304" spans="1:100" s="22" customFormat="1" ht="28.5" customHeight="1">
      <c r="A304" s="71">
        <v>298</v>
      </c>
      <c r="B304" s="589"/>
      <c r="C304" s="590"/>
      <c r="D304" s="591"/>
      <c r="E304" s="590"/>
      <c r="F304" s="591"/>
      <c r="G304" s="590"/>
      <c r="H304" s="160" t="s">
        <v>931</v>
      </c>
      <c r="I304" s="55" t="s">
        <v>599</v>
      </c>
      <c r="J304" s="14" t="s">
        <v>356</v>
      </c>
      <c r="K304" s="254" t="s">
        <v>340</v>
      </c>
      <c r="L304" s="52" t="s">
        <v>296</v>
      </c>
      <c r="M304" s="69" t="s">
        <v>184</v>
      </c>
      <c r="N304" s="250" t="s">
        <v>184</v>
      </c>
      <c r="O304" s="250"/>
      <c r="P304" s="250"/>
      <c r="Q304" s="250"/>
      <c r="R304" s="250"/>
      <c r="S304" s="250"/>
      <c r="T304" s="250"/>
      <c r="U304" s="250"/>
      <c r="V304" s="250"/>
      <c r="W304" s="250"/>
      <c r="X304" s="237">
        <f t="shared" si="121"/>
        <v>1</v>
      </c>
      <c r="Y304" s="80"/>
      <c r="Z304" s="80" t="s">
        <v>519</v>
      </c>
      <c r="AA304" s="80"/>
      <c r="AB304" s="80"/>
      <c r="AC304" s="80"/>
      <c r="AD304" s="80"/>
      <c r="AE304" s="80"/>
      <c r="AF304" s="80"/>
      <c r="AG304" s="80"/>
      <c r="AH304" s="80"/>
      <c r="AI304" s="80"/>
      <c r="AJ304" s="80"/>
      <c r="AK304" s="80"/>
      <c r="AL304" s="80"/>
      <c r="AM304" s="80"/>
      <c r="AN304" s="80"/>
      <c r="AO304" s="80"/>
      <c r="AP304" s="80"/>
      <c r="AQ304" s="80"/>
      <c r="AR304" s="80"/>
      <c r="AS304" s="80"/>
      <c r="AT304" s="80"/>
      <c r="AU304" s="80"/>
      <c r="AV304" s="80"/>
      <c r="AW304" s="80"/>
      <c r="AX304" s="80"/>
      <c r="AY304" s="80"/>
      <c r="AZ304" s="80"/>
      <c r="BA304" s="80"/>
      <c r="BB304" s="80"/>
      <c r="BC304" s="80"/>
      <c r="BD304" s="80"/>
      <c r="BE304" s="80"/>
      <c r="BF304" s="80"/>
      <c r="BG304" s="80"/>
      <c r="BH304" s="6">
        <v>2</v>
      </c>
      <c r="BI304" s="6">
        <v>2</v>
      </c>
      <c r="BJ304" s="6">
        <v>2</v>
      </c>
      <c r="BK304" s="6">
        <v>2</v>
      </c>
      <c r="BL304" s="6">
        <v>2</v>
      </c>
      <c r="BM304" s="6">
        <v>2</v>
      </c>
      <c r="BN304" s="6">
        <v>2</v>
      </c>
      <c r="BO304" s="6">
        <v>2</v>
      </c>
      <c r="BP304" s="6">
        <v>2</v>
      </c>
      <c r="BQ304" s="6">
        <v>1</v>
      </c>
      <c r="BR304" s="6">
        <v>1</v>
      </c>
      <c r="BS304" s="6">
        <v>2</v>
      </c>
      <c r="BT304" s="6">
        <v>2</v>
      </c>
      <c r="BU304" s="6">
        <v>1</v>
      </c>
      <c r="BV304" s="6">
        <v>1</v>
      </c>
      <c r="BW304" s="6">
        <v>2</v>
      </c>
      <c r="BX304" s="6">
        <v>2</v>
      </c>
      <c r="BY304" s="6">
        <v>2</v>
      </c>
      <c r="BZ304" s="6">
        <v>2</v>
      </c>
      <c r="CA304" s="6">
        <v>2</v>
      </c>
      <c r="CB304" s="6">
        <v>2</v>
      </c>
      <c r="CC304" s="6">
        <v>2</v>
      </c>
      <c r="CD304" s="6">
        <v>2</v>
      </c>
      <c r="CE304" s="6"/>
      <c r="CF304" s="6"/>
      <c r="CG304" s="6"/>
      <c r="CH304" s="6"/>
      <c r="CI304" s="6"/>
      <c r="CJ304" s="6"/>
      <c r="CK304" s="6"/>
      <c r="CL304" s="236">
        <f t="shared" si="122"/>
        <v>19</v>
      </c>
      <c r="CM304" s="235">
        <f t="shared" si="123"/>
        <v>0.82608695652173914</v>
      </c>
      <c r="CN304" s="236">
        <f t="shared" si="124"/>
        <v>4</v>
      </c>
      <c r="CO304" s="235">
        <f t="shared" si="125"/>
        <v>0.17391304347826086</v>
      </c>
      <c r="CP304" s="236">
        <f t="shared" si="126"/>
        <v>0</v>
      </c>
      <c r="CQ304" s="235">
        <f t="shared" si="127"/>
        <v>0</v>
      </c>
      <c r="CR304" s="236">
        <f t="shared" si="128"/>
        <v>0</v>
      </c>
      <c r="CS304" s="235">
        <f t="shared" si="119"/>
        <v>0</v>
      </c>
      <c r="CT304" s="237">
        <f t="shared" si="120"/>
        <v>1.826086956521739</v>
      </c>
      <c r="CU304" s="237" t="str">
        <f t="shared" si="129"/>
        <v>Đạt mục tiêu</v>
      </c>
      <c r="CV304" s="6"/>
    </row>
    <row r="305" spans="1:100" s="22" customFormat="1" ht="21" hidden="1" customHeight="1">
      <c r="A305" s="71">
        <v>299</v>
      </c>
      <c r="B305" s="589"/>
      <c r="C305" s="590"/>
      <c r="D305" s="591"/>
      <c r="E305" s="590"/>
      <c r="F305" s="591"/>
      <c r="G305" s="590"/>
      <c r="H305" s="160" t="s">
        <v>934</v>
      </c>
      <c r="I305" s="55" t="s">
        <v>599</v>
      </c>
      <c r="J305" s="14" t="s">
        <v>356</v>
      </c>
      <c r="K305" s="15" t="s">
        <v>340</v>
      </c>
      <c r="L305" s="52" t="s">
        <v>296</v>
      </c>
      <c r="M305" s="69" t="s">
        <v>184</v>
      </c>
      <c r="N305" s="250"/>
      <c r="O305" s="250" t="s">
        <v>184</v>
      </c>
      <c r="P305" s="250"/>
      <c r="Q305" s="250"/>
      <c r="R305" s="250"/>
      <c r="S305" s="250"/>
      <c r="T305" s="250"/>
      <c r="U305" s="250"/>
      <c r="V305" s="250"/>
      <c r="W305" s="250"/>
      <c r="X305" s="237">
        <f t="shared" si="121"/>
        <v>1</v>
      </c>
      <c r="Y305" s="80"/>
      <c r="Z305" s="80"/>
      <c r="AA305" s="80"/>
      <c r="AB305" s="80"/>
      <c r="AC305" s="80"/>
      <c r="AD305" s="80" t="s">
        <v>519</v>
      </c>
      <c r="AE305" s="80"/>
      <c r="AF305" s="80"/>
      <c r="AG305" s="80"/>
      <c r="AH305" s="80"/>
      <c r="AI305" s="80"/>
      <c r="AJ305" s="80"/>
      <c r="AK305" s="80"/>
      <c r="AL305" s="80"/>
      <c r="AM305" s="80"/>
      <c r="AN305" s="80"/>
      <c r="AO305" s="80"/>
      <c r="AP305" s="80"/>
      <c r="AQ305" s="80"/>
      <c r="AR305" s="80"/>
      <c r="AS305" s="80"/>
      <c r="AT305" s="80"/>
      <c r="AU305" s="80"/>
      <c r="AV305" s="80"/>
      <c r="AW305" s="80"/>
      <c r="AX305" s="80"/>
      <c r="AY305" s="80"/>
      <c r="AZ305" s="80"/>
      <c r="BA305" s="80"/>
      <c r="BB305" s="80"/>
      <c r="BC305" s="80"/>
      <c r="BD305" s="80"/>
      <c r="BE305" s="80"/>
      <c r="BF305" s="80"/>
      <c r="BG305" s="80"/>
      <c r="BH305" s="6"/>
      <c r="BI305" s="6"/>
      <c r="BJ305" s="6"/>
      <c r="BK305" s="6"/>
      <c r="BL305" s="6"/>
      <c r="BM305" s="6"/>
      <c r="BN305" s="6"/>
      <c r="BO305" s="6"/>
      <c r="BP305" s="6"/>
      <c r="BQ305" s="6"/>
      <c r="BR305" s="6"/>
      <c r="BS305" s="6"/>
      <c r="BT305" s="6"/>
      <c r="BU305" s="6"/>
      <c r="BV305" s="6"/>
      <c r="BW305" s="6"/>
      <c r="BX305" s="6"/>
      <c r="BY305" s="6"/>
      <c r="BZ305" s="6"/>
      <c r="CA305" s="6"/>
      <c r="CB305" s="6"/>
      <c r="CC305" s="6"/>
      <c r="CD305" s="6"/>
      <c r="CE305" s="6"/>
      <c r="CF305" s="6"/>
      <c r="CG305" s="6"/>
      <c r="CH305" s="6"/>
      <c r="CI305" s="6"/>
      <c r="CJ305" s="6"/>
      <c r="CK305" s="6"/>
      <c r="CL305" s="236">
        <f t="shared" si="122"/>
        <v>0</v>
      </c>
      <c r="CM305" s="235" t="e">
        <f t="shared" si="123"/>
        <v>#DIV/0!</v>
      </c>
      <c r="CN305" s="236">
        <f t="shared" si="124"/>
        <v>0</v>
      </c>
      <c r="CO305" s="235" t="e">
        <f t="shared" si="125"/>
        <v>#DIV/0!</v>
      </c>
      <c r="CP305" s="236">
        <f t="shared" si="126"/>
        <v>0</v>
      </c>
      <c r="CQ305" s="235" t="e">
        <f t="shared" si="127"/>
        <v>#DIV/0!</v>
      </c>
      <c r="CR305" s="236">
        <f t="shared" si="128"/>
        <v>0</v>
      </c>
      <c r="CS305" s="235" t="e">
        <f t="shared" si="119"/>
        <v>#DIV/0!</v>
      </c>
      <c r="CT305" s="237" t="e">
        <f t="shared" si="120"/>
        <v>#DIV/0!</v>
      </c>
      <c r="CU305" s="237" t="e">
        <f t="shared" si="129"/>
        <v>#DIV/0!</v>
      </c>
      <c r="CV305" s="6"/>
    </row>
    <row r="306" spans="1:100" s="22" customFormat="1" ht="24" hidden="1" customHeight="1">
      <c r="A306" s="71">
        <v>300</v>
      </c>
      <c r="B306" s="589"/>
      <c r="C306" s="590"/>
      <c r="D306" s="591"/>
      <c r="E306" s="590"/>
      <c r="F306" s="591"/>
      <c r="G306" s="590"/>
      <c r="H306" s="160" t="s">
        <v>471</v>
      </c>
      <c r="I306" s="55" t="s">
        <v>599</v>
      </c>
      <c r="J306" s="14" t="s">
        <v>356</v>
      </c>
      <c r="K306" s="15" t="s">
        <v>340</v>
      </c>
      <c r="L306" s="52" t="s">
        <v>296</v>
      </c>
      <c r="M306" s="69" t="s">
        <v>184</v>
      </c>
      <c r="N306" s="250"/>
      <c r="O306" s="250"/>
      <c r="P306" s="250"/>
      <c r="Q306" s="250" t="s">
        <v>184</v>
      </c>
      <c r="R306" s="250"/>
      <c r="S306" s="250"/>
      <c r="T306" s="250"/>
      <c r="U306" s="250"/>
      <c r="V306" s="250"/>
      <c r="W306" s="250"/>
      <c r="X306" s="237">
        <f t="shared" si="121"/>
        <v>1</v>
      </c>
      <c r="Y306" s="80"/>
      <c r="Z306" s="80"/>
      <c r="AA306" s="80"/>
      <c r="AB306" s="80"/>
      <c r="AC306" s="80"/>
      <c r="AD306" s="80"/>
      <c r="AE306" s="80"/>
      <c r="AF306" s="80"/>
      <c r="AG306" s="80"/>
      <c r="AH306" s="80"/>
      <c r="AI306" s="80"/>
      <c r="AJ306" s="80"/>
      <c r="AK306" s="80"/>
      <c r="AL306" s="80"/>
      <c r="AM306" s="80"/>
      <c r="AN306" s="80" t="s">
        <v>519</v>
      </c>
      <c r="AO306" s="80"/>
      <c r="AP306" s="80"/>
      <c r="AQ306" s="80"/>
      <c r="AR306" s="80"/>
      <c r="AS306" s="80"/>
      <c r="AT306" s="80"/>
      <c r="AU306" s="80"/>
      <c r="AV306" s="80"/>
      <c r="AW306" s="80"/>
      <c r="AX306" s="80"/>
      <c r="AY306" s="80"/>
      <c r="AZ306" s="80"/>
      <c r="BA306" s="80" t="s">
        <v>526</v>
      </c>
      <c r="BB306" s="80"/>
      <c r="BC306" s="80"/>
      <c r="BD306" s="80"/>
      <c r="BE306" s="80"/>
      <c r="BF306" s="80"/>
      <c r="BG306" s="80"/>
      <c r="BH306" s="6"/>
      <c r="BI306" s="6"/>
      <c r="BJ306" s="6"/>
      <c r="BK306" s="6"/>
      <c r="BL306" s="6"/>
      <c r="BM306" s="6"/>
      <c r="BN306" s="6"/>
      <c r="BO306" s="6"/>
      <c r="BP306" s="6"/>
      <c r="BQ306" s="6"/>
      <c r="BR306" s="6"/>
      <c r="BS306" s="6"/>
      <c r="BT306" s="6"/>
      <c r="BU306" s="6"/>
      <c r="BV306" s="6"/>
      <c r="BW306" s="6"/>
      <c r="BX306" s="6"/>
      <c r="BY306" s="6"/>
      <c r="BZ306" s="6"/>
      <c r="CA306" s="6"/>
      <c r="CB306" s="6"/>
      <c r="CC306" s="6"/>
      <c r="CD306" s="6"/>
      <c r="CE306" s="6"/>
      <c r="CF306" s="6"/>
      <c r="CG306" s="6"/>
      <c r="CH306" s="6"/>
      <c r="CI306" s="6"/>
      <c r="CJ306" s="6"/>
      <c r="CK306" s="6"/>
      <c r="CL306" s="236">
        <f t="shared" si="122"/>
        <v>0</v>
      </c>
      <c r="CM306" s="235" t="e">
        <f t="shared" si="123"/>
        <v>#DIV/0!</v>
      </c>
      <c r="CN306" s="236">
        <f t="shared" si="124"/>
        <v>0</v>
      </c>
      <c r="CO306" s="235" t="e">
        <f t="shared" si="125"/>
        <v>#DIV/0!</v>
      </c>
      <c r="CP306" s="236">
        <f t="shared" si="126"/>
        <v>0</v>
      </c>
      <c r="CQ306" s="235" t="e">
        <f t="shared" si="127"/>
        <v>#DIV/0!</v>
      </c>
      <c r="CR306" s="236">
        <f t="shared" si="128"/>
        <v>0</v>
      </c>
      <c r="CS306" s="235" t="e">
        <f t="shared" si="119"/>
        <v>#DIV/0!</v>
      </c>
      <c r="CT306" s="237" t="e">
        <f t="shared" si="120"/>
        <v>#DIV/0!</v>
      </c>
      <c r="CU306" s="237" t="e">
        <f t="shared" si="129"/>
        <v>#DIV/0!</v>
      </c>
      <c r="CV306" s="6"/>
    </row>
    <row r="307" spans="1:100" s="22" customFormat="1" ht="14.25" hidden="1" customHeight="1">
      <c r="A307" s="71">
        <v>301</v>
      </c>
      <c r="B307" s="589"/>
      <c r="C307" s="590"/>
      <c r="D307" s="591"/>
      <c r="E307" s="590"/>
      <c r="F307" s="591"/>
      <c r="G307" s="590"/>
      <c r="H307" s="160" t="s">
        <v>473</v>
      </c>
      <c r="I307" s="55" t="s">
        <v>599</v>
      </c>
      <c r="J307" s="14" t="s">
        <v>363</v>
      </c>
      <c r="K307" s="15" t="s">
        <v>340</v>
      </c>
      <c r="L307" s="52" t="s">
        <v>296</v>
      </c>
      <c r="M307" s="69" t="s">
        <v>184</v>
      </c>
      <c r="N307" s="250"/>
      <c r="O307" s="250"/>
      <c r="P307" s="250"/>
      <c r="Q307" s="250"/>
      <c r="R307" s="250" t="s">
        <v>184</v>
      </c>
      <c r="S307" s="250"/>
      <c r="T307" s="250"/>
      <c r="U307" s="250"/>
      <c r="V307" s="250"/>
      <c r="W307" s="250"/>
      <c r="X307" s="237">
        <f t="shared" si="121"/>
        <v>1</v>
      </c>
      <c r="Y307" s="80"/>
      <c r="Z307" s="80"/>
      <c r="AA307" s="80"/>
      <c r="AB307" s="80"/>
      <c r="AC307" s="80"/>
      <c r="AD307" s="80"/>
      <c r="AE307" s="80"/>
      <c r="AF307" s="80"/>
      <c r="AG307" s="80"/>
      <c r="AH307" s="80"/>
      <c r="AI307" s="80"/>
      <c r="AJ307" s="80"/>
      <c r="AK307" s="80"/>
      <c r="AL307" s="80"/>
      <c r="AM307" s="80"/>
      <c r="AN307" s="80"/>
      <c r="AO307" s="80" t="s">
        <v>523</v>
      </c>
      <c r="AP307" s="80"/>
      <c r="AQ307" s="80"/>
      <c r="AR307" s="80"/>
      <c r="AS307" s="80"/>
      <c r="AT307" s="80"/>
      <c r="AU307" s="80"/>
      <c r="AV307" s="80"/>
      <c r="AW307" s="80"/>
      <c r="AX307" s="80"/>
      <c r="AY307" s="80"/>
      <c r="AZ307" s="80"/>
      <c r="BA307" s="80"/>
      <c r="BB307" s="80"/>
      <c r="BC307" s="80"/>
      <c r="BD307" s="80"/>
      <c r="BE307" s="80"/>
      <c r="BF307" s="80"/>
      <c r="BG307" s="80"/>
      <c r="BH307" s="6"/>
      <c r="BI307" s="6"/>
      <c r="BJ307" s="6"/>
      <c r="BK307" s="6"/>
      <c r="BL307" s="6"/>
      <c r="BM307" s="6"/>
      <c r="BN307" s="6"/>
      <c r="BO307" s="6"/>
      <c r="BP307" s="6"/>
      <c r="BQ307" s="6"/>
      <c r="BR307" s="6"/>
      <c r="BS307" s="6"/>
      <c r="BT307" s="6"/>
      <c r="BU307" s="6"/>
      <c r="BV307" s="6"/>
      <c r="BW307" s="6"/>
      <c r="BX307" s="6"/>
      <c r="BY307" s="6"/>
      <c r="BZ307" s="6"/>
      <c r="CA307" s="6"/>
      <c r="CB307" s="6"/>
      <c r="CC307" s="6"/>
      <c r="CD307" s="6"/>
      <c r="CE307" s="6"/>
      <c r="CF307" s="6"/>
      <c r="CG307" s="6"/>
      <c r="CH307" s="6"/>
      <c r="CI307" s="6"/>
      <c r="CJ307" s="6"/>
      <c r="CK307" s="6"/>
      <c r="CL307" s="236">
        <f t="shared" si="122"/>
        <v>0</v>
      </c>
      <c r="CM307" s="235" t="e">
        <f t="shared" si="123"/>
        <v>#DIV/0!</v>
      </c>
      <c r="CN307" s="236">
        <f t="shared" si="124"/>
        <v>0</v>
      </c>
      <c r="CO307" s="235" t="e">
        <f t="shared" si="125"/>
        <v>#DIV/0!</v>
      </c>
      <c r="CP307" s="236">
        <f t="shared" si="126"/>
        <v>0</v>
      </c>
      <c r="CQ307" s="235" t="e">
        <f t="shared" si="127"/>
        <v>#DIV/0!</v>
      </c>
      <c r="CR307" s="236">
        <f t="shared" si="128"/>
        <v>0</v>
      </c>
      <c r="CS307" s="235" t="e">
        <f t="shared" si="119"/>
        <v>#DIV/0!</v>
      </c>
      <c r="CT307" s="237" t="e">
        <f t="shared" si="120"/>
        <v>#DIV/0!</v>
      </c>
      <c r="CU307" s="237" t="e">
        <f t="shared" si="129"/>
        <v>#DIV/0!</v>
      </c>
      <c r="CV307" s="6"/>
    </row>
    <row r="308" spans="1:100" s="22" customFormat="1" ht="18" hidden="1" customHeight="1">
      <c r="A308" s="71">
        <v>302</v>
      </c>
      <c r="B308" s="589"/>
      <c r="C308" s="590"/>
      <c r="D308" s="591"/>
      <c r="E308" s="590"/>
      <c r="F308" s="591"/>
      <c r="G308" s="590"/>
      <c r="H308" s="160" t="s">
        <v>472</v>
      </c>
      <c r="I308" s="55" t="s">
        <v>599</v>
      </c>
      <c r="J308" s="14" t="s">
        <v>356</v>
      </c>
      <c r="K308" s="15" t="s">
        <v>340</v>
      </c>
      <c r="L308" s="52" t="s">
        <v>296</v>
      </c>
      <c r="M308" s="69" t="s">
        <v>184</v>
      </c>
      <c r="N308" s="250"/>
      <c r="O308" s="250"/>
      <c r="P308" s="250"/>
      <c r="Q308" s="250"/>
      <c r="R308" s="250"/>
      <c r="S308" s="250" t="s">
        <v>184</v>
      </c>
      <c r="T308" s="250"/>
      <c r="U308" s="250"/>
      <c r="V308" s="250"/>
      <c r="W308" s="250"/>
      <c r="X308" s="237">
        <f t="shared" si="121"/>
        <v>1</v>
      </c>
      <c r="Y308" s="80"/>
      <c r="Z308" s="80"/>
      <c r="AA308" s="80"/>
      <c r="AB308" s="80"/>
      <c r="AC308" s="80"/>
      <c r="AD308" s="80"/>
      <c r="AE308" s="80"/>
      <c r="AF308" s="80"/>
      <c r="AG308" s="80"/>
      <c r="AH308" s="80"/>
      <c r="AI308" s="80"/>
      <c r="AJ308" s="80"/>
      <c r="AK308" s="80"/>
      <c r="AL308" s="80"/>
      <c r="AM308" s="80"/>
      <c r="AN308" s="80"/>
      <c r="AO308" s="80"/>
      <c r="AP308" s="80"/>
      <c r="AQ308" s="80"/>
      <c r="AR308" s="80"/>
      <c r="AS308" s="80" t="s">
        <v>520</v>
      </c>
      <c r="AT308" s="80"/>
      <c r="AU308" s="80"/>
      <c r="AV308" s="80"/>
      <c r="AW308" s="80"/>
      <c r="AX308" s="80"/>
      <c r="AY308" s="80"/>
      <c r="AZ308" s="80"/>
      <c r="BA308" s="80"/>
      <c r="BB308" s="80"/>
      <c r="BC308" s="80"/>
      <c r="BD308" s="80"/>
      <c r="BE308" s="80"/>
      <c r="BF308" s="80"/>
      <c r="BG308" s="80"/>
      <c r="BH308" s="6"/>
      <c r="BI308" s="6"/>
      <c r="BJ308" s="6"/>
      <c r="BK308" s="6"/>
      <c r="BL308" s="6"/>
      <c r="BM308" s="6"/>
      <c r="BN308" s="6"/>
      <c r="BO308" s="6"/>
      <c r="BP308" s="6"/>
      <c r="BQ308" s="6"/>
      <c r="BR308" s="6"/>
      <c r="BS308" s="6"/>
      <c r="BT308" s="6"/>
      <c r="BU308" s="6"/>
      <c r="BV308" s="6"/>
      <c r="BW308" s="6"/>
      <c r="BX308" s="6"/>
      <c r="BY308" s="6"/>
      <c r="BZ308" s="6"/>
      <c r="CA308" s="6"/>
      <c r="CB308" s="6"/>
      <c r="CC308" s="6"/>
      <c r="CD308" s="6"/>
      <c r="CE308" s="6"/>
      <c r="CF308" s="6"/>
      <c r="CG308" s="6"/>
      <c r="CH308" s="6"/>
      <c r="CI308" s="6"/>
      <c r="CJ308" s="6"/>
      <c r="CK308" s="6"/>
      <c r="CL308" s="236">
        <f t="shared" si="122"/>
        <v>0</v>
      </c>
      <c r="CM308" s="235" t="e">
        <f t="shared" si="123"/>
        <v>#DIV/0!</v>
      </c>
      <c r="CN308" s="236">
        <f t="shared" si="124"/>
        <v>0</v>
      </c>
      <c r="CO308" s="235" t="e">
        <f t="shared" si="125"/>
        <v>#DIV/0!</v>
      </c>
      <c r="CP308" s="236">
        <f t="shared" si="126"/>
        <v>0</v>
      </c>
      <c r="CQ308" s="235" t="e">
        <f t="shared" si="127"/>
        <v>#DIV/0!</v>
      </c>
      <c r="CR308" s="236">
        <f t="shared" si="128"/>
        <v>0</v>
      </c>
      <c r="CS308" s="235" t="e">
        <f t="shared" si="119"/>
        <v>#DIV/0!</v>
      </c>
      <c r="CT308" s="237" t="e">
        <f t="shared" si="120"/>
        <v>#DIV/0!</v>
      </c>
      <c r="CU308" s="237" t="e">
        <f t="shared" si="129"/>
        <v>#DIV/0!</v>
      </c>
      <c r="CV308" s="6"/>
    </row>
    <row r="309" spans="1:100" s="22" customFormat="1" ht="17.25" hidden="1" customHeight="1">
      <c r="A309" s="71">
        <v>303</v>
      </c>
      <c r="B309" s="589"/>
      <c r="C309" s="590"/>
      <c r="D309" s="591"/>
      <c r="E309" s="590"/>
      <c r="F309" s="591"/>
      <c r="G309" s="590"/>
      <c r="H309" s="160" t="s">
        <v>926</v>
      </c>
      <c r="I309" s="55"/>
      <c r="J309" s="14"/>
      <c r="K309" s="15" t="s">
        <v>340</v>
      </c>
      <c r="L309" s="52"/>
      <c r="M309" s="69"/>
      <c r="N309" s="250"/>
      <c r="O309" s="250"/>
      <c r="P309" s="250"/>
      <c r="Q309" s="250" t="s">
        <v>184</v>
      </c>
      <c r="R309" s="250"/>
      <c r="S309" s="250"/>
      <c r="T309" s="250"/>
      <c r="U309" s="250"/>
      <c r="V309" s="250"/>
      <c r="W309" s="250"/>
      <c r="X309" s="237">
        <f t="shared" si="121"/>
        <v>1</v>
      </c>
      <c r="Y309" s="80"/>
      <c r="Z309" s="80"/>
      <c r="AA309" s="80"/>
      <c r="AB309" s="80"/>
      <c r="AC309" s="80"/>
      <c r="AD309" s="80"/>
      <c r="AE309" s="80"/>
      <c r="AF309" s="80"/>
      <c r="AG309" s="80"/>
      <c r="AH309" s="80"/>
      <c r="AI309" s="80"/>
      <c r="AJ309" s="80" t="s">
        <v>519</v>
      </c>
      <c r="AK309" s="80"/>
      <c r="AL309" s="80"/>
      <c r="AM309" s="80"/>
      <c r="AN309" s="80"/>
      <c r="AO309" s="80"/>
      <c r="AP309" s="80"/>
      <c r="AQ309" s="80"/>
      <c r="AR309" s="80"/>
      <c r="AS309" s="80"/>
      <c r="AT309" s="80"/>
      <c r="AU309" s="80"/>
      <c r="AV309" s="80"/>
      <c r="AW309" s="80"/>
      <c r="AX309" s="80"/>
      <c r="AY309" s="80"/>
      <c r="AZ309" s="80"/>
      <c r="BA309" s="80"/>
      <c r="BB309" s="80"/>
      <c r="BC309" s="80"/>
      <c r="BD309" s="80"/>
      <c r="BE309" s="80"/>
      <c r="BF309" s="80"/>
      <c r="BG309" s="80"/>
      <c r="BH309" s="6"/>
      <c r="BI309" s="6"/>
      <c r="BJ309" s="6"/>
      <c r="BK309" s="6"/>
      <c r="BL309" s="6"/>
      <c r="BM309" s="6"/>
      <c r="BN309" s="6"/>
      <c r="BO309" s="6"/>
      <c r="BP309" s="6"/>
      <c r="BQ309" s="6"/>
      <c r="BR309" s="6"/>
      <c r="BS309" s="6"/>
      <c r="BT309" s="6"/>
      <c r="BU309" s="6"/>
      <c r="BV309" s="6"/>
      <c r="BW309" s="6"/>
      <c r="BX309" s="6"/>
      <c r="BY309" s="6"/>
      <c r="BZ309" s="6"/>
      <c r="CA309" s="6"/>
      <c r="CB309" s="6"/>
      <c r="CC309" s="6"/>
      <c r="CD309" s="6"/>
      <c r="CE309" s="6"/>
      <c r="CF309" s="6"/>
      <c r="CG309" s="6"/>
      <c r="CH309" s="6"/>
      <c r="CI309" s="6"/>
      <c r="CJ309" s="6"/>
      <c r="CK309" s="6"/>
      <c r="CL309" s="236">
        <f t="shared" si="122"/>
        <v>0</v>
      </c>
      <c r="CM309" s="235" t="e">
        <f t="shared" si="123"/>
        <v>#DIV/0!</v>
      </c>
      <c r="CN309" s="236">
        <f t="shared" si="124"/>
        <v>0</v>
      </c>
      <c r="CO309" s="235" t="e">
        <f t="shared" si="125"/>
        <v>#DIV/0!</v>
      </c>
      <c r="CP309" s="236">
        <f t="shared" si="126"/>
        <v>0</v>
      </c>
      <c r="CQ309" s="235" t="e">
        <f t="shared" si="127"/>
        <v>#DIV/0!</v>
      </c>
      <c r="CR309" s="236">
        <f t="shared" si="128"/>
        <v>0</v>
      </c>
      <c r="CS309" s="235" t="e">
        <f t="shared" si="119"/>
        <v>#DIV/0!</v>
      </c>
      <c r="CT309" s="237" t="e">
        <f t="shared" si="120"/>
        <v>#DIV/0!</v>
      </c>
      <c r="CU309" s="237" t="e">
        <f t="shared" si="129"/>
        <v>#DIV/0!</v>
      </c>
      <c r="CV309" s="6"/>
    </row>
    <row r="310" spans="1:100" s="22" customFormat="1" ht="12" hidden="1" customHeight="1">
      <c r="A310" s="71">
        <v>304</v>
      </c>
      <c r="B310" s="589"/>
      <c r="C310" s="590"/>
      <c r="D310" s="591"/>
      <c r="E310" s="590"/>
      <c r="F310" s="591"/>
      <c r="G310" s="590"/>
      <c r="H310" s="160" t="s">
        <v>927</v>
      </c>
      <c r="I310" s="55" t="s">
        <v>599</v>
      </c>
      <c r="J310" s="14" t="s">
        <v>356</v>
      </c>
      <c r="K310" s="15" t="s">
        <v>340</v>
      </c>
      <c r="L310" s="52" t="s">
        <v>296</v>
      </c>
      <c r="M310" s="69" t="s">
        <v>184</v>
      </c>
      <c r="N310" s="250"/>
      <c r="O310" s="250"/>
      <c r="P310" s="250"/>
      <c r="Q310" s="250"/>
      <c r="R310" s="250"/>
      <c r="S310" s="250"/>
      <c r="T310" s="250"/>
      <c r="U310" s="250"/>
      <c r="V310" s="250" t="s">
        <v>184</v>
      </c>
      <c r="W310" s="250"/>
      <c r="X310" s="237">
        <f t="shared" si="121"/>
        <v>1</v>
      </c>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80"/>
      <c r="AW310" s="80"/>
      <c r="AX310" s="80"/>
      <c r="AY310" s="80"/>
      <c r="AZ310" s="80"/>
      <c r="BA310" s="80"/>
      <c r="BB310" s="80"/>
      <c r="BC310" s="80"/>
      <c r="BD310" s="199" t="s">
        <v>526</v>
      </c>
      <c r="BE310" s="80"/>
      <c r="BF310" s="80"/>
      <c r="BG310" s="80"/>
      <c r="BH310" s="6"/>
      <c r="BI310" s="6"/>
      <c r="BJ310" s="6"/>
      <c r="BK310" s="6"/>
      <c r="BL310" s="6"/>
      <c r="BM310" s="6"/>
      <c r="BN310" s="6"/>
      <c r="BO310" s="6"/>
      <c r="BP310" s="6"/>
      <c r="BQ310" s="6"/>
      <c r="BR310" s="6"/>
      <c r="BS310" s="6"/>
      <c r="BT310" s="6"/>
      <c r="BU310" s="6"/>
      <c r="BV310" s="6"/>
      <c r="BW310" s="6"/>
      <c r="BX310" s="6"/>
      <c r="BY310" s="6"/>
      <c r="BZ310" s="6"/>
      <c r="CA310" s="6"/>
      <c r="CB310" s="6"/>
      <c r="CC310" s="6"/>
      <c r="CD310" s="6"/>
      <c r="CE310" s="6"/>
      <c r="CF310" s="6"/>
      <c r="CG310" s="6"/>
      <c r="CH310" s="6"/>
      <c r="CI310" s="6"/>
      <c r="CJ310" s="6"/>
      <c r="CK310" s="6"/>
      <c r="CL310" s="236">
        <f t="shared" si="122"/>
        <v>0</v>
      </c>
      <c r="CM310" s="235" t="e">
        <f t="shared" si="123"/>
        <v>#DIV/0!</v>
      </c>
      <c r="CN310" s="236">
        <f t="shared" si="124"/>
        <v>0</v>
      </c>
      <c r="CO310" s="235" t="e">
        <f t="shared" si="125"/>
        <v>#DIV/0!</v>
      </c>
      <c r="CP310" s="236">
        <f t="shared" si="126"/>
        <v>0</v>
      </c>
      <c r="CQ310" s="235" t="e">
        <f t="shared" si="127"/>
        <v>#DIV/0!</v>
      </c>
      <c r="CR310" s="236">
        <f t="shared" si="128"/>
        <v>0</v>
      </c>
      <c r="CS310" s="235" t="e">
        <f t="shared" si="119"/>
        <v>#DIV/0!</v>
      </c>
      <c r="CT310" s="237" t="e">
        <f t="shared" si="120"/>
        <v>#DIV/0!</v>
      </c>
      <c r="CU310" s="237" t="e">
        <f t="shared" si="129"/>
        <v>#DIV/0!</v>
      </c>
      <c r="CV310" s="6"/>
    </row>
    <row r="311" spans="1:100" s="22" customFormat="1" ht="14.25" hidden="1" customHeight="1">
      <c r="A311" s="71">
        <v>305</v>
      </c>
      <c r="B311" s="586"/>
      <c r="C311" s="576"/>
      <c r="D311" s="588"/>
      <c r="E311" s="576"/>
      <c r="F311" s="588"/>
      <c r="G311" s="576"/>
      <c r="H311" s="160" t="s">
        <v>433</v>
      </c>
      <c r="I311" s="55" t="s">
        <v>599</v>
      </c>
      <c r="J311" s="14" t="s">
        <v>356</v>
      </c>
      <c r="K311" s="15" t="s">
        <v>340</v>
      </c>
      <c r="L311" s="52" t="s">
        <v>296</v>
      </c>
      <c r="M311" s="69" t="s">
        <v>184</v>
      </c>
      <c r="N311" s="250"/>
      <c r="O311" s="250"/>
      <c r="P311" s="250"/>
      <c r="Q311" s="250"/>
      <c r="R311" s="250"/>
      <c r="S311" s="250"/>
      <c r="T311" s="250"/>
      <c r="U311" s="250"/>
      <c r="V311" s="250"/>
      <c r="W311" s="250" t="s">
        <v>184</v>
      </c>
      <c r="X311" s="237">
        <f t="shared" si="121"/>
        <v>1</v>
      </c>
      <c r="Y311" s="80"/>
      <c r="Z311" s="80"/>
      <c r="AA311" s="80"/>
      <c r="AB311" s="80"/>
      <c r="AC311" s="80"/>
      <c r="AD311" s="80"/>
      <c r="AE311" s="80"/>
      <c r="AF311" s="80"/>
      <c r="AG311" s="80"/>
      <c r="AH311" s="80"/>
      <c r="AI311" s="80"/>
      <c r="AJ311" s="80"/>
      <c r="AK311" s="80"/>
      <c r="AL311" s="80"/>
      <c r="AM311" s="80"/>
      <c r="AN311" s="80"/>
      <c r="AO311" s="80"/>
      <c r="AP311" s="80"/>
      <c r="AQ311" s="80"/>
      <c r="AR311" s="80"/>
      <c r="AS311" s="80"/>
      <c r="AT311" s="80"/>
      <c r="AU311" s="80"/>
      <c r="AV311" s="80"/>
      <c r="AW311" s="80"/>
      <c r="AX311" s="80"/>
      <c r="AY311" s="80"/>
      <c r="AZ311" s="80"/>
      <c r="BA311" s="80"/>
      <c r="BB311" s="80"/>
      <c r="BC311" s="80"/>
      <c r="BD311" s="80"/>
      <c r="BE311" s="80"/>
      <c r="BF311" s="80"/>
      <c r="BG311" s="80" t="s">
        <v>526</v>
      </c>
      <c r="BH311" s="6"/>
      <c r="BI311" s="6"/>
      <c r="BJ311" s="6"/>
      <c r="BK311" s="6"/>
      <c r="BL311" s="6"/>
      <c r="BM311" s="6"/>
      <c r="BN311" s="6"/>
      <c r="BO311" s="6"/>
      <c r="BP311" s="6"/>
      <c r="BQ311" s="6"/>
      <c r="BR311" s="6"/>
      <c r="BS311" s="6"/>
      <c r="BT311" s="6"/>
      <c r="BU311" s="6"/>
      <c r="BV311" s="6"/>
      <c r="BW311" s="6"/>
      <c r="BX311" s="6"/>
      <c r="BY311" s="6"/>
      <c r="BZ311" s="6"/>
      <c r="CA311" s="6"/>
      <c r="CB311" s="6"/>
      <c r="CC311" s="6"/>
      <c r="CD311" s="6"/>
      <c r="CE311" s="6"/>
      <c r="CF311" s="6"/>
      <c r="CG311" s="6"/>
      <c r="CH311" s="6"/>
      <c r="CI311" s="6"/>
      <c r="CJ311" s="6"/>
      <c r="CK311" s="6"/>
      <c r="CL311" s="236">
        <f t="shared" si="122"/>
        <v>0</v>
      </c>
      <c r="CM311" s="235" t="e">
        <f t="shared" si="123"/>
        <v>#DIV/0!</v>
      </c>
      <c r="CN311" s="236">
        <f t="shared" si="124"/>
        <v>0</v>
      </c>
      <c r="CO311" s="235" t="e">
        <f t="shared" si="125"/>
        <v>#DIV/0!</v>
      </c>
      <c r="CP311" s="236">
        <f t="shared" si="126"/>
        <v>0</v>
      </c>
      <c r="CQ311" s="235" t="e">
        <f t="shared" si="127"/>
        <v>#DIV/0!</v>
      </c>
      <c r="CR311" s="236">
        <f t="shared" si="128"/>
        <v>0</v>
      </c>
      <c r="CS311" s="235" t="e">
        <f t="shared" si="119"/>
        <v>#DIV/0!</v>
      </c>
      <c r="CT311" s="237" t="e">
        <f t="shared" si="120"/>
        <v>#DIV/0!</v>
      </c>
      <c r="CU311" s="237" t="e">
        <f t="shared" si="129"/>
        <v>#DIV/0!</v>
      </c>
      <c r="CV311" s="6"/>
    </row>
    <row r="312" spans="1:100" s="22" customFormat="1" ht="15" hidden="1" customHeight="1">
      <c r="A312" s="71">
        <v>306</v>
      </c>
      <c r="B312" s="41">
        <v>487</v>
      </c>
      <c r="C312" s="582" t="s">
        <v>280</v>
      </c>
      <c r="D312" s="583"/>
      <c r="E312" s="583"/>
      <c r="F312" s="584"/>
      <c r="G312" s="45" t="s">
        <v>331</v>
      </c>
      <c r="H312" s="152" t="s">
        <v>331</v>
      </c>
      <c r="I312" s="45" t="s">
        <v>331</v>
      </c>
      <c r="J312" s="45" t="s">
        <v>331</v>
      </c>
      <c r="K312" s="15" t="s">
        <v>340</v>
      </c>
      <c r="L312" s="45" t="s">
        <v>331</v>
      </c>
      <c r="M312" s="45" t="s">
        <v>331</v>
      </c>
      <c r="N312" s="45" t="s">
        <v>331</v>
      </c>
      <c r="O312" s="45" t="s">
        <v>331</v>
      </c>
      <c r="P312" s="45" t="s">
        <v>331</v>
      </c>
      <c r="Q312" s="45" t="s">
        <v>331</v>
      </c>
      <c r="R312" s="45" t="s">
        <v>331</v>
      </c>
      <c r="S312" s="45" t="s">
        <v>331</v>
      </c>
      <c r="T312" s="45" t="s">
        <v>331</v>
      </c>
      <c r="U312" s="45" t="s">
        <v>331</v>
      </c>
      <c r="V312" s="45" t="s">
        <v>331</v>
      </c>
      <c r="W312" s="45" t="s">
        <v>331</v>
      </c>
      <c r="X312" s="45" t="s">
        <v>331</v>
      </c>
      <c r="Y312" s="45" t="s">
        <v>331</v>
      </c>
      <c r="Z312" s="45" t="s">
        <v>331</v>
      </c>
      <c r="AA312" s="45" t="s">
        <v>331</v>
      </c>
      <c r="AB312" s="45" t="s">
        <v>331</v>
      </c>
      <c r="AC312" s="45" t="s">
        <v>331</v>
      </c>
      <c r="AD312" s="45" t="s">
        <v>331</v>
      </c>
      <c r="AE312" s="45" t="s">
        <v>331</v>
      </c>
      <c r="AF312" s="45" t="s">
        <v>331</v>
      </c>
      <c r="AG312" s="45" t="s">
        <v>331</v>
      </c>
      <c r="AH312" s="45" t="s">
        <v>331</v>
      </c>
      <c r="AI312" s="45" t="s">
        <v>331</v>
      </c>
      <c r="AJ312" s="45" t="s">
        <v>331</v>
      </c>
      <c r="AK312" s="45" t="s">
        <v>331</v>
      </c>
      <c r="AL312" s="45" t="s">
        <v>331</v>
      </c>
      <c r="AM312" s="45" t="s">
        <v>331</v>
      </c>
      <c r="AN312" s="45" t="s">
        <v>331</v>
      </c>
      <c r="AO312" s="45" t="s">
        <v>331</v>
      </c>
      <c r="AP312" s="45" t="s">
        <v>331</v>
      </c>
      <c r="AQ312" s="45" t="s">
        <v>331</v>
      </c>
      <c r="AR312" s="45" t="s">
        <v>331</v>
      </c>
      <c r="AS312" s="45" t="s">
        <v>331</v>
      </c>
      <c r="AT312" s="45" t="s">
        <v>331</v>
      </c>
      <c r="AU312" s="45" t="s">
        <v>331</v>
      </c>
      <c r="AV312" s="45" t="s">
        <v>331</v>
      </c>
      <c r="AW312" s="45" t="s">
        <v>331</v>
      </c>
      <c r="AX312" s="45" t="s">
        <v>331</v>
      </c>
      <c r="AY312" s="45" t="s">
        <v>331</v>
      </c>
      <c r="AZ312" s="45" t="s">
        <v>331</v>
      </c>
      <c r="BA312" s="45" t="s">
        <v>331</v>
      </c>
      <c r="BB312" s="45" t="s">
        <v>331</v>
      </c>
      <c r="BC312" s="45" t="s">
        <v>331</v>
      </c>
      <c r="BD312" s="45" t="s">
        <v>331</v>
      </c>
      <c r="BE312" s="45" t="s">
        <v>331</v>
      </c>
      <c r="BF312" s="45" t="s">
        <v>331</v>
      </c>
      <c r="BG312" s="45" t="s">
        <v>331</v>
      </c>
      <c r="BH312" s="45" t="s">
        <v>331</v>
      </c>
      <c r="BI312" s="45" t="s">
        <v>331</v>
      </c>
      <c r="BJ312" s="45" t="s">
        <v>331</v>
      </c>
      <c r="BK312" s="45" t="s">
        <v>331</v>
      </c>
      <c r="BL312" s="45" t="s">
        <v>331</v>
      </c>
      <c r="BM312" s="45" t="s">
        <v>331</v>
      </c>
      <c r="BN312" s="45" t="s">
        <v>331</v>
      </c>
      <c r="BO312" s="45" t="s">
        <v>331</v>
      </c>
      <c r="BP312" s="45" t="s">
        <v>331</v>
      </c>
      <c r="BQ312" s="45" t="s">
        <v>331</v>
      </c>
      <c r="BR312" s="45" t="s">
        <v>331</v>
      </c>
      <c r="BS312" s="45" t="s">
        <v>331</v>
      </c>
      <c r="BT312" s="45" t="s">
        <v>331</v>
      </c>
      <c r="BU312" s="45" t="s">
        <v>331</v>
      </c>
      <c r="BV312" s="45" t="s">
        <v>331</v>
      </c>
      <c r="BW312" s="45" t="s">
        <v>331</v>
      </c>
      <c r="BX312" s="45" t="s">
        <v>331</v>
      </c>
      <c r="BY312" s="45" t="s">
        <v>331</v>
      </c>
      <c r="BZ312" s="45" t="s">
        <v>331</v>
      </c>
      <c r="CA312" s="45" t="s">
        <v>331</v>
      </c>
      <c r="CB312" s="45" t="s">
        <v>331</v>
      </c>
      <c r="CC312" s="45" t="s">
        <v>331</v>
      </c>
      <c r="CD312" s="45" t="s">
        <v>331</v>
      </c>
      <c r="CE312" s="45" t="s">
        <v>331</v>
      </c>
      <c r="CF312" s="45" t="s">
        <v>331</v>
      </c>
      <c r="CG312" s="45" t="s">
        <v>331</v>
      </c>
      <c r="CH312" s="45" t="s">
        <v>331</v>
      </c>
      <c r="CI312" s="45" t="s">
        <v>331</v>
      </c>
      <c r="CJ312" s="45" t="s">
        <v>331</v>
      </c>
      <c r="CK312" s="45" t="s">
        <v>331</v>
      </c>
      <c r="CL312" s="45" t="s">
        <v>331</v>
      </c>
      <c r="CM312" s="45" t="s">
        <v>331</v>
      </c>
      <c r="CN312" s="45" t="s">
        <v>331</v>
      </c>
      <c r="CO312" s="45" t="s">
        <v>331</v>
      </c>
      <c r="CP312" s="45" t="s">
        <v>331</v>
      </c>
      <c r="CQ312" s="45" t="s">
        <v>331</v>
      </c>
      <c r="CR312" s="45" t="s">
        <v>331</v>
      </c>
      <c r="CS312" s="45" t="s">
        <v>331</v>
      </c>
      <c r="CT312" s="45" t="s">
        <v>331</v>
      </c>
      <c r="CU312" s="45" t="s">
        <v>331</v>
      </c>
      <c r="CV312" s="45" t="s">
        <v>331</v>
      </c>
    </row>
    <row r="313" spans="1:100" s="22" customFormat="1" ht="15" hidden="1" customHeight="1">
      <c r="A313" s="71">
        <v>307</v>
      </c>
      <c r="B313" s="41">
        <v>488</v>
      </c>
      <c r="C313" s="582" t="s">
        <v>281</v>
      </c>
      <c r="D313" s="583"/>
      <c r="E313" s="583"/>
      <c r="F313" s="584"/>
      <c r="G313" s="45" t="s">
        <v>331</v>
      </c>
      <c r="H313" s="152" t="s">
        <v>331</v>
      </c>
      <c r="I313" s="45" t="s">
        <v>331</v>
      </c>
      <c r="J313" s="45" t="s">
        <v>331</v>
      </c>
      <c r="K313" s="15" t="s">
        <v>340</v>
      </c>
      <c r="L313" s="45" t="s">
        <v>331</v>
      </c>
      <c r="M313" s="45" t="s">
        <v>331</v>
      </c>
      <c r="N313" s="45" t="s">
        <v>331</v>
      </c>
      <c r="O313" s="45" t="s">
        <v>331</v>
      </c>
      <c r="P313" s="45" t="s">
        <v>331</v>
      </c>
      <c r="Q313" s="45" t="s">
        <v>331</v>
      </c>
      <c r="R313" s="45" t="s">
        <v>331</v>
      </c>
      <c r="S313" s="45" t="s">
        <v>331</v>
      </c>
      <c r="T313" s="45" t="s">
        <v>331</v>
      </c>
      <c r="U313" s="45" t="s">
        <v>331</v>
      </c>
      <c r="V313" s="45" t="s">
        <v>331</v>
      </c>
      <c r="W313" s="45" t="s">
        <v>331</v>
      </c>
      <c r="X313" s="45" t="s">
        <v>331</v>
      </c>
      <c r="Y313" s="45" t="s">
        <v>331</v>
      </c>
      <c r="Z313" s="45" t="s">
        <v>331</v>
      </c>
      <c r="AA313" s="45" t="s">
        <v>331</v>
      </c>
      <c r="AB313" s="45" t="s">
        <v>331</v>
      </c>
      <c r="AC313" s="45" t="s">
        <v>331</v>
      </c>
      <c r="AD313" s="45" t="s">
        <v>331</v>
      </c>
      <c r="AE313" s="45" t="s">
        <v>331</v>
      </c>
      <c r="AF313" s="45" t="s">
        <v>331</v>
      </c>
      <c r="AG313" s="45" t="s">
        <v>331</v>
      </c>
      <c r="AH313" s="45" t="s">
        <v>331</v>
      </c>
      <c r="AI313" s="45" t="s">
        <v>331</v>
      </c>
      <c r="AJ313" s="45" t="s">
        <v>331</v>
      </c>
      <c r="AK313" s="45" t="s">
        <v>331</v>
      </c>
      <c r="AL313" s="45" t="s">
        <v>331</v>
      </c>
      <c r="AM313" s="45" t="s">
        <v>331</v>
      </c>
      <c r="AN313" s="45" t="s">
        <v>331</v>
      </c>
      <c r="AO313" s="45" t="s">
        <v>331</v>
      </c>
      <c r="AP313" s="45" t="s">
        <v>331</v>
      </c>
      <c r="AQ313" s="45" t="s">
        <v>331</v>
      </c>
      <c r="AR313" s="45" t="s">
        <v>331</v>
      </c>
      <c r="AS313" s="45" t="s">
        <v>331</v>
      </c>
      <c r="AT313" s="45" t="s">
        <v>331</v>
      </c>
      <c r="AU313" s="45" t="s">
        <v>331</v>
      </c>
      <c r="AV313" s="45" t="s">
        <v>331</v>
      </c>
      <c r="AW313" s="45" t="s">
        <v>331</v>
      </c>
      <c r="AX313" s="45" t="s">
        <v>331</v>
      </c>
      <c r="AY313" s="45" t="s">
        <v>331</v>
      </c>
      <c r="AZ313" s="45" t="s">
        <v>331</v>
      </c>
      <c r="BA313" s="45" t="s">
        <v>331</v>
      </c>
      <c r="BB313" s="45" t="s">
        <v>331</v>
      </c>
      <c r="BC313" s="45" t="s">
        <v>331</v>
      </c>
      <c r="BD313" s="45" t="s">
        <v>331</v>
      </c>
      <c r="BE313" s="45" t="s">
        <v>331</v>
      </c>
      <c r="BF313" s="45" t="s">
        <v>331</v>
      </c>
      <c r="BG313" s="45" t="s">
        <v>331</v>
      </c>
      <c r="BH313" s="45" t="s">
        <v>331</v>
      </c>
      <c r="BI313" s="45" t="s">
        <v>331</v>
      </c>
      <c r="BJ313" s="45" t="s">
        <v>331</v>
      </c>
      <c r="BK313" s="45" t="s">
        <v>331</v>
      </c>
      <c r="BL313" s="45" t="s">
        <v>331</v>
      </c>
      <c r="BM313" s="45" t="s">
        <v>331</v>
      </c>
      <c r="BN313" s="45" t="s">
        <v>331</v>
      </c>
      <c r="BO313" s="45" t="s">
        <v>331</v>
      </c>
      <c r="BP313" s="45" t="s">
        <v>331</v>
      </c>
      <c r="BQ313" s="45" t="s">
        <v>331</v>
      </c>
      <c r="BR313" s="45" t="s">
        <v>331</v>
      </c>
      <c r="BS313" s="45" t="s">
        <v>331</v>
      </c>
      <c r="BT313" s="45" t="s">
        <v>331</v>
      </c>
      <c r="BU313" s="45" t="s">
        <v>331</v>
      </c>
      <c r="BV313" s="45" t="s">
        <v>331</v>
      </c>
      <c r="BW313" s="45" t="s">
        <v>331</v>
      </c>
      <c r="BX313" s="45" t="s">
        <v>331</v>
      </c>
      <c r="BY313" s="45" t="s">
        <v>331</v>
      </c>
      <c r="BZ313" s="45" t="s">
        <v>331</v>
      </c>
      <c r="CA313" s="45" t="s">
        <v>331</v>
      </c>
      <c r="CB313" s="45" t="s">
        <v>331</v>
      </c>
      <c r="CC313" s="45" t="s">
        <v>331</v>
      </c>
      <c r="CD313" s="45" t="s">
        <v>331</v>
      </c>
      <c r="CE313" s="45" t="s">
        <v>331</v>
      </c>
      <c r="CF313" s="45" t="s">
        <v>331</v>
      </c>
      <c r="CG313" s="45" t="s">
        <v>331</v>
      </c>
      <c r="CH313" s="45" t="s">
        <v>331</v>
      </c>
      <c r="CI313" s="45" t="s">
        <v>331</v>
      </c>
      <c r="CJ313" s="45" t="s">
        <v>331</v>
      </c>
      <c r="CK313" s="45" t="s">
        <v>331</v>
      </c>
      <c r="CL313" s="45" t="s">
        <v>331</v>
      </c>
      <c r="CM313" s="45" t="s">
        <v>331</v>
      </c>
      <c r="CN313" s="45" t="s">
        <v>331</v>
      </c>
      <c r="CO313" s="45" t="s">
        <v>331</v>
      </c>
      <c r="CP313" s="45" t="s">
        <v>331</v>
      </c>
      <c r="CQ313" s="45" t="s">
        <v>331</v>
      </c>
      <c r="CR313" s="45" t="s">
        <v>331</v>
      </c>
      <c r="CS313" s="45" t="s">
        <v>331</v>
      </c>
      <c r="CT313" s="45" t="s">
        <v>331</v>
      </c>
      <c r="CU313" s="45" t="s">
        <v>331</v>
      </c>
      <c r="CV313" s="45" t="s">
        <v>331</v>
      </c>
    </row>
    <row r="314" spans="1:100" s="22" customFormat="1" ht="76.5" hidden="1" customHeight="1">
      <c r="A314" s="71">
        <v>308</v>
      </c>
      <c r="B314" s="250">
        <v>489</v>
      </c>
      <c r="C314" s="253" t="s">
        <v>337</v>
      </c>
      <c r="D314" s="244" t="s">
        <v>10</v>
      </c>
      <c r="E314" s="26" t="s">
        <v>315</v>
      </c>
      <c r="F314" s="249" t="s">
        <v>12</v>
      </c>
      <c r="G314" s="26" t="s">
        <v>315</v>
      </c>
      <c r="H314" s="161" t="s">
        <v>560</v>
      </c>
      <c r="I314" s="55" t="s">
        <v>600</v>
      </c>
      <c r="J314" s="14" t="s">
        <v>363</v>
      </c>
      <c r="K314" s="15" t="s">
        <v>340</v>
      </c>
      <c r="L314" s="51" t="s">
        <v>296</v>
      </c>
      <c r="M314" s="69" t="s">
        <v>184</v>
      </c>
      <c r="N314" s="250"/>
      <c r="O314" s="250"/>
      <c r="P314" s="250" t="s">
        <v>184</v>
      </c>
      <c r="Q314" s="250"/>
      <c r="R314" s="250"/>
      <c r="S314" s="250"/>
      <c r="T314" s="250"/>
      <c r="U314" s="250"/>
      <c r="V314" s="250"/>
      <c r="W314" s="250"/>
      <c r="X314" s="237">
        <f t="shared" ref="X314:X322" si="130">COUNTIF($N314:$W314,"x")</f>
        <v>1</v>
      </c>
      <c r="Y314" s="80"/>
      <c r="Z314" s="80" t="s">
        <v>523</v>
      </c>
      <c r="AA314" s="80"/>
      <c r="AB314" s="80" t="s">
        <v>523</v>
      </c>
      <c r="AC314" s="80"/>
      <c r="AD314" s="80" t="s">
        <v>523</v>
      </c>
      <c r="AE314" s="80"/>
      <c r="AF314" s="80"/>
      <c r="AG314" s="80" t="s">
        <v>522</v>
      </c>
      <c r="AH314" s="80"/>
      <c r="AI314" s="80"/>
      <c r="AJ314" s="80"/>
      <c r="AK314" s="80"/>
      <c r="AL314" s="80"/>
      <c r="AM314" s="80"/>
      <c r="AN314" s="80"/>
      <c r="AO314" s="80"/>
      <c r="AP314" s="80"/>
      <c r="AQ314" s="80"/>
      <c r="AR314" s="80"/>
      <c r="AS314" s="80"/>
      <c r="AT314" s="80"/>
      <c r="AU314" s="80"/>
      <c r="AV314" s="80"/>
      <c r="AW314" s="80"/>
      <c r="AX314" s="80"/>
      <c r="AY314" s="80"/>
      <c r="AZ314" s="80"/>
      <c r="BA314" s="80"/>
      <c r="BB314" s="80"/>
      <c r="BC314" s="80"/>
      <c r="BD314" s="80"/>
      <c r="BE314" s="80"/>
      <c r="BF314" s="80"/>
      <c r="BG314" s="80"/>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236">
        <f t="shared" ref="CL314:CL321" si="131">COUNTIF(BH314:CK314,"2")</f>
        <v>0</v>
      </c>
      <c r="CM314" s="235" t="e">
        <f t="shared" ref="CM314:CM321" si="132">CL314/(CL314+CN314+CP314+CR314)</f>
        <v>#DIV/0!</v>
      </c>
      <c r="CN314" s="236">
        <f t="shared" ref="CN314:CN321" si="133">COUNTIF(BH314:CK314,"1")</f>
        <v>0</v>
      </c>
      <c r="CO314" s="235" t="e">
        <f t="shared" ref="CO314:CO321" si="134">CN314/(CL314+CN314+CP314+CR314)</f>
        <v>#DIV/0!</v>
      </c>
      <c r="CP314" s="236">
        <f t="shared" ref="CP314:CP321" si="135">COUNTIF(BH314:CK314,"0")</f>
        <v>0</v>
      </c>
      <c r="CQ314" s="235" t="e">
        <f t="shared" ref="CQ314:CQ321" si="136">CP314/(CL314+CN314+CP314+CR314)</f>
        <v>#DIV/0!</v>
      </c>
      <c r="CR314" s="236">
        <f t="shared" ref="CR314:CR321" si="137">COUNTIF(BH314:CK314,"KĐG")</f>
        <v>0</v>
      </c>
      <c r="CS314" s="235" t="e">
        <f t="shared" si="119"/>
        <v>#DIV/0!</v>
      </c>
      <c r="CT314" s="237" t="e">
        <f t="shared" si="120"/>
        <v>#DIV/0!</v>
      </c>
      <c r="CU314" s="237" t="e">
        <f t="shared" ref="CU314:CU321" si="138">IF(CS314&gt;=50%,"KĐG",IF(CT314&gt;=1.6,"Đạt mục tiêu",IF(CT314&gt;=1,"Cần cố gắng","Chưa đạt")))</f>
        <v>#DIV/0!</v>
      </c>
      <c r="CV314" s="6"/>
    </row>
    <row r="315" spans="1:100" s="22" customFormat="1" ht="37.5" hidden="1" customHeight="1">
      <c r="A315" s="71">
        <v>309</v>
      </c>
      <c r="B315" s="250">
        <v>492</v>
      </c>
      <c r="C315" s="26" t="s">
        <v>78</v>
      </c>
      <c r="D315" s="249" t="s">
        <v>10</v>
      </c>
      <c r="E315" s="253" t="s">
        <v>338</v>
      </c>
      <c r="F315" s="249" t="s">
        <v>12</v>
      </c>
      <c r="G315" s="253" t="s">
        <v>338</v>
      </c>
      <c r="H315" s="164" t="s">
        <v>437</v>
      </c>
      <c r="I315" s="58" t="s">
        <v>600</v>
      </c>
      <c r="J315" s="14" t="s">
        <v>363</v>
      </c>
      <c r="K315" s="15" t="s">
        <v>340</v>
      </c>
      <c r="L315" s="51" t="s">
        <v>296</v>
      </c>
      <c r="M315" s="69" t="s">
        <v>184</v>
      </c>
      <c r="N315" s="250"/>
      <c r="O315" s="250" t="s">
        <v>184</v>
      </c>
      <c r="P315" s="250"/>
      <c r="Q315" s="250"/>
      <c r="R315" s="250"/>
      <c r="S315" s="250"/>
      <c r="T315" s="250"/>
      <c r="U315" s="250"/>
      <c r="V315" s="250"/>
      <c r="W315" s="250"/>
      <c r="X315" s="237">
        <f t="shared" si="130"/>
        <v>1</v>
      </c>
      <c r="Y315" s="80"/>
      <c r="Z315" s="80"/>
      <c r="AA315" s="80"/>
      <c r="AB315" s="80"/>
      <c r="AC315" s="80" t="s">
        <v>521</v>
      </c>
      <c r="AD315" s="80"/>
      <c r="AE315" s="80"/>
      <c r="AF315" s="80"/>
      <c r="AG315" s="80"/>
      <c r="AH315" s="80"/>
      <c r="AI315" s="80"/>
      <c r="AJ315" s="80"/>
      <c r="AK315" s="80"/>
      <c r="AL315" s="80"/>
      <c r="AM315" s="80"/>
      <c r="AN315" s="80"/>
      <c r="AO315" s="80"/>
      <c r="AP315" s="80"/>
      <c r="AQ315" s="80"/>
      <c r="AR315" s="80" t="s">
        <v>521</v>
      </c>
      <c r="AS315" s="80"/>
      <c r="AT315" s="80"/>
      <c r="AU315" s="80"/>
      <c r="AV315" s="80"/>
      <c r="AW315" s="80"/>
      <c r="AX315" s="80"/>
      <c r="AY315" s="80"/>
      <c r="AZ315" s="80"/>
      <c r="BA315" s="80"/>
      <c r="BB315" s="80"/>
      <c r="BC315" s="80"/>
      <c r="BD315" s="80"/>
      <c r="BE315" s="80"/>
      <c r="BF315" s="80"/>
      <c r="BG315" s="80"/>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236">
        <f t="shared" si="131"/>
        <v>0</v>
      </c>
      <c r="CM315" s="235" t="e">
        <f t="shared" si="132"/>
        <v>#DIV/0!</v>
      </c>
      <c r="CN315" s="236">
        <f t="shared" si="133"/>
        <v>0</v>
      </c>
      <c r="CO315" s="235" t="e">
        <f t="shared" si="134"/>
        <v>#DIV/0!</v>
      </c>
      <c r="CP315" s="236">
        <f t="shared" si="135"/>
        <v>0</v>
      </c>
      <c r="CQ315" s="235" t="e">
        <f t="shared" si="136"/>
        <v>#DIV/0!</v>
      </c>
      <c r="CR315" s="236">
        <f t="shared" si="137"/>
        <v>0</v>
      </c>
      <c r="CS315" s="235" t="e">
        <f t="shared" si="119"/>
        <v>#DIV/0!</v>
      </c>
      <c r="CT315" s="237" t="e">
        <f t="shared" si="120"/>
        <v>#DIV/0!</v>
      </c>
      <c r="CU315" s="237" t="e">
        <f t="shared" si="138"/>
        <v>#DIV/0!</v>
      </c>
      <c r="CV315" s="6"/>
    </row>
    <row r="316" spans="1:100" s="22" customFormat="1" ht="35.25" customHeight="1">
      <c r="A316" s="71">
        <v>310</v>
      </c>
      <c r="B316" s="250">
        <v>495</v>
      </c>
      <c r="C316" s="26" t="s">
        <v>79</v>
      </c>
      <c r="D316" s="249" t="s">
        <v>10</v>
      </c>
      <c r="E316" s="26" t="s">
        <v>80</v>
      </c>
      <c r="F316" s="249" t="s">
        <v>10</v>
      </c>
      <c r="G316" s="26" t="s">
        <v>80</v>
      </c>
      <c r="H316" s="161" t="s">
        <v>80</v>
      </c>
      <c r="I316" s="55" t="s">
        <v>599</v>
      </c>
      <c r="J316" s="14" t="s">
        <v>363</v>
      </c>
      <c r="K316" s="254" t="s">
        <v>340</v>
      </c>
      <c r="L316" s="51" t="s">
        <v>296</v>
      </c>
      <c r="M316" s="69" t="s">
        <v>184</v>
      </c>
      <c r="N316" s="250" t="s">
        <v>184</v>
      </c>
      <c r="O316" s="250"/>
      <c r="P316" s="250"/>
      <c r="Q316" s="250"/>
      <c r="R316" s="250"/>
      <c r="S316" s="250"/>
      <c r="T316" s="250"/>
      <c r="U316" s="250"/>
      <c r="V316" s="250"/>
      <c r="W316" s="250"/>
      <c r="X316" s="237">
        <f t="shared" si="130"/>
        <v>1</v>
      </c>
      <c r="Y316" s="80"/>
      <c r="Z316" s="80"/>
      <c r="AA316" s="80" t="s">
        <v>523</v>
      </c>
      <c r="AB316" s="80"/>
      <c r="AC316" s="80"/>
      <c r="AD316" s="80"/>
      <c r="AE316" s="80"/>
      <c r="AF316" s="80"/>
      <c r="AG316" s="80"/>
      <c r="AH316" s="80"/>
      <c r="AI316" s="80"/>
      <c r="AJ316" s="80" t="s">
        <v>521</v>
      </c>
      <c r="AK316" s="80"/>
      <c r="AL316" s="80"/>
      <c r="AM316" s="80"/>
      <c r="AN316" s="80"/>
      <c r="AO316" s="80"/>
      <c r="AP316" s="80"/>
      <c r="AQ316" s="80"/>
      <c r="AR316" s="80"/>
      <c r="AS316" s="80"/>
      <c r="AT316" s="80"/>
      <c r="AU316" s="80"/>
      <c r="AV316" s="80"/>
      <c r="AW316" s="80"/>
      <c r="AX316" s="80"/>
      <c r="AY316" s="80"/>
      <c r="AZ316" s="80"/>
      <c r="BA316" s="80"/>
      <c r="BB316" s="80"/>
      <c r="BC316" s="80"/>
      <c r="BD316" s="80"/>
      <c r="BE316" s="80"/>
      <c r="BF316" s="80"/>
      <c r="BG316" s="80"/>
      <c r="BH316" s="6">
        <v>2</v>
      </c>
      <c r="BI316" s="6">
        <v>2</v>
      </c>
      <c r="BJ316" s="6">
        <v>2</v>
      </c>
      <c r="BK316" s="6">
        <v>2</v>
      </c>
      <c r="BL316" s="6">
        <v>2</v>
      </c>
      <c r="BM316" s="6">
        <v>2</v>
      </c>
      <c r="BN316" s="6">
        <v>1</v>
      </c>
      <c r="BO316" s="6">
        <v>2</v>
      </c>
      <c r="BP316" s="6">
        <v>2</v>
      </c>
      <c r="BQ316" s="6">
        <v>2</v>
      </c>
      <c r="BR316" s="6">
        <v>2</v>
      </c>
      <c r="BS316" s="6">
        <v>1</v>
      </c>
      <c r="BT316" s="6">
        <v>2</v>
      </c>
      <c r="BU316" s="6">
        <v>2</v>
      </c>
      <c r="BV316" s="6">
        <v>2</v>
      </c>
      <c r="BW316" s="6">
        <v>2</v>
      </c>
      <c r="BX316" s="6">
        <v>1</v>
      </c>
      <c r="BY316" s="6">
        <v>2</v>
      </c>
      <c r="BZ316" s="6">
        <v>2</v>
      </c>
      <c r="CA316" s="6">
        <v>2</v>
      </c>
      <c r="CB316" s="6">
        <v>2</v>
      </c>
      <c r="CC316" s="6">
        <v>2</v>
      </c>
      <c r="CD316" s="6">
        <v>2</v>
      </c>
      <c r="CE316" s="6"/>
      <c r="CF316" s="6"/>
      <c r="CG316" s="6"/>
      <c r="CH316" s="6"/>
      <c r="CI316" s="6"/>
      <c r="CJ316" s="6"/>
      <c r="CK316" s="6"/>
      <c r="CL316" s="236">
        <f t="shared" si="131"/>
        <v>20</v>
      </c>
      <c r="CM316" s="235">
        <f t="shared" si="132"/>
        <v>0.86956521739130432</v>
      </c>
      <c r="CN316" s="236">
        <f t="shared" si="133"/>
        <v>3</v>
      </c>
      <c r="CO316" s="235">
        <f t="shared" si="134"/>
        <v>0.13043478260869565</v>
      </c>
      <c r="CP316" s="236">
        <f t="shared" si="135"/>
        <v>0</v>
      </c>
      <c r="CQ316" s="235">
        <f t="shared" si="136"/>
        <v>0</v>
      </c>
      <c r="CR316" s="236">
        <f t="shared" si="137"/>
        <v>0</v>
      </c>
      <c r="CS316" s="235">
        <f t="shared" si="119"/>
        <v>0</v>
      </c>
      <c r="CT316" s="237">
        <f t="shared" si="120"/>
        <v>1.8695652173913044</v>
      </c>
      <c r="CU316" s="237" t="str">
        <f t="shared" si="138"/>
        <v>Đạt mục tiêu</v>
      </c>
      <c r="CV316" s="6"/>
    </row>
    <row r="317" spans="1:100" s="22" customFormat="1" ht="42.75" hidden="1" customHeight="1">
      <c r="A317" s="71">
        <v>311</v>
      </c>
      <c r="B317" s="250">
        <v>497</v>
      </c>
      <c r="C317" s="26" t="s">
        <v>316</v>
      </c>
      <c r="D317" s="249" t="s">
        <v>10</v>
      </c>
      <c r="E317" s="26" t="s">
        <v>317</v>
      </c>
      <c r="F317" s="249" t="s">
        <v>12</v>
      </c>
      <c r="G317" s="26" t="s">
        <v>317</v>
      </c>
      <c r="H317" s="161" t="s">
        <v>436</v>
      </c>
      <c r="I317" s="55" t="s">
        <v>600</v>
      </c>
      <c r="J317" s="14" t="s">
        <v>363</v>
      </c>
      <c r="K317" s="15" t="s">
        <v>340</v>
      </c>
      <c r="L317" s="51" t="s">
        <v>296</v>
      </c>
      <c r="M317" s="69" t="s">
        <v>184</v>
      </c>
      <c r="N317" s="250"/>
      <c r="O317" s="250"/>
      <c r="P317" s="250"/>
      <c r="Q317" s="250"/>
      <c r="R317" s="250"/>
      <c r="S317" s="250"/>
      <c r="T317" s="250"/>
      <c r="U317" s="250"/>
      <c r="V317" s="250" t="s">
        <v>184</v>
      </c>
      <c r="W317" s="250"/>
      <c r="X317" s="237">
        <f t="shared" si="130"/>
        <v>1</v>
      </c>
      <c r="Y317" s="80"/>
      <c r="Z317" s="80"/>
      <c r="AA317" s="80"/>
      <c r="AB317" s="80"/>
      <c r="AC317" s="80"/>
      <c r="AD317" s="80"/>
      <c r="AE317" s="80"/>
      <c r="AF317" s="80"/>
      <c r="AG317" s="80"/>
      <c r="AH317" s="80"/>
      <c r="AI317" s="80"/>
      <c r="AJ317" s="80"/>
      <c r="AK317" s="80" t="s">
        <v>523</v>
      </c>
      <c r="AL317" s="80"/>
      <c r="AM317" s="80" t="s">
        <v>523</v>
      </c>
      <c r="AN317" s="80" t="s">
        <v>523</v>
      </c>
      <c r="AO317" s="80"/>
      <c r="AP317" s="80"/>
      <c r="AQ317" s="80"/>
      <c r="AR317" s="80"/>
      <c r="AS317" s="80"/>
      <c r="AT317" s="80"/>
      <c r="AU317" s="80"/>
      <c r="AV317" s="80"/>
      <c r="AW317" s="80"/>
      <c r="AX317" s="80"/>
      <c r="AY317" s="80"/>
      <c r="AZ317" s="80"/>
      <c r="BA317" s="80"/>
      <c r="BB317" s="80"/>
      <c r="BC317" s="80" t="s">
        <v>523</v>
      </c>
      <c r="BD317" s="80"/>
      <c r="BE317" s="80"/>
      <c r="BF317" s="80"/>
      <c r="BG317" s="80"/>
      <c r="BH317" s="6"/>
      <c r="BI317" s="6"/>
      <c r="BJ317" s="6"/>
      <c r="BK317" s="6"/>
      <c r="BL317" s="6"/>
      <c r="BM317" s="6"/>
      <c r="BN317" s="6"/>
      <c r="BO317" s="6"/>
      <c r="BP317" s="6"/>
      <c r="BQ317" s="6"/>
      <c r="BR317" s="6"/>
      <c r="BS317" s="6"/>
      <c r="BT317" s="6"/>
      <c r="BU317" s="6"/>
      <c r="BV317" s="6"/>
      <c r="BW317" s="6"/>
      <c r="BX317" s="6"/>
      <c r="BY317" s="6"/>
      <c r="BZ317" s="6"/>
      <c r="CA317" s="6"/>
      <c r="CB317" s="6"/>
      <c r="CC317" s="6"/>
      <c r="CD317" s="6"/>
      <c r="CE317" s="6"/>
      <c r="CF317" s="6"/>
      <c r="CG317" s="6"/>
      <c r="CH317" s="6"/>
      <c r="CI317" s="6"/>
      <c r="CJ317" s="6"/>
      <c r="CK317" s="6"/>
      <c r="CL317" s="236">
        <f t="shared" si="131"/>
        <v>0</v>
      </c>
      <c r="CM317" s="235" t="e">
        <f t="shared" si="132"/>
        <v>#DIV/0!</v>
      </c>
      <c r="CN317" s="236">
        <f t="shared" si="133"/>
        <v>0</v>
      </c>
      <c r="CO317" s="235" t="e">
        <f t="shared" si="134"/>
        <v>#DIV/0!</v>
      </c>
      <c r="CP317" s="236">
        <f t="shared" si="135"/>
        <v>0</v>
      </c>
      <c r="CQ317" s="235" t="e">
        <f t="shared" si="136"/>
        <v>#DIV/0!</v>
      </c>
      <c r="CR317" s="236">
        <f t="shared" si="137"/>
        <v>0</v>
      </c>
      <c r="CS317" s="235" t="e">
        <f t="shared" si="119"/>
        <v>#DIV/0!</v>
      </c>
      <c r="CT317" s="237" t="e">
        <f t="shared" si="120"/>
        <v>#DIV/0!</v>
      </c>
      <c r="CU317" s="237" t="e">
        <f t="shared" si="138"/>
        <v>#DIV/0!</v>
      </c>
      <c r="CV317" s="6"/>
    </row>
    <row r="318" spans="1:100" s="22" customFormat="1" ht="41.25" hidden="1" customHeight="1">
      <c r="A318" s="71">
        <v>312</v>
      </c>
      <c r="B318" s="250">
        <v>501</v>
      </c>
      <c r="C318" s="26" t="s">
        <v>83</v>
      </c>
      <c r="D318" s="249" t="s">
        <v>12</v>
      </c>
      <c r="E318" s="26" t="s">
        <v>84</v>
      </c>
      <c r="F318" s="249" t="s">
        <v>12</v>
      </c>
      <c r="G318" s="26" t="s">
        <v>84</v>
      </c>
      <c r="H318" s="161" t="s">
        <v>561</v>
      </c>
      <c r="I318" s="55" t="s">
        <v>600</v>
      </c>
      <c r="J318" s="14" t="s">
        <v>363</v>
      </c>
      <c r="K318" s="15" t="s">
        <v>340</v>
      </c>
      <c r="L318" s="51" t="s">
        <v>296</v>
      </c>
      <c r="M318" s="69" t="s">
        <v>184</v>
      </c>
      <c r="N318" s="250"/>
      <c r="O318" s="250"/>
      <c r="P318" s="250"/>
      <c r="Q318" s="250"/>
      <c r="R318" s="250" t="s">
        <v>184</v>
      </c>
      <c r="S318" s="250"/>
      <c r="T318" s="250"/>
      <c r="U318" s="250"/>
      <c r="V318" s="250"/>
      <c r="W318" s="250"/>
      <c r="X318" s="237">
        <f t="shared" si="130"/>
        <v>1</v>
      </c>
      <c r="Y318" s="80"/>
      <c r="Z318" s="80"/>
      <c r="AA318" s="80"/>
      <c r="AB318" s="80"/>
      <c r="AC318" s="80"/>
      <c r="AD318" s="80"/>
      <c r="AE318" s="80"/>
      <c r="AF318" s="80"/>
      <c r="AG318" s="80"/>
      <c r="AH318" s="80"/>
      <c r="AI318" s="80"/>
      <c r="AJ318" s="80"/>
      <c r="AK318" s="80"/>
      <c r="AL318" s="80"/>
      <c r="AM318" s="80"/>
      <c r="AN318" s="80"/>
      <c r="AO318" s="80" t="s">
        <v>522</v>
      </c>
      <c r="AP318" s="80"/>
      <c r="AQ318" s="80"/>
      <c r="AR318" s="80"/>
      <c r="AS318" s="80"/>
      <c r="AT318" s="198"/>
      <c r="AU318" s="80"/>
      <c r="AV318" s="80"/>
      <c r="AW318" s="80"/>
      <c r="AX318" s="80"/>
      <c r="AY318" s="80"/>
      <c r="AZ318" s="80"/>
      <c r="BA318" s="80"/>
      <c r="BB318" s="80"/>
      <c r="BC318" s="80"/>
      <c r="BD318" s="80"/>
      <c r="BE318" s="80"/>
      <c r="BF318" s="80"/>
      <c r="BG318" s="80"/>
      <c r="BH318" s="6"/>
      <c r="BI318" s="6"/>
      <c r="BJ318" s="6"/>
      <c r="BK318" s="6"/>
      <c r="BL318" s="6"/>
      <c r="BM318" s="6"/>
      <c r="BN318" s="6"/>
      <c r="BO318" s="6"/>
      <c r="BP318" s="6"/>
      <c r="BQ318" s="6"/>
      <c r="BR318" s="6"/>
      <c r="BS318" s="6"/>
      <c r="BT318" s="6"/>
      <c r="BU318" s="6"/>
      <c r="BV318" s="6"/>
      <c r="BW318" s="6"/>
      <c r="BX318" s="6"/>
      <c r="BY318" s="6"/>
      <c r="BZ318" s="6"/>
      <c r="CA318" s="6"/>
      <c r="CB318" s="6"/>
      <c r="CC318" s="6"/>
      <c r="CD318" s="6"/>
      <c r="CE318" s="6"/>
      <c r="CF318" s="6"/>
      <c r="CG318" s="6"/>
      <c r="CH318" s="6"/>
      <c r="CI318" s="6"/>
      <c r="CJ318" s="6"/>
      <c r="CK318" s="6"/>
      <c r="CL318" s="236">
        <f t="shared" si="131"/>
        <v>0</v>
      </c>
      <c r="CM318" s="235" t="e">
        <f t="shared" si="132"/>
        <v>#DIV/0!</v>
      </c>
      <c r="CN318" s="236">
        <f t="shared" si="133"/>
        <v>0</v>
      </c>
      <c r="CO318" s="235" t="e">
        <f t="shared" si="134"/>
        <v>#DIV/0!</v>
      </c>
      <c r="CP318" s="236">
        <f t="shared" si="135"/>
        <v>0</v>
      </c>
      <c r="CQ318" s="235" t="e">
        <f t="shared" si="136"/>
        <v>#DIV/0!</v>
      </c>
      <c r="CR318" s="236">
        <f t="shared" si="137"/>
        <v>0</v>
      </c>
      <c r="CS318" s="235" t="e">
        <f t="shared" si="119"/>
        <v>#DIV/0!</v>
      </c>
      <c r="CT318" s="237" t="e">
        <f t="shared" si="120"/>
        <v>#DIV/0!</v>
      </c>
      <c r="CU318" s="237" t="e">
        <f t="shared" si="138"/>
        <v>#DIV/0!</v>
      </c>
      <c r="CV318" s="6"/>
    </row>
    <row r="319" spans="1:100" s="22" customFormat="1" ht="41.25" hidden="1" customHeight="1">
      <c r="A319" s="71">
        <v>313</v>
      </c>
      <c r="B319" s="250">
        <v>502</v>
      </c>
      <c r="C319" s="26" t="s">
        <v>83</v>
      </c>
      <c r="D319" s="249" t="s">
        <v>12</v>
      </c>
      <c r="E319" s="26" t="s">
        <v>84</v>
      </c>
      <c r="F319" s="249" t="s">
        <v>12</v>
      </c>
      <c r="G319" s="26" t="s">
        <v>84</v>
      </c>
      <c r="H319" s="161" t="s">
        <v>561</v>
      </c>
      <c r="I319" s="55" t="s">
        <v>600</v>
      </c>
      <c r="J319" s="14" t="s">
        <v>363</v>
      </c>
      <c r="K319" s="15" t="s">
        <v>340</v>
      </c>
      <c r="L319" s="51" t="s">
        <v>296</v>
      </c>
      <c r="M319" s="69" t="s">
        <v>184</v>
      </c>
      <c r="N319" s="250"/>
      <c r="O319" s="250"/>
      <c r="P319" s="250"/>
      <c r="Q319" s="250"/>
      <c r="R319" s="250"/>
      <c r="S319" s="250"/>
      <c r="T319" s="250" t="s">
        <v>184</v>
      </c>
      <c r="U319" s="250"/>
      <c r="V319" s="250"/>
      <c r="W319" s="250"/>
      <c r="X319" s="237">
        <f t="shared" si="130"/>
        <v>1</v>
      </c>
      <c r="Y319" s="80"/>
      <c r="Z319" s="80"/>
      <c r="AA319" s="80"/>
      <c r="AB319" s="80"/>
      <c r="AC319" s="80"/>
      <c r="AD319" s="80"/>
      <c r="AE319" s="80"/>
      <c r="AF319" s="80"/>
      <c r="AG319" s="80"/>
      <c r="AH319" s="80"/>
      <c r="AI319" s="80"/>
      <c r="AJ319" s="80"/>
      <c r="AK319" s="80"/>
      <c r="AL319" s="80"/>
      <c r="AM319" s="80"/>
      <c r="AN319" s="80"/>
      <c r="AO319" s="80"/>
      <c r="AP319" s="80"/>
      <c r="AQ319" s="80"/>
      <c r="AR319" s="80"/>
      <c r="AS319" s="80"/>
      <c r="AT319" s="198" t="s">
        <v>522</v>
      </c>
      <c r="AU319" s="80"/>
      <c r="AV319" s="80"/>
      <c r="AW319" s="80"/>
      <c r="AX319" s="80"/>
      <c r="AY319" s="80"/>
      <c r="AZ319" s="80"/>
      <c r="BA319" s="80"/>
      <c r="BB319" s="80"/>
      <c r="BC319" s="80"/>
      <c r="BD319" s="80"/>
      <c r="BE319" s="80"/>
      <c r="BF319" s="80"/>
      <c r="BG319" s="80"/>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236"/>
      <c r="CM319" s="235"/>
      <c r="CN319" s="236"/>
      <c r="CO319" s="235"/>
      <c r="CP319" s="236"/>
      <c r="CQ319" s="235"/>
      <c r="CR319" s="236"/>
      <c r="CS319" s="235"/>
      <c r="CT319" s="237"/>
      <c r="CU319" s="237"/>
      <c r="CV319" s="6"/>
    </row>
    <row r="320" spans="1:100" s="22" customFormat="1" ht="39" hidden="1" customHeight="1">
      <c r="A320" s="71">
        <v>314</v>
      </c>
      <c r="B320" s="250">
        <v>504</v>
      </c>
      <c r="C320" s="26" t="s">
        <v>318</v>
      </c>
      <c r="D320" s="249" t="s">
        <v>12</v>
      </c>
      <c r="E320" s="26" t="s">
        <v>248</v>
      </c>
      <c r="F320" s="249" t="s">
        <v>12</v>
      </c>
      <c r="G320" s="26" t="s">
        <v>248</v>
      </c>
      <c r="H320" s="172" t="s">
        <v>905</v>
      </c>
      <c r="I320" s="55" t="s">
        <v>599</v>
      </c>
      <c r="J320" s="14" t="s">
        <v>363</v>
      </c>
      <c r="K320" s="15" t="s">
        <v>340</v>
      </c>
      <c r="L320" s="51" t="s">
        <v>334</v>
      </c>
      <c r="M320" s="69" t="s">
        <v>184</v>
      </c>
      <c r="N320" s="250"/>
      <c r="O320" s="250"/>
      <c r="P320" s="250" t="s">
        <v>184</v>
      </c>
      <c r="Q320" s="250"/>
      <c r="R320" s="250"/>
      <c r="S320" s="250"/>
      <c r="T320" s="250"/>
      <c r="U320" s="250"/>
      <c r="V320" s="250"/>
      <c r="W320" s="250"/>
      <c r="X320" s="237">
        <f t="shared" si="130"/>
        <v>1</v>
      </c>
      <c r="Y320" s="80"/>
      <c r="Z320" s="80"/>
      <c r="AA320" s="80"/>
      <c r="AB320" s="80"/>
      <c r="AC320" s="80"/>
      <c r="AD320" s="80"/>
      <c r="AE320" s="80"/>
      <c r="AF320" s="80" t="s">
        <v>519</v>
      </c>
      <c r="AG320" s="80"/>
      <c r="AH320" s="80"/>
      <c r="AI320" s="80"/>
      <c r="AJ320" s="80"/>
      <c r="AK320" s="80"/>
      <c r="AL320" s="80"/>
      <c r="AM320" s="80"/>
      <c r="AN320" s="80"/>
      <c r="AO320" s="80"/>
      <c r="AP320" s="80"/>
      <c r="AQ320" s="80"/>
      <c r="AR320" s="80"/>
      <c r="AS320" s="80"/>
      <c r="AT320" s="80"/>
      <c r="AU320" s="80"/>
      <c r="AV320" s="80"/>
      <c r="AW320" s="80"/>
      <c r="AX320" s="80"/>
      <c r="AY320" s="80"/>
      <c r="AZ320" s="80"/>
      <c r="BA320" s="80"/>
      <c r="BB320" s="80"/>
      <c r="BC320" s="80"/>
      <c r="BD320" s="80"/>
      <c r="BE320" s="80"/>
      <c r="BF320" s="80"/>
      <c r="BG320" s="80"/>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236">
        <f t="shared" si="131"/>
        <v>0</v>
      </c>
      <c r="CM320" s="235" t="e">
        <f t="shared" si="132"/>
        <v>#DIV/0!</v>
      </c>
      <c r="CN320" s="236">
        <f t="shared" si="133"/>
        <v>0</v>
      </c>
      <c r="CO320" s="235" t="e">
        <f t="shared" si="134"/>
        <v>#DIV/0!</v>
      </c>
      <c r="CP320" s="236">
        <f t="shared" si="135"/>
        <v>0</v>
      </c>
      <c r="CQ320" s="235" t="e">
        <f t="shared" si="136"/>
        <v>#DIV/0!</v>
      </c>
      <c r="CR320" s="236">
        <f t="shared" si="137"/>
        <v>0</v>
      </c>
      <c r="CS320" s="235" t="e">
        <f t="shared" si="119"/>
        <v>#DIV/0!</v>
      </c>
      <c r="CT320" s="237" t="e">
        <f t="shared" si="120"/>
        <v>#DIV/0!</v>
      </c>
      <c r="CU320" s="237" t="e">
        <f t="shared" si="138"/>
        <v>#DIV/0!</v>
      </c>
      <c r="CV320" s="6"/>
    </row>
    <row r="321" spans="1:100" s="22" customFormat="1" ht="32.25" customHeight="1">
      <c r="A321" s="71">
        <v>315</v>
      </c>
      <c r="B321" s="250">
        <v>505</v>
      </c>
      <c r="C321" s="26" t="s">
        <v>81</v>
      </c>
      <c r="D321" s="249" t="s">
        <v>12</v>
      </c>
      <c r="E321" s="26" t="s">
        <v>82</v>
      </c>
      <c r="F321" s="249" t="s">
        <v>12</v>
      </c>
      <c r="G321" s="26" t="s">
        <v>82</v>
      </c>
      <c r="H321" s="161" t="s">
        <v>562</v>
      </c>
      <c r="I321" s="55" t="s">
        <v>600</v>
      </c>
      <c r="J321" s="14" t="s">
        <v>363</v>
      </c>
      <c r="K321" s="254" t="s">
        <v>340</v>
      </c>
      <c r="L321" s="51" t="s">
        <v>296</v>
      </c>
      <c r="M321" s="69" t="s">
        <v>184</v>
      </c>
      <c r="N321" s="250" t="s">
        <v>184</v>
      </c>
      <c r="O321" s="250"/>
      <c r="P321" s="250"/>
      <c r="Q321" s="250"/>
      <c r="R321" s="250"/>
      <c r="S321" s="250"/>
      <c r="T321" s="250"/>
      <c r="U321" s="250"/>
      <c r="V321" s="250"/>
      <c r="W321" s="250"/>
      <c r="X321" s="237">
        <f t="shared" si="130"/>
        <v>1</v>
      </c>
      <c r="Y321" s="80"/>
      <c r="Z321" s="80"/>
      <c r="AA321" s="80"/>
      <c r="AB321" s="80" t="s">
        <v>523</v>
      </c>
      <c r="AC321" s="80"/>
      <c r="AD321" s="80"/>
      <c r="AE321" s="80"/>
      <c r="AF321" s="80"/>
      <c r="AG321" s="80"/>
      <c r="AH321" s="80"/>
      <c r="AI321" s="80"/>
      <c r="AJ321" s="80"/>
      <c r="AK321" s="80"/>
      <c r="AL321" s="80"/>
      <c r="AM321" s="80"/>
      <c r="AN321" s="80"/>
      <c r="AO321" s="80"/>
      <c r="AP321" s="80"/>
      <c r="AQ321" s="80"/>
      <c r="AR321" s="80"/>
      <c r="AS321" s="80"/>
      <c r="AT321" s="80"/>
      <c r="AU321" s="80"/>
      <c r="AV321" s="80"/>
      <c r="AW321" s="80"/>
      <c r="AX321" s="80"/>
      <c r="AY321" s="80"/>
      <c r="AZ321" s="80"/>
      <c r="BA321" s="80"/>
      <c r="BB321" s="80"/>
      <c r="BC321" s="80"/>
      <c r="BD321" s="80"/>
      <c r="BE321" s="80"/>
      <c r="BF321" s="80"/>
      <c r="BG321" s="80"/>
      <c r="BH321" s="6">
        <v>2</v>
      </c>
      <c r="BI321" s="6">
        <v>2</v>
      </c>
      <c r="BJ321" s="6">
        <v>2</v>
      </c>
      <c r="BK321" s="6">
        <v>2</v>
      </c>
      <c r="BL321" s="6">
        <v>1</v>
      </c>
      <c r="BM321" s="6">
        <v>2</v>
      </c>
      <c r="BN321" s="6">
        <v>2</v>
      </c>
      <c r="BO321" s="6">
        <v>1</v>
      </c>
      <c r="BP321" s="6">
        <v>1</v>
      </c>
      <c r="BQ321" s="6">
        <v>1</v>
      </c>
      <c r="BR321" s="6">
        <v>2</v>
      </c>
      <c r="BS321" s="6">
        <v>2</v>
      </c>
      <c r="BT321" s="6">
        <v>2</v>
      </c>
      <c r="BU321" s="6">
        <v>2</v>
      </c>
      <c r="BV321" s="6">
        <v>2</v>
      </c>
      <c r="BW321" s="6">
        <v>2</v>
      </c>
      <c r="BX321" s="6">
        <v>2</v>
      </c>
      <c r="BY321" s="6">
        <v>2</v>
      </c>
      <c r="BZ321" s="6">
        <v>1</v>
      </c>
      <c r="CA321" s="6">
        <v>2</v>
      </c>
      <c r="CB321" s="6">
        <v>2</v>
      </c>
      <c r="CC321" s="6">
        <v>2</v>
      </c>
      <c r="CD321" s="6">
        <v>2</v>
      </c>
      <c r="CE321" s="6"/>
      <c r="CF321" s="6"/>
      <c r="CG321" s="6"/>
      <c r="CH321" s="6"/>
      <c r="CI321" s="6"/>
      <c r="CJ321" s="6"/>
      <c r="CK321" s="6"/>
      <c r="CL321" s="236">
        <f t="shared" si="131"/>
        <v>18</v>
      </c>
      <c r="CM321" s="235">
        <f t="shared" si="132"/>
        <v>0.78260869565217395</v>
      </c>
      <c r="CN321" s="236">
        <f t="shared" si="133"/>
        <v>5</v>
      </c>
      <c r="CO321" s="235">
        <f t="shared" si="134"/>
        <v>0.21739130434782608</v>
      </c>
      <c r="CP321" s="236">
        <f t="shared" si="135"/>
        <v>0</v>
      </c>
      <c r="CQ321" s="235">
        <f t="shared" si="136"/>
        <v>0</v>
      </c>
      <c r="CR321" s="236">
        <f t="shared" si="137"/>
        <v>0</v>
      </c>
      <c r="CS321" s="235">
        <f t="shared" si="119"/>
        <v>0</v>
      </c>
      <c r="CT321" s="237">
        <f t="shared" si="120"/>
        <v>1.7826086956521738</v>
      </c>
      <c r="CU321" s="237" t="str">
        <f t="shared" si="138"/>
        <v>Đạt mục tiêu</v>
      </c>
      <c r="CV321" s="6"/>
    </row>
    <row r="322" spans="1:100" s="22" customFormat="1" ht="27" hidden="1" customHeight="1">
      <c r="A322" s="71">
        <v>316</v>
      </c>
      <c r="B322" s="250">
        <v>506</v>
      </c>
      <c r="C322" s="26" t="s">
        <v>81</v>
      </c>
      <c r="D322" s="249" t="s">
        <v>12</v>
      </c>
      <c r="E322" s="26" t="s">
        <v>82</v>
      </c>
      <c r="F322" s="249" t="s">
        <v>12</v>
      </c>
      <c r="G322" s="26" t="s">
        <v>82</v>
      </c>
      <c r="H322" s="161" t="s">
        <v>562</v>
      </c>
      <c r="I322" s="55" t="s">
        <v>600</v>
      </c>
      <c r="J322" s="14" t="s">
        <v>363</v>
      </c>
      <c r="K322" s="15" t="s">
        <v>340</v>
      </c>
      <c r="L322" s="51" t="s">
        <v>296</v>
      </c>
      <c r="M322" s="69" t="s">
        <v>184</v>
      </c>
      <c r="N322" s="250"/>
      <c r="O322" s="250" t="s">
        <v>184</v>
      </c>
      <c r="P322" s="250"/>
      <c r="Q322" s="250"/>
      <c r="R322" s="250"/>
      <c r="S322" s="250"/>
      <c r="T322" s="250"/>
      <c r="U322" s="250"/>
      <c r="V322" s="250"/>
      <c r="W322" s="250"/>
      <c r="X322" s="237">
        <f t="shared" si="130"/>
        <v>1</v>
      </c>
      <c r="Y322" s="80"/>
      <c r="Z322" s="80"/>
      <c r="AA322" s="80"/>
      <c r="AB322" s="80"/>
      <c r="AC322" s="80"/>
      <c r="AD322" s="80" t="s">
        <v>522</v>
      </c>
      <c r="AE322" s="80"/>
      <c r="AF322" s="80"/>
      <c r="AG322" s="80"/>
      <c r="AH322" s="80"/>
      <c r="AI322" s="80"/>
      <c r="AJ322" s="80"/>
      <c r="AK322" s="80"/>
      <c r="AL322" s="80"/>
      <c r="AM322" s="80"/>
      <c r="AN322" s="80"/>
      <c r="AO322" s="80"/>
      <c r="AP322" s="80"/>
      <c r="AQ322" s="80"/>
      <c r="AR322" s="80"/>
      <c r="AS322" s="80"/>
      <c r="AT322" s="80"/>
      <c r="AU322" s="80"/>
      <c r="AV322" s="80"/>
      <c r="AW322" s="80"/>
      <c r="AX322" s="80"/>
      <c r="AY322" s="80"/>
      <c r="AZ322" s="80"/>
      <c r="BA322" s="80"/>
      <c r="BB322" s="80"/>
      <c r="BC322" s="80"/>
      <c r="BD322" s="80"/>
      <c r="BE322" s="80"/>
      <c r="BF322" s="80"/>
      <c r="BG322" s="80"/>
      <c r="BH322" s="6"/>
      <c r="BI322" s="6"/>
      <c r="BJ322" s="6"/>
      <c r="BK322" s="6"/>
      <c r="BL322" s="6"/>
      <c r="BM322" s="6"/>
      <c r="BN322" s="6"/>
      <c r="BO322" s="6"/>
      <c r="BP322" s="6"/>
      <c r="BQ322" s="6"/>
      <c r="BR322" s="6"/>
      <c r="BS322" s="6"/>
      <c r="BT322" s="6"/>
      <c r="BU322" s="6"/>
      <c r="BV322" s="6"/>
      <c r="BW322" s="6"/>
      <c r="BX322" s="6"/>
      <c r="BY322" s="6"/>
      <c r="BZ322" s="6"/>
      <c r="CA322" s="6"/>
      <c r="CB322" s="6"/>
      <c r="CC322" s="6"/>
      <c r="CD322" s="6"/>
      <c r="CE322" s="6"/>
      <c r="CF322" s="6"/>
      <c r="CG322" s="6"/>
      <c r="CH322" s="6"/>
      <c r="CI322" s="6"/>
      <c r="CJ322" s="6"/>
      <c r="CK322" s="6"/>
      <c r="CL322" s="236"/>
      <c r="CM322" s="235"/>
      <c r="CN322" s="236"/>
      <c r="CO322" s="235"/>
      <c r="CP322" s="236"/>
      <c r="CQ322" s="235"/>
      <c r="CR322" s="236"/>
      <c r="CS322" s="235"/>
      <c r="CT322" s="237"/>
      <c r="CU322" s="237"/>
      <c r="CV322" s="6"/>
    </row>
    <row r="323" spans="1:100" s="22" customFormat="1" ht="18" hidden="1" customHeight="1">
      <c r="A323" s="71">
        <v>317</v>
      </c>
      <c r="B323" s="41">
        <v>508</v>
      </c>
      <c r="C323" s="582" t="s">
        <v>282</v>
      </c>
      <c r="D323" s="583"/>
      <c r="E323" s="583"/>
      <c r="F323" s="584"/>
      <c r="G323" s="45" t="s">
        <v>331</v>
      </c>
      <c r="H323" s="152" t="s">
        <v>331</v>
      </c>
      <c r="I323" s="45" t="s">
        <v>331</v>
      </c>
      <c r="J323" s="45" t="s">
        <v>331</v>
      </c>
      <c r="K323" s="45" t="s">
        <v>331</v>
      </c>
      <c r="L323" s="45" t="s">
        <v>331</v>
      </c>
      <c r="M323" s="45" t="s">
        <v>331</v>
      </c>
      <c r="N323" s="45" t="s">
        <v>331</v>
      </c>
      <c r="O323" s="45" t="s">
        <v>331</v>
      </c>
      <c r="P323" s="45" t="s">
        <v>331</v>
      </c>
      <c r="Q323" s="45" t="s">
        <v>331</v>
      </c>
      <c r="R323" s="45" t="s">
        <v>331</v>
      </c>
      <c r="S323" s="45" t="s">
        <v>331</v>
      </c>
      <c r="T323" s="45" t="s">
        <v>331</v>
      </c>
      <c r="U323" s="45" t="s">
        <v>331</v>
      </c>
      <c r="V323" s="45" t="s">
        <v>331</v>
      </c>
      <c r="W323" s="45" t="s">
        <v>331</v>
      </c>
      <c r="X323" s="45" t="s">
        <v>331</v>
      </c>
      <c r="Y323" s="45" t="s">
        <v>331</v>
      </c>
      <c r="Z323" s="45" t="s">
        <v>331</v>
      </c>
      <c r="AA323" s="45" t="s">
        <v>331</v>
      </c>
      <c r="AB323" s="45" t="s">
        <v>331</v>
      </c>
      <c r="AC323" s="45" t="s">
        <v>331</v>
      </c>
      <c r="AD323" s="45" t="s">
        <v>331</v>
      </c>
      <c r="AE323" s="45" t="s">
        <v>331</v>
      </c>
      <c r="AF323" s="45" t="s">
        <v>331</v>
      </c>
      <c r="AG323" s="45" t="s">
        <v>331</v>
      </c>
      <c r="AH323" s="45" t="s">
        <v>331</v>
      </c>
      <c r="AI323" s="45" t="s">
        <v>331</v>
      </c>
      <c r="AJ323" s="45" t="s">
        <v>331</v>
      </c>
      <c r="AK323" s="45" t="s">
        <v>331</v>
      </c>
      <c r="AL323" s="45" t="s">
        <v>331</v>
      </c>
      <c r="AM323" s="45" t="s">
        <v>331</v>
      </c>
      <c r="AN323" s="45" t="s">
        <v>331</v>
      </c>
      <c r="AO323" s="45" t="s">
        <v>331</v>
      </c>
      <c r="AP323" s="45" t="s">
        <v>331</v>
      </c>
      <c r="AQ323" s="45" t="s">
        <v>331</v>
      </c>
      <c r="AR323" s="45" t="s">
        <v>331</v>
      </c>
      <c r="AS323" s="45" t="s">
        <v>331</v>
      </c>
      <c r="AT323" s="45" t="s">
        <v>331</v>
      </c>
      <c r="AU323" s="45" t="s">
        <v>331</v>
      </c>
      <c r="AV323" s="45" t="s">
        <v>331</v>
      </c>
      <c r="AW323" s="45" t="s">
        <v>331</v>
      </c>
      <c r="AX323" s="45" t="s">
        <v>331</v>
      </c>
      <c r="AY323" s="45" t="s">
        <v>331</v>
      </c>
      <c r="AZ323" s="45" t="s">
        <v>331</v>
      </c>
      <c r="BA323" s="45" t="s">
        <v>331</v>
      </c>
      <c r="BB323" s="45" t="s">
        <v>331</v>
      </c>
      <c r="BC323" s="45" t="s">
        <v>331</v>
      </c>
      <c r="BD323" s="45" t="s">
        <v>331</v>
      </c>
      <c r="BE323" s="45" t="s">
        <v>331</v>
      </c>
      <c r="BF323" s="45" t="s">
        <v>331</v>
      </c>
      <c r="BG323" s="45" t="s">
        <v>331</v>
      </c>
      <c r="BH323" s="45" t="s">
        <v>331</v>
      </c>
      <c r="BI323" s="45" t="s">
        <v>331</v>
      </c>
      <c r="BJ323" s="45" t="s">
        <v>331</v>
      </c>
      <c r="BK323" s="45" t="s">
        <v>331</v>
      </c>
      <c r="BL323" s="45" t="s">
        <v>331</v>
      </c>
      <c r="BM323" s="45" t="s">
        <v>331</v>
      </c>
      <c r="BN323" s="45" t="s">
        <v>331</v>
      </c>
      <c r="BO323" s="45" t="s">
        <v>331</v>
      </c>
      <c r="BP323" s="45" t="s">
        <v>331</v>
      </c>
      <c r="BQ323" s="45" t="s">
        <v>331</v>
      </c>
      <c r="BR323" s="45" t="s">
        <v>331</v>
      </c>
      <c r="BS323" s="45" t="s">
        <v>331</v>
      </c>
      <c r="BT323" s="45" t="s">
        <v>331</v>
      </c>
      <c r="BU323" s="45" t="s">
        <v>331</v>
      </c>
      <c r="BV323" s="45" t="s">
        <v>331</v>
      </c>
      <c r="BW323" s="45" t="s">
        <v>331</v>
      </c>
      <c r="BX323" s="45" t="s">
        <v>331</v>
      </c>
      <c r="BY323" s="45" t="s">
        <v>331</v>
      </c>
      <c r="BZ323" s="45" t="s">
        <v>331</v>
      </c>
      <c r="CA323" s="45" t="s">
        <v>331</v>
      </c>
      <c r="CB323" s="45" t="s">
        <v>331</v>
      </c>
      <c r="CC323" s="45" t="s">
        <v>331</v>
      </c>
      <c r="CD323" s="45" t="s">
        <v>331</v>
      </c>
      <c r="CE323" s="45" t="s">
        <v>331</v>
      </c>
      <c r="CF323" s="45" t="s">
        <v>331</v>
      </c>
      <c r="CG323" s="45" t="s">
        <v>331</v>
      </c>
      <c r="CH323" s="45" t="s">
        <v>331</v>
      </c>
      <c r="CI323" s="45" t="s">
        <v>331</v>
      </c>
      <c r="CJ323" s="45" t="s">
        <v>331</v>
      </c>
      <c r="CK323" s="45" t="s">
        <v>331</v>
      </c>
      <c r="CL323" s="45" t="s">
        <v>331</v>
      </c>
      <c r="CM323" s="45" t="s">
        <v>331</v>
      </c>
      <c r="CN323" s="45" t="s">
        <v>331</v>
      </c>
      <c r="CO323" s="45" t="s">
        <v>331</v>
      </c>
      <c r="CP323" s="45" t="s">
        <v>331</v>
      </c>
      <c r="CQ323" s="45" t="s">
        <v>331</v>
      </c>
      <c r="CR323" s="45" t="s">
        <v>331</v>
      </c>
      <c r="CS323" s="45" t="s">
        <v>331</v>
      </c>
      <c r="CT323" s="45" t="s">
        <v>331</v>
      </c>
      <c r="CU323" s="45" t="s">
        <v>331</v>
      </c>
      <c r="CV323" s="45" t="s">
        <v>331</v>
      </c>
    </row>
    <row r="324" spans="1:100" s="22" customFormat="1" ht="39" hidden="1" customHeight="1">
      <c r="A324" s="71">
        <v>318</v>
      </c>
      <c r="B324" s="250">
        <v>509</v>
      </c>
      <c r="C324" s="26" t="s">
        <v>85</v>
      </c>
      <c r="D324" s="249" t="s">
        <v>10</v>
      </c>
      <c r="E324" s="26" t="s">
        <v>86</v>
      </c>
      <c r="F324" s="249" t="s">
        <v>12</v>
      </c>
      <c r="G324" s="26" t="s">
        <v>86</v>
      </c>
      <c r="H324" s="160" t="s">
        <v>724</v>
      </c>
      <c r="I324" s="55" t="s">
        <v>599</v>
      </c>
      <c r="J324" s="14" t="s">
        <v>363</v>
      </c>
      <c r="K324" s="15" t="s">
        <v>340</v>
      </c>
      <c r="L324" s="51" t="s">
        <v>296</v>
      </c>
      <c r="M324" s="69" t="s">
        <v>184</v>
      </c>
      <c r="N324" s="250"/>
      <c r="O324" s="250"/>
      <c r="P324" s="250"/>
      <c r="Q324" s="250"/>
      <c r="R324" s="250"/>
      <c r="S324" s="250"/>
      <c r="T324" s="250"/>
      <c r="U324" s="250" t="s">
        <v>184</v>
      </c>
      <c r="V324" s="250"/>
      <c r="W324" s="250"/>
      <c r="X324" s="237">
        <f>COUNTIF($N324:$W324,"x")</f>
        <v>1</v>
      </c>
      <c r="Y324" s="80"/>
      <c r="Z324" s="80"/>
      <c r="AA324" s="80"/>
      <c r="AB324" s="80"/>
      <c r="AC324" s="80"/>
      <c r="AD324" s="80"/>
      <c r="AE324" s="80"/>
      <c r="AF324" s="80"/>
      <c r="AG324" s="80"/>
      <c r="AH324" s="80"/>
      <c r="AI324" s="80"/>
      <c r="AJ324" s="80"/>
      <c r="AK324" s="80"/>
      <c r="AL324" s="80"/>
      <c r="AM324" s="80"/>
      <c r="AN324" s="80"/>
      <c r="AO324" s="80"/>
      <c r="AP324" s="80"/>
      <c r="AQ324" s="80"/>
      <c r="AR324" s="80"/>
      <c r="AS324" s="80"/>
      <c r="AT324" s="80"/>
      <c r="AU324" s="80"/>
      <c r="AV324" s="80"/>
      <c r="AW324" s="80"/>
      <c r="AX324" s="80" t="s">
        <v>519</v>
      </c>
      <c r="AY324" s="80"/>
      <c r="AZ324" s="80"/>
      <c r="BA324" s="80"/>
      <c r="BB324" s="80"/>
      <c r="BC324" s="80"/>
      <c r="BD324" s="80"/>
      <c r="BE324" s="80"/>
      <c r="BF324" s="80"/>
      <c r="BG324" s="80"/>
      <c r="BH324" s="6"/>
      <c r="BI324" s="6"/>
      <c r="BJ324" s="6"/>
      <c r="BK324" s="6"/>
      <c r="BL324" s="6"/>
      <c r="BM324" s="6"/>
      <c r="BN324" s="6"/>
      <c r="BO324" s="6"/>
      <c r="BP324" s="6"/>
      <c r="BQ324" s="6"/>
      <c r="BR324" s="6"/>
      <c r="BS324" s="6"/>
      <c r="BT324" s="6"/>
      <c r="BU324" s="6"/>
      <c r="BV324" s="6"/>
      <c r="BW324" s="6"/>
      <c r="BX324" s="6"/>
      <c r="BY324" s="6"/>
      <c r="BZ324" s="6"/>
      <c r="CA324" s="6"/>
      <c r="CB324" s="6"/>
      <c r="CC324" s="6"/>
      <c r="CD324" s="6"/>
      <c r="CE324" s="6"/>
      <c r="CF324" s="6"/>
      <c r="CG324" s="6"/>
      <c r="CH324" s="6"/>
      <c r="CI324" s="6"/>
      <c r="CJ324" s="6"/>
      <c r="CK324" s="6"/>
      <c r="CL324" s="236">
        <f>COUNTIF(BH324:CK324,"2")</f>
        <v>0</v>
      </c>
      <c r="CM324" s="235" t="e">
        <f>CL324/(CL324+CN324+CP324+CR324)</f>
        <v>#DIV/0!</v>
      </c>
      <c r="CN324" s="236">
        <f>COUNTIF(BH324:CK324,"1")</f>
        <v>0</v>
      </c>
      <c r="CO324" s="235" t="e">
        <f>CN324/(CL324+CN324+CP324+CR324)</f>
        <v>#DIV/0!</v>
      </c>
      <c r="CP324" s="236">
        <f>COUNTIF(BH324:CK324,"0")</f>
        <v>0</v>
      </c>
      <c r="CQ324" s="235" t="e">
        <f>CP324/(CL324+CN324+CP324+CR324)</f>
        <v>#DIV/0!</v>
      </c>
      <c r="CR324" s="236">
        <f>COUNTIF(BH324:CK324,"KĐG")</f>
        <v>0</v>
      </c>
      <c r="CS324" s="235" t="e">
        <f t="shared" si="119"/>
        <v>#DIV/0!</v>
      </c>
      <c r="CT324" s="237" t="e">
        <f t="shared" si="120"/>
        <v>#DIV/0!</v>
      </c>
      <c r="CU324" s="237" t="e">
        <f>IF(CS324&gt;=50%,"KĐG",IF(CT324&gt;=1.6,"Đạt mục tiêu",IF(CT324&gt;=1,"Cần cố gắng","Chưa đạt")))</f>
        <v>#DIV/0!</v>
      </c>
      <c r="CV324" s="6"/>
    </row>
    <row r="325" spans="1:100" s="22" customFormat="1" ht="39" hidden="1" customHeight="1">
      <c r="A325" s="71">
        <v>319</v>
      </c>
      <c r="B325" s="250">
        <v>512</v>
      </c>
      <c r="C325" s="26" t="s">
        <v>87</v>
      </c>
      <c r="D325" s="249" t="s">
        <v>10</v>
      </c>
      <c r="E325" s="26" t="s">
        <v>88</v>
      </c>
      <c r="F325" s="249" t="s">
        <v>12</v>
      </c>
      <c r="G325" s="26" t="s">
        <v>88</v>
      </c>
      <c r="H325" s="161" t="s">
        <v>434</v>
      </c>
      <c r="I325" s="55" t="s">
        <v>600</v>
      </c>
      <c r="J325" s="14" t="s">
        <v>356</v>
      </c>
      <c r="K325" s="15" t="s">
        <v>340</v>
      </c>
      <c r="L325" s="51" t="s">
        <v>296</v>
      </c>
      <c r="M325" s="69" t="s">
        <v>184</v>
      </c>
      <c r="N325" s="250"/>
      <c r="O325" s="250"/>
      <c r="P325" s="250"/>
      <c r="Q325" s="250"/>
      <c r="R325" s="250"/>
      <c r="S325" s="250"/>
      <c r="T325" s="250"/>
      <c r="U325" s="250"/>
      <c r="V325" s="250" t="s">
        <v>184</v>
      </c>
      <c r="W325" s="250"/>
      <c r="X325" s="237">
        <f>COUNTIF($N325:$W325,"x")</f>
        <v>1</v>
      </c>
      <c r="Y325" s="80"/>
      <c r="Z325" s="80"/>
      <c r="AA325" s="80"/>
      <c r="AB325" s="80"/>
      <c r="AC325" s="80"/>
      <c r="AD325" s="80"/>
      <c r="AE325" s="80"/>
      <c r="AF325" s="80"/>
      <c r="AG325" s="80"/>
      <c r="AH325" s="80"/>
      <c r="AI325" s="80"/>
      <c r="AJ325" s="80"/>
      <c r="AK325" s="80"/>
      <c r="AL325" s="80"/>
      <c r="AM325" s="80"/>
      <c r="AN325" s="80"/>
      <c r="AO325" s="80"/>
      <c r="AP325" s="80"/>
      <c r="AQ325" s="80"/>
      <c r="AR325" s="80"/>
      <c r="AS325" s="80"/>
      <c r="AT325" s="80"/>
      <c r="AU325" s="80"/>
      <c r="AV325" s="80"/>
      <c r="AW325" s="80"/>
      <c r="AX325" s="80"/>
      <c r="AY325" s="80"/>
      <c r="AZ325" s="80"/>
      <c r="BA325" s="80"/>
      <c r="BB325" s="80" t="s">
        <v>520</v>
      </c>
      <c r="BC325" s="80"/>
      <c r="BD325" s="80"/>
      <c r="BE325" s="80"/>
      <c r="BF325" s="80"/>
      <c r="BG325" s="80"/>
      <c r="BH325" s="6"/>
      <c r="BI325" s="6"/>
      <c r="BJ325" s="6"/>
      <c r="BK325" s="6"/>
      <c r="BL325" s="6"/>
      <c r="BM325" s="6"/>
      <c r="BN325" s="6"/>
      <c r="BO325" s="6"/>
      <c r="BP325" s="6"/>
      <c r="BQ325" s="6"/>
      <c r="BR325" s="6"/>
      <c r="BS325" s="6"/>
      <c r="BT325" s="6"/>
      <c r="BU325" s="6"/>
      <c r="BV325" s="6"/>
      <c r="BW325" s="6"/>
      <c r="BX325" s="6"/>
      <c r="BY325" s="6"/>
      <c r="BZ325" s="6"/>
      <c r="CA325" s="6"/>
      <c r="CB325" s="6"/>
      <c r="CC325" s="6"/>
      <c r="CD325" s="6"/>
      <c r="CE325" s="6"/>
      <c r="CF325" s="6"/>
      <c r="CG325" s="6"/>
      <c r="CH325" s="6"/>
      <c r="CI325" s="6"/>
      <c r="CJ325" s="6"/>
      <c r="CK325" s="6"/>
      <c r="CL325" s="236">
        <f>COUNTIF(BH325:CK325,"2")</f>
        <v>0</v>
      </c>
      <c r="CM325" s="235" t="e">
        <f>CL325/(CL325+CN325+CP325+CR325)</f>
        <v>#DIV/0!</v>
      </c>
      <c r="CN325" s="236">
        <f>COUNTIF(BH325:CK325,"1")</f>
        <v>0</v>
      </c>
      <c r="CO325" s="235" t="e">
        <f>CN325/(CL325+CN325+CP325+CR325)</f>
        <v>#DIV/0!</v>
      </c>
      <c r="CP325" s="236">
        <f>COUNTIF(BH325:CK325,"0")</f>
        <v>0</v>
      </c>
      <c r="CQ325" s="235" t="e">
        <f>CP325/(CL325+CN325+CP325+CR325)</f>
        <v>#DIV/0!</v>
      </c>
      <c r="CR325" s="236">
        <f>COUNTIF(BH325:CK325,"KĐG")</f>
        <v>0</v>
      </c>
      <c r="CS325" s="235" t="e">
        <f t="shared" si="119"/>
        <v>#DIV/0!</v>
      </c>
      <c r="CT325" s="237" t="e">
        <f t="shared" si="120"/>
        <v>#DIV/0!</v>
      </c>
      <c r="CU325" s="237" t="e">
        <f>IF(CS325&gt;=50%,"KĐG",IF(CT325&gt;=1.6,"Đạt mục tiêu",IF(CT325&gt;=1,"Cần cố gắng","Chưa đạt")))</f>
        <v>#DIV/0!</v>
      </c>
      <c r="CV325" s="6"/>
    </row>
    <row r="326" spans="1:100" s="22" customFormat="1" ht="51.75" hidden="1" customHeight="1">
      <c r="A326" s="71">
        <v>320</v>
      </c>
      <c r="B326" s="250">
        <v>515</v>
      </c>
      <c r="C326" s="26" t="s">
        <v>90</v>
      </c>
      <c r="D326" s="249" t="s">
        <v>12</v>
      </c>
      <c r="E326" s="26" t="s">
        <v>91</v>
      </c>
      <c r="F326" s="249" t="s">
        <v>12</v>
      </c>
      <c r="G326" s="26" t="s">
        <v>91</v>
      </c>
      <c r="H326" s="161" t="s">
        <v>435</v>
      </c>
      <c r="I326" s="55" t="s">
        <v>599</v>
      </c>
      <c r="J326" s="14" t="s">
        <v>363</v>
      </c>
      <c r="K326" s="15" t="s">
        <v>340</v>
      </c>
      <c r="L326" s="51" t="s">
        <v>296</v>
      </c>
      <c r="M326" s="69" t="s">
        <v>184</v>
      </c>
      <c r="N326" s="250"/>
      <c r="O326" s="250" t="s">
        <v>184</v>
      </c>
      <c r="P326" s="250"/>
      <c r="Q326" s="250"/>
      <c r="R326" s="250"/>
      <c r="S326" s="250"/>
      <c r="T326" s="250"/>
      <c r="U326" s="250"/>
      <c r="V326" s="250"/>
      <c r="W326" s="250"/>
      <c r="X326" s="237">
        <f>COUNTIF($N326:$W326,"x")</f>
        <v>1</v>
      </c>
      <c r="Y326" s="80"/>
      <c r="Z326" s="80"/>
      <c r="AA326" s="80"/>
      <c r="AB326" s="80"/>
      <c r="AC326" s="80"/>
      <c r="AD326" s="80"/>
      <c r="AE326" s="80" t="s">
        <v>524</v>
      </c>
      <c r="AF326" s="80"/>
      <c r="AG326" s="80"/>
      <c r="AH326" s="80"/>
      <c r="AI326" s="80"/>
      <c r="AJ326" s="80"/>
      <c r="AK326" s="80"/>
      <c r="AL326" s="80"/>
      <c r="AM326" s="80"/>
      <c r="AN326" s="80"/>
      <c r="AO326" s="80"/>
      <c r="AP326" s="80"/>
      <c r="AQ326" s="80"/>
      <c r="AR326" s="80"/>
      <c r="AS326" s="80"/>
      <c r="AT326" s="80"/>
      <c r="AU326" s="80"/>
      <c r="AV326" s="80"/>
      <c r="AW326" s="80"/>
      <c r="AX326" s="80"/>
      <c r="AY326" s="80"/>
      <c r="AZ326" s="80"/>
      <c r="BA326" s="80"/>
      <c r="BB326" s="80"/>
      <c r="BC326" s="80"/>
      <c r="BD326" s="80" t="s">
        <v>524</v>
      </c>
      <c r="BE326" s="80"/>
      <c r="BF326" s="80"/>
      <c r="BG326" s="80"/>
      <c r="BH326" s="6"/>
      <c r="BI326" s="6"/>
      <c r="BJ326" s="6"/>
      <c r="BK326" s="6"/>
      <c r="BL326" s="6"/>
      <c r="BM326" s="6"/>
      <c r="BN326" s="6"/>
      <c r="BO326" s="6"/>
      <c r="BP326" s="6"/>
      <c r="BQ326" s="6"/>
      <c r="BR326" s="6"/>
      <c r="BS326" s="6"/>
      <c r="BT326" s="6"/>
      <c r="BU326" s="6"/>
      <c r="BV326" s="6"/>
      <c r="BW326" s="6"/>
      <c r="BX326" s="6"/>
      <c r="BY326" s="6"/>
      <c r="BZ326" s="6"/>
      <c r="CA326" s="6"/>
      <c r="CB326" s="6"/>
      <c r="CC326" s="6"/>
      <c r="CD326" s="6"/>
      <c r="CE326" s="6"/>
      <c r="CF326" s="6"/>
      <c r="CG326" s="6"/>
      <c r="CH326" s="6"/>
      <c r="CI326" s="6"/>
      <c r="CJ326" s="6"/>
      <c r="CK326" s="6"/>
      <c r="CL326" s="236">
        <f>COUNTIF(BH326:CK326,"2")</f>
        <v>0</v>
      </c>
      <c r="CM326" s="235" t="e">
        <f>CL326/(CL326+CN326+CP326+CR326)</f>
        <v>#DIV/0!</v>
      </c>
      <c r="CN326" s="236">
        <f>COUNTIF(BH326:CK326,"1")</f>
        <v>0</v>
      </c>
      <c r="CO326" s="235" t="e">
        <f>CN326/(CL326+CN326+CP326+CR326)</f>
        <v>#DIV/0!</v>
      </c>
      <c r="CP326" s="236">
        <f>COUNTIF(BH326:CK326,"0")</f>
        <v>0</v>
      </c>
      <c r="CQ326" s="235" t="e">
        <f>CP326/(CL326+CN326+CP326+CR326)</f>
        <v>#DIV/0!</v>
      </c>
      <c r="CR326" s="236">
        <f>COUNTIF(BH326:CK326,"KĐG")</f>
        <v>0</v>
      </c>
      <c r="CS326" s="235" t="e">
        <f t="shared" si="119"/>
        <v>#DIV/0!</v>
      </c>
      <c r="CT326" s="237" t="e">
        <f t="shared" si="120"/>
        <v>#DIV/0!</v>
      </c>
      <c r="CU326" s="237" t="e">
        <f>IF(CS326&gt;=50%,"KĐG",IF(CT326&gt;=1.6,"Đạt mục tiêu",IF(CT326&gt;=1,"Cần cố gắng","Chưa đạt")))</f>
        <v>#DIV/0!</v>
      </c>
      <c r="CV326" s="6"/>
    </row>
    <row r="327" spans="1:100" s="22" customFormat="1" ht="34.5" hidden="1" customHeight="1">
      <c r="A327" s="71">
        <v>321</v>
      </c>
      <c r="B327" s="41">
        <v>518</v>
      </c>
      <c r="C327" s="582" t="s">
        <v>170</v>
      </c>
      <c r="D327" s="583"/>
      <c r="E327" s="583"/>
      <c r="F327" s="584"/>
      <c r="G327" s="45" t="s">
        <v>331</v>
      </c>
      <c r="H327" s="152" t="s">
        <v>331</v>
      </c>
      <c r="I327" s="45" t="s">
        <v>331</v>
      </c>
      <c r="J327" s="45" t="s">
        <v>331</v>
      </c>
      <c r="K327" s="15" t="s">
        <v>330</v>
      </c>
      <c r="L327" s="45" t="s">
        <v>331</v>
      </c>
      <c r="M327" s="45" t="s">
        <v>331</v>
      </c>
      <c r="N327" s="45" t="s">
        <v>331</v>
      </c>
      <c r="O327" s="45" t="s">
        <v>331</v>
      </c>
      <c r="P327" s="45" t="s">
        <v>331</v>
      </c>
      <c r="Q327" s="45" t="s">
        <v>331</v>
      </c>
      <c r="R327" s="45" t="s">
        <v>331</v>
      </c>
      <c r="S327" s="45" t="s">
        <v>331</v>
      </c>
      <c r="T327" s="45" t="s">
        <v>331</v>
      </c>
      <c r="U327" s="45" t="s">
        <v>331</v>
      </c>
      <c r="V327" s="45" t="s">
        <v>331</v>
      </c>
      <c r="W327" s="45" t="s">
        <v>331</v>
      </c>
      <c r="X327" s="45" t="s">
        <v>331</v>
      </c>
      <c r="Y327" s="45" t="s">
        <v>331</v>
      </c>
      <c r="Z327" s="45" t="s">
        <v>331</v>
      </c>
      <c r="AA327" s="45" t="s">
        <v>331</v>
      </c>
      <c r="AB327" s="45" t="s">
        <v>331</v>
      </c>
      <c r="AC327" s="45" t="s">
        <v>331</v>
      </c>
      <c r="AD327" s="45" t="s">
        <v>331</v>
      </c>
      <c r="AE327" s="45" t="s">
        <v>331</v>
      </c>
      <c r="AF327" s="45" t="s">
        <v>331</v>
      </c>
      <c r="AG327" s="45" t="s">
        <v>331</v>
      </c>
      <c r="AH327" s="45" t="s">
        <v>331</v>
      </c>
      <c r="AI327" s="45" t="s">
        <v>331</v>
      </c>
      <c r="AJ327" s="45" t="s">
        <v>331</v>
      </c>
      <c r="AK327" s="45" t="s">
        <v>331</v>
      </c>
      <c r="AL327" s="45" t="s">
        <v>331</v>
      </c>
      <c r="AM327" s="45" t="s">
        <v>331</v>
      </c>
      <c r="AN327" s="45" t="s">
        <v>331</v>
      </c>
      <c r="AO327" s="45" t="s">
        <v>331</v>
      </c>
      <c r="AP327" s="45" t="s">
        <v>331</v>
      </c>
      <c r="AQ327" s="45" t="s">
        <v>331</v>
      </c>
      <c r="AR327" s="45" t="s">
        <v>331</v>
      </c>
      <c r="AS327" s="45" t="s">
        <v>331</v>
      </c>
      <c r="AT327" s="45" t="s">
        <v>331</v>
      </c>
      <c r="AU327" s="45" t="s">
        <v>331</v>
      </c>
      <c r="AV327" s="45" t="s">
        <v>331</v>
      </c>
      <c r="AW327" s="45" t="s">
        <v>331</v>
      </c>
      <c r="AX327" s="45" t="s">
        <v>331</v>
      </c>
      <c r="AY327" s="45" t="s">
        <v>331</v>
      </c>
      <c r="AZ327" s="45" t="s">
        <v>331</v>
      </c>
      <c r="BA327" s="45" t="s">
        <v>331</v>
      </c>
      <c r="BB327" s="45" t="s">
        <v>331</v>
      </c>
      <c r="BC327" s="45" t="s">
        <v>331</v>
      </c>
      <c r="BD327" s="45" t="s">
        <v>331</v>
      </c>
      <c r="BE327" s="45" t="s">
        <v>331</v>
      </c>
      <c r="BF327" s="45" t="s">
        <v>331</v>
      </c>
      <c r="BG327" s="45" t="s">
        <v>331</v>
      </c>
      <c r="BH327" s="45" t="s">
        <v>331</v>
      </c>
      <c r="BI327" s="45" t="s">
        <v>331</v>
      </c>
      <c r="BJ327" s="45" t="s">
        <v>331</v>
      </c>
      <c r="BK327" s="45" t="s">
        <v>331</v>
      </c>
      <c r="BL327" s="45" t="s">
        <v>331</v>
      </c>
      <c r="BM327" s="45" t="s">
        <v>331</v>
      </c>
      <c r="BN327" s="45" t="s">
        <v>331</v>
      </c>
      <c r="BO327" s="45" t="s">
        <v>331</v>
      </c>
      <c r="BP327" s="45" t="s">
        <v>331</v>
      </c>
      <c r="BQ327" s="45" t="s">
        <v>331</v>
      </c>
      <c r="BR327" s="45" t="s">
        <v>331</v>
      </c>
      <c r="BS327" s="45" t="s">
        <v>331</v>
      </c>
      <c r="BT327" s="45" t="s">
        <v>331</v>
      </c>
      <c r="BU327" s="45" t="s">
        <v>331</v>
      </c>
      <c r="BV327" s="45" t="s">
        <v>331</v>
      </c>
      <c r="BW327" s="45" t="s">
        <v>331</v>
      </c>
      <c r="BX327" s="45" t="s">
        <v>331</v>
      </c>
      <c r="BY327" s="45" t="s">
        <v>331</v>
      </c>
      <c r="BZ327" s="45" t="s">
        <v>331</v>
      </c>
      <c r="CA327" s="45" t="s">
        <v>331</v>
      </c>
      <c r="CB327" s="45" t="s">
        <v>331</v>
      </c>
      <c r="CC327" s="45" t="s">
        <v>331</v>
      </c>
      <c r="CD327" s="45" t="s">
        <v>331</v>
      </c>
      <c r="CE327" s="45" t="s">
        <v>331</v>
      </c>
      <c r="CF327" s="45" t="s">
        <v>331</v>
      </c>
      <c r="CG327" s="45" t="s">
        <v>331</v>
      </c>
      <c r="CH327" s="45" t="s">
        <v>331</v>
      </c>
      <c r="CI327" s="45" t="s">
        <v>331</v>
      </c>
      <c r="CJ327" s="45" t="s">
        <v>331</v>
      </c>
      <c r="CK327" s="45" t="s">
        <v>331</v>
      </c>
      <c r="CL327" s="45" t="s">
        <v>331</v>
      </c>
      <c r="CM327" s="45" t="s">
        <v>331</v>
      </c>
      <c r="CN327" s="45" t="s">
        <v>331</v>
      </c>
      <c r="CO327" s="45" t="s">
        <v>331</v>
      </c>
      <c r="CP327" s="45" t="s">
        <v>331</v>
      </c>
      <c r="CQ327" s="45" t="s">
        <v>331</v>
      </c>
      <c r="CR327" s="45" t="s">
        <v>331</v>
      </c>
      <c r="CS327" s="45" t="s">
        <v>331</v>
      </c>
      <c r="CT327" s="45" t="s">
        <v>331</v>
      </c>
      <c r="CU327" s="45" t="s">
        <v>331</v>
      </c>
      <c r="CV327" s="45" t="s">
        <v>331</v>
      </c>
    </row>
    <row r="328" spans="1:100" s="22" customFormat="1" ht="40.5" hidden="1" customHeight="1">
      <c r="A328" s="71">
        <v>322</v>
      </c>
      <c r="B328" s="41">
        <v>519</v>
      </c>
      <c r="C328" s="582" t="s">
        <v>283</v>
      </c>
      <c r="D328" s="583"/>
      <c r="E328" s="583"/>
      <c r="F328" s="584"/>
      <c r="G328" s="45" t="s">
        <v>331</v>
      </c>
      <c r="H328" s="152" t="s">
        <v>331</v>
      </c>
      <c r="I328" s="45" t="s">
        <v>331</v>
      </c>
      <c r="J328" s="45" t="s">
        <v>331</v>
      </c>
      <c r="K328" s="15" t="s">
        <v>330</v>
      </c>
      <c r="L328" s="45" t="s">
        <v>331</v>
      </c>
      <c r="M328" s="45" t="s">
        <v>331</v>
      </c>
      <c r="N328" s="45" t="s">
        <v>331</v>
      </c>
      <c r="O328" s="45" t="s">
        <v>331</v>
      </c>
      <c r="P328" s="45" t="s">
        <v>331</v>
      </c>
      <c r="Q328" s="45" t="s">
        <v>331</v>
      </c>
      <c r="R328" s="45" t="s">
        <v>331</v>
      </c>
      <c r="S328" s="45" t="s">
        <v>331</v>
      </c>
      <c r="T328" s="45" t="s">
        <v>331</v>
      </c>
      <c r="U328" s="45" t="s">
        <v>331</v>
      </c>
      <c r="V328" s="45" t="s">
        <v>331</v>
      </c>
      <c r="W328" s="45" t="s">
        <v>331</v>
      </c>
      <c r="X328" s="45" t="s">
        <v>331</v>
      </c>
      <c r="Y328" s="45" t="s">
        <v>331</v>
      </c>
      <c r="Z328" s="45" t="s">
        <v>331</v>
      </c>
      <c r="AA328" s="45" t="s">
        <v>331</v>
      </c>
      <c r="AB328" s="45" t="s">
        <v>331</v>
      </c>
      <c r="AC328" s="45" t="s">
        <v>331</v>
      </c>
      <c r="AD328" s="45" t="s">
        <v>331</v>
      </c>
      <c r="AE328" s="45" t="s">
        <v>331</v>
      </c>
      <c r="AF328" s="45" t="s">
        <v>331</v>
      </c>
      <c r="AG328" s="45" t="s">
        <v>331</v>
      </c>
      <c r="AH328" s="45" t="s">
        <v>331</v>
      </c>
      <c r="AI328" s="45" t="s">
        <v>331</v>
      </c>
      <c r="AJ328" s="45" t="s">
        <v>331</v>
      </c>
      <c r="AK328" s="45" t="s">
        <v>331</v>
      </c>
      <c r="AL328" s="45" t="s">
        <v>331</v>
      </c>
      <c r="AM328" s="45" t="s">
        <v>331</v>
      </c>
      <c r="AN328" s="45" t="s">
        <v>331</v>
      </c>
      <c r="AO328" s="45" t="s">
        <v>331</v>
      </c>
      <c r="AP328" s="45" t="s">
        <v>331</v>
      </c>
      <c r="AQ328" s="45" t="s">
        <v>331</v>
      </c>
      <c r="AR328" s="45" t="s">
        <v>331</v>
      </c>
      <c r="AS328" s="45" t="s">
        <v>331</v>
      </c>
      <c r="AT328" s="45" t="s">
        <v>331</v>
      </c>
      <c r="AU328" s="45" t="s">
        <v>331</v>
      </c>
      <c r="AV328" s="45" t="s">
        <v>331</v>
      </c>
      <c r="AW328" s="45" t="s">
        <v>331</v>
      </c>
      <c r="AX328" s="45" t="s">
        <v>331</v>
      </c>
      <c r="AY328" s="45" t="s">
        <v>331</v>
      </c>
      <c r="AZ328" s="45" t="s">
        <v>331</v>
      </c>
      <c r="BA328" s="45" t="s">
        <v>331</v>
      </c>
      <c r="BB328" s="45" t="s">
        <v>331</v>
      </c>
      <c r="BC328" s="45" t="s">
        <v>331</v>
      </c>
      <c r="BD328" s="45" t="s">
        <v>331</v>
      </c>
      <c r="BE328" s="45" t="s">
        <v>331</v>
      </c>
      <c r="BF328" s="45" t="s">
        <v>331</v>
      </c>
      <c r="BG328" s="45" t="s">
        <v>331</v>
      </c>
      <c r="BH328" s="45" t="s">
        <v>331</v>
      </c>
      <c r="BI328" s="45" t="s">
        <v>331</v>
      </c>
      <c r="BJ328" s="45" t="s">
        <v>331</v>
      </c>
      <c r="BK328" s="45" t="s">
        <v>331</v>
      </c>
      <c r="BL328" s="45" t="s">
        <v>331</v>
      </c>
      <c r="BM328" s="45" t="s">
        <v>331</v>
      </c>
      <c r="BN328" s="45" t="s">
        <v>331</v>
      </c>
      <c r="BO328" s="45" t="s">
        <v>331</v>
      </c>
      <c r="BP328" s="45" t="s">
        <v>331</v>
      </c>
      <c r="BQ328" s="45" t="s">
        <v>331</v>
      </c>
      <c r="BR328" s="45" t="s">
        <v>331</v>
      </c>
      <c r="BS328" s="45" t="s">
        <v>331</v>
      </c>
      <c r="BT328" s="45" t="s">
        <v>331</v>
      </c>
      <c r="BU328" s="45" t="s">
        <v>331</v>
      </c>
      <c r="BV328" s="45" t="s">
        <v>331</v>
      </c>
      <c r="BW328" s="45" t="s">
        <v>331</v>
      </c>
      <c r="BX328" s="45" t="s">
        <v>331</v>
      </c>
      <c r="BY328" s="45" t="s">
        <v>331</v>
      </c>
      <c r="BZ328" s="45" t="s">
        <v>331</v>
      </c>
      <c r="CA328" s="45" t="s">
        <v>331</v>
      </c>
      <c r="CB328" s="45" t="s">
        <v>331</v>
      </c>
      <c r="CC328" s="45" t="s">
        <v>331</v>
      </c>
      <c r="CD328" s="45" t="s">
        <v>331</v>
      </c>
      <c r="CE328" s="45" t="s">
        <v>331</v>
      </c>
      <c r="CF328" s="45" t="s">
        <v>331</v>
      </c>
      <c r="CG328" s="45" t="s">
        <v>331</v>
      </c>
      <c r="CH328" s="45" t="s">
        <v>331</v>
      </c>
      <c r="CI328" s="45" t="s">
        <v>331</v>
      </c>
      <c r="CJ328" s="45" t="s">
        <v>331</v>
      </c>
      <c r="CK328" s="45" t="s">
        <v>331</v>
      </c>
      <c r="CL328" s="45" t="s">
        <v>331</v>
      </c>
      <c r="CM328" s="45" t="s">
        <v>331</v>
      </c>
      <c r="CN328" s="45" t="s">
        <v>331</v>
      </c>
      <c r="CO328" s="45" t="s">
        <v>331</v>
      </c>
      <c r="CP328" s="45" t="s">
        <v>331</v>
      </c>
      <c r="CQ328" s="45" t="s">
        <v>331</v>
      </c>
      <c r="CR328" s="45" t="s">
        <v>331</v>
      </c>
      <c r="CS328" s="45" t="s">
        <v>331</v>
      </c>
      <c r="CT328" s="45" t="s">
        <v>331</v>
      </c>
      <c r="CU328" s="45" t="s">
        <v>331</v>
      </c>
      <c r="CV328" s="45" t="s">
        <v>331</v>
      </c>
    </row>
    <row r="329" spans="1:100" s="22" customFormat="1" ht="151.5" hidden="1" customHeight="1">
      <c r="A329" s="71">
        <v>323</v>
      </c>
      <c r="B329" s="250">
        <v>520</v>
      </c>
      <c r="C329" s="26" t="s">
        <v>249</v>
      </c>
      <c r="D329" s="249" t="s">
        <v>10</v>
      </c>
      <c r="E329" s="253" t="s">
        <v>319</v>
      </c>
      <c r="F329" s="244" t="s">
        <v>12</v>
      </c>
      <c r="G329" s="253" t="s">
        <v>319</v>
      </c>
      <c r="H329" s="164" t="s">
        <v>443</v>
      </c>
      <c r="I329" s="58" t="s">
        <v>600</v>
      </c>
      <c r="J329" s="14" t="s">
        <v>363</v>
      </c>
      <c r="K329" s="15" t="s">
        <v>330</v>
      </c>
      <c r="L329" s="51" t="s">
        <v>296</v>
      </c>
      <c r="M329" s="69" t="s">
        <v>184</v>
      </c>
      <c r="N329" s="250"/>
      <c r="O329" s="250"/>
      <c r="P329" s="250"/>
      <c r="Q329" s="250"/>
      <c r="R329" s="250"/>
      <c r="S329" s="250" t="s">
        <v>184</v>
      </c>
      <c r="T329" s="250"/>
      <c r="U329" s="250"/>
      <c r="V329" s="250"/>
      <c r="W329" s="250"/>
      <c r="X329" s="237">
        <f>COUNTIF($N329:$W329,"x")</f>
        <v>1</v>
      </c>
      <c r="Y329" s="80"/>
      <c r="Z329" s="80"/>
      <c r="AA329" s="80"/>
      <c r="AB329" s="80"/>
      <c r="AC329" s="80"/>
      <c r="AD329" s="80"/>
      <c r="AE329" s="80"/>
      <c r="AF329" s="80"/>
      <c r="AG329" s="80"/>
      <c r="AH329" s="80"/>
      <c r="AI329" s="80"/>
      <c r="AJ329" s="80"/>
      <c r="AK329" s="80"/>
      <c r="AL329" s="80"/>
      <c r="AM329" s="80"/>
      <c r="AN329" s="80"/>
      <c r="AO329" s="80"/>
      <c r="AP329" s="80"/>
      <c r="AQ329" s="80"/>
      <c r="AR329" s="80"/>
      <c r="AS329" s="80" t="s">
        <v>521</v>
      </c>
      <c r="AT329" s="80"/>
      <c r="AU329" s="80"/>
      <c r="AV329" s="80"/>
      <c r="AW329" s="80"/>
      <c r="AX329" s="80"/>
      <c r="AY329" s="80"/>
      <c r="AZ329" s="80"/>
      <c r="BA329" s="80"/>
      <c r="BB329" s="80"/>
      <c r="BC329" s="80"/>
      <c r="BD329" s="80"/>
      <c r="BE329" s="80" t="s">
        <v>521</v>
      </c>
      <c r="BF329" s="80"/>
      <c r="BG329" s="80"/>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236">
        <f>COUNTIF(BH329:CK329,"2")</f>
        <v>0</v>
      </c>
      <c r="CM329" s="235" t="e">
        <f>CL329/(CL329+CN329+CP329+CR329)</f>
        <v>#DIV/0!</v>
      </c>
      <c r="CN329" s="236">
        <f>COUNTIF(BH329:CK329,"1")</f>
        <v>0</v>
      </c>
      <c r="CO329" s="235" t="e">
        <f>CN329/(CL329+CN329+CP329+CR329)</f>
        <v>#DIV/0!</v>
      </c>
      <c r="CP329" s="236">
        <f>COUNTIF(BH329:CK329,"0")</f>
        <v>0</v>
      </c>
      <c r="CQ329" s="235" t="e">
        <f>CP329/(CL329+CN329+CP329+CR329)</f>
        <v>#DIV/0!</v>
      </c>
      <c r="CR329" s="236">
        <f>COUNTIF(BH329:CK329,"KĐG")</f>
        <v>0</v>
      </c>
      <c r="CS329" s="235" t="e">
        <f t="shared" si="119"/>
        <v>#DIV/0!</v>
      </c>
      <c r="CT329" s="237" t="e">
        <f t="shared" si="120"/>
        <v>#DIV/0!</v>
      </c>
      <c r="CU329" s="237" t="e">
        <f>IF(CS329&gt;=50%,"KĐG",IF(CT329&gt;=1.6,"Đạt mục tiêu",IF(CT329&gt;=1,"Cần cố gắng","Chưa đạt")))</f>
        <v>#DIV/0!</v>
      </c>
      <c r="CV329" s="6"/>
    </row>
    <row r="330" spans="1:100" s="22" customFormat="1" ht="105" hidden="1" customHeight="1">
      <c r="A330" s="71">
        <v>324</v>
      </c>
      <c r="B330" s="250">
        <v>521</v>
      </c>
      <c r="C330" s="26" t="s">
        <v>249</v>
      </c>
      <c r="D330" s="249" t="s">
        <v>10</v>
      </c>
      <c r="E330" s="253" t="s">
        <v>319</v>
      </c>
      <c r="F330" s="244" t="s">
        <v>12</v>
      </c>
      <c r="G330" s="253" t="s">
        <v>319</v>
      </c>
      <c r="H330" s="164" t="s">
        <v>443</v>
      </c>
      <c r="I330" s="58" t="s">
        <v>600</v>
      </c>
      <c r="J330" s="14" t="s">
        <v>363</v>
      </c>
      <c r="K330" s="15" t="s">
        <v>330</v>
      </c>
      <c r="L330" s="51" t="s">
        <v>296</v>
      </c>
      <c r="M330" s="69" t="s">
        <v>184</v>
      </c>
      <c r="N330" s="250"/>
      <c r="O330" s="250"/>
      <c r="P330" s="250"/>
      <c r="Q330" s="250"/>
      <c r="R330" s="250"/>
      <c r="S330" s="250"/>
      <c r="T330" s="250"/>
      <c r="U330" s="250"/>
      <c r="V330" s="250"/>
      <c r="W330" s="250" t="s">
        <v>184</v>
      </c>
      <c r="X330" s="237">
        <f>COUNTIF($N330:$W330,"x")</f>
        <v>1</v>
      </c>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c r="BB330" s="80"/>
      <c r="BC330" s="80"/>
      <c r="BD330" s="80"/>
      <c r="BE330" s="80"/>
      <c r="BF330" s="80"/>
      <c r="BG330" s="80" t="s">
        <v>521</v>
      </c>
      <c r="BH330" s="6"/>
      <c r="BI330" s="6"/>
      <c r="BJ330" s="6"/>
      <c r="BK330" s="6"/>
      <c r="BL330" s="6"/>
      <c r="BM330" s="6"/>
      <c r="BN330" s="6"/>
      <c r="BO330" s="6"/>
      <c r="BP330" s="6"/>
      <c r="BQ330" s="6"/>
      <c r="BR330" s="6"/>
      <c r="BS330" s="6"/>
      <c r="BT330" s="6"/>
      <c r="BU330" s="6"/>
      <c r="BV330" s="6"/>
      <c r="BW330" s="6"/>
      <c r="BX330" s="6"/>
      <c r="BY330" s="6"/>
      <c r="BZ330" s="6"/>
      <c r="CA330" s="6"/>
      <c r="CB330" s="6"/>
      <c r="CC330" s="6"/>
      <c r="CD330" s="6"/>
      <c r="CE330" s="6"/>
      <c r="CF330" s="6"/>
      <c r="CG330" s="6"/>
      <c r="CH330" s="6"/>
      <c r="CI330" s="6"/>
      <c r="CJ330" s="6"/>
      <c r="CK330" s="6"/>
      <c r="CL330" s="236"/>
      <c r="CM330" s="235"/>
      <c r="CN330" s="236"/>
      <c r="CO330" s="235"/>
      <c r="CP330" s="236"/>
      <c r="CQ330" s="235"/>
      <c r="CR330" s="236"/>
      <c r="CS330" s="235"/>
      <c r="CT330" s="237"/>
      <c r="CU330" s="237"/>
      <c r="CV330" s="6"/>
    </row>
    <row r="331" spans="1:100" s="22" customFormat="1" ht="165.75" hidden="1" customHeight="1">
      <c r="A331" s="71">
        <v>325</v>
      </c>
      <c r="B331" s="250">
        <v>523</v>
      </c>
      <c r="C331" s="26" t="s">
        <v>333</v>
      </c>
      <c r="D331" s="249" t="s">
        <v>10</v>
      </c>
      <c r="E331" s="233" t="s">
        <v>320</v>
      </c>
      <c r="F331" s="244" t="s">
        <v>10</v>
      </c>
      <c r="G331" s="233" t="s">
        <v>320</v>
      </c>
      <c r="H331" s="176" t="s">
        <v>444</v>
      </c>
      <c r="I331" s="58" t="s">
        <v>600</v>
      </c>
      <c r="J331" s="14" t="s">
        <v>363</v>
      </c>
      <c r="K331" s="15" t="s">
        <v>330</v>
      </c>
      <c r="L331" s="51" t="s">
        <v>334</v>
      </c>
      <c r="M331" s="69" t="s">
        <v>184</v>
      </c>
      <c r="N331" s="250"/>
      <c r="O331" s="250"/>
      <c r="P331" s="250"/>
      <c r="Q331" s="250" t="s">
        <v>184</v>
      </c>
      <c r="R331" s="250"/>
      <c r="S331" s="250"/>
      <c r="T331" s="250"/>
      <c r="U331" s="250"/>
      <c r="V331" s="250"/>
      <c r="W331" s="250"/>
      <c r="X331" s="237">
        <f>COUNTIF($N331:$W331,"x")</f>
        <v>1</v>
      </c>
      <c r="Y331" s="80"/>
      <c r="Z331" s="80"/>
      <c r="AA331" s="80"/>
      <c r="AB331" s="80"/>
      <c r="AC331" s="80"/>
      <c r="AD331" s="80"/>
      <c r="AE331" s="80"/>
      <c r="AF331" s="80"/>
      <c r="AG331" s="80"/>
      <c r="AH331" s="80"/>
      <c r="AI331" s="80"/>
      <c r="AJ331" s="80"/>
      <c r="AK331" s="80"/>
      <c r="AL331" s="80"/>
      <c r="AM331" s="80"/>
      <c r="AN331" s="80" t="s">
        <v>523</v>
      </c>
      <c r="AO331" s="80"/>
      <c r="AP331" s="80"/>
      <c r="AQ331" s="80"/>
      <c r="AR331" s="80"/>
      <c r="AS331" s="80"/>
      <c r="AT331" s="80"/>
      <c r="AU331" s="80" t="s">
        <v>523</v>
      </c>
      <c r="AV331" s="80"/>
      <c r="AW331" s="80"/>
      <c r="AX331" s="80"/>
      <c r="AY331" s="80"/>
      <c r="AZ331" s="80"/>
      <c r="BA331" s="80"/>
      <c r="BB331" s="80"/>
      <c r="BC331" s="80"/>
      <c r="BD331" s="80"/>
      <c r="BE331" s="80"/>
      <c r="BF331" s="80"/>
      <c r="BG331" s="80"/>
      <c r="BH331" s="6"/>
      <c r="BI331" s="6"/>
      <c r="BJ331" s="6"/>
      <c r="BK331" s="6"/>
      <c r="BL331" s="6"/>
      <c r="BM331" s="6"/>
      <c r="BN331" s="6"/>
      <c r="BO331" s="6"/>
      <c r="BP331" s="6"/>
      <c r="BQ331" s="6"/>
      <c r="BR331" s="6"/>
      <c r="BS331" s="6"/>
      <c r="BT331" s="6"/>
      <c r="BU331" s="6"/>
      <c r="BV331" s="6"/>
      <c r="BW331" s="6"/>
      <c r="BX331" s="6"/>
      <c r="BY331" s="6"/>
      <c r="BZ331" s="6"/>
      <c r="CA331" s="6"/>
      <c r="CB331" s="6"/>
      <c r="CC331" s="6"/>
      <c r="CD331" s="6"/>
      <c r="CE331" s="6"/>
      <c r="CF331" s="6"/>
      <c r="CG331" s="6"/>
      <c r="CH331" s="6"/>
      <c r="CI331" s="6"/>
      <c r="CJ331" s="6"/>
      <c r="CK331" s="6"/>
      <c r="CL331" s="236">
        <f>COUNTIF(BH331:CK331,"2")</f>
        <v>0</v>
      </c>
      <c r="CM331" s="235" t="e">
        <f>CL331/(CL331+CN331+CP331+CR331)</f>
        <v>#DIV/0!</v>
      </c>
      <c r="CN331" s="236">
        <f>COUNTIF(BH331:CK331,"1")</f>
        <v>0</v>
      </c>
      <c r="CO331" s="235" t="e">
        <f>CN331/(CL331+CN331+CP331+CR331)</f>
        <v>#DIV/0!</v>
      </c>
      <c r="CP331" s="236">
        <f>COUNTIF(BH331:CK331,"0")</f>
        <v>0</v>
      </c>
      <c r="CQ331" s="235" t="e">
        <f>CP331/(CL331+CN331+CP331+CR331)</f>
        <v>#DIV/0!</v>
      </c>
      <c r="CR331" s="236">
        <f>COUNTIF(BH331:CK331,"KĐG")</f>
        <v>0</v>
      </c>
      <c r="CS331" s="235" t="e">
        <f t="shared" si="119"/>
        <v>#DIV/0!</v>
      </c>
      <c r="CT331" s="237" t="e">
        <f t="shared" si="120"/>
        <v>#DIV/0!</v>
      </c>
      <c r="CU331" s="237" t="e">
        <f>IF(CS331&gt;=50%,"KĐG",IF(CT331&gt;=1.6,"Đạt mục tiêu",IF(CT331&gt;=1,"Cần cố gắng","Chưa đạt")))</f>
        <v>#DIV/0!</v>
      </c>
      <c r="CV331" s="6"/>
    </row>
    <row r="332" spans="1:100" s="22" customFormat="1" ht="108" hidden="1" customHeight="1">
      <c r="A332" s="71">
        <v>326</v>
      </c>
      <c r="B332" s="250">
        <v>524</v>
      </c>
      <c r="C332" s="26" t="s">
        <v>251</v>
      </c>
      <c r="D332" s="249" t="s">
        <v>10</v>
      </c>
      <c r="E332" s="26" t="s">
        <v>250</v>
      </c>
      <c r="F332" s="249" t="s">
        <v>10</v>
      </c>
      <c r="G332" s="26" t="s">
        <v>250</v>
      </c>
      <c r="H332" s="161" t="s">
        <v>563</v>
      </c>
      <c r="I332" s="55" t="s">
        <v>600</v>
      </c>
      <c r="J332" s="14" t="s">
        <v>363</v>
      </c>
      <c r="K332" s="15" t="s">
        <v>330</v>
      </c>
      <c r="L332" s="51" t="s">
        <v>334</v>
      </c>
      <c r="M332" s="69" t="s">
        <v>184</v>
      </c>
      <c r="N332" s="250"/>
      <c r="O332" s="250"/>
      <c r="P332" s="250"/>
      <c r="Q332" s="250"/>
      <c r="R332" s="250"/>
      <c r="S332" s="250"/>
      <c r="T332" s="250"/>
      <c r="U332" s="250" t="s">
        <v>184</v>
      </c>
      <c r="V332" s="250"/>
      <c r="W332" s="250"/>
      <c r="X332" s="237">
        <f>COUNTIF($N332:$W332,"x")</f>
        <v>1</v>
      </c>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t="s">
        <v>522</v>
      </c>
      <c r="AY332" s="80"/>
      <c r="AZ332" s="80"/>
      <c r="BA332" s="80"/>
      <c r="BB332" s="80"/>
      <c r="BC332" s="80"/>
      <c r="BD332" s="80"/>
      <c r="BE332" s="80"/>
      <c r="BF332" s="80" t="s">
        <v>522</v>
      </c>
      <c r="BG332" s="80"/>
      <c r="BH332" s="6"/>
      <c r="BI332" s="6"/>
      <c r="BJ332" s="6"/>
      <c r="BK332" s="6"/>
      <c r="BL332" s="6"/>
      <c r="BM332" s="6"/>
      <c r="BN332" s="6"/>
      <c r="BO332" s="6"/>
      <c r="BP332" s="6"/>
      <c r="BQ332" s="6"/>
      <c r="BR332" s="6"/>
      <c r="BS332" s="6"/>
      <c r="BT332" s="6"/>
      <c r="BU332" s="6"/>
      <c r="BV332" s="6"/>
      <c r="BW332" s="6"/>
      <c r="BX332" s="6"/>
      <c r="BY332" s="6"/>
      <c r="BZ332" s="6"/>
      <c r="CA332" s="6"/>
      <c r="CB332" s="6"/>
      <c r="CC332" s="6"/>
      <c r="CD332" s="6"/>
      <c r="CE332" s="6"/>
      <c r="CF332" s="6"/>
      <c r="CG332" s="6"/>
      <c r="CH332" s="6"/>
      <c r="CI332" s="6"/>
      <c r="CJ332" s="6"/>
      <c r="CK332" s="6"/>
      <c r="CL332" s="236">
        <f>COUNTIF(BH332:CK332,"2")</f>
        <v>0</v>
      </c>
      <c r="CM332" s="235" t="e">
        <f>CL332/(CL332+CN332+CP332+CR332)</f>
        <v>#DIV/0!</v>
      </c>
      <c r="CN332" s="236">
        <f>COUNTIF(BH332:CK332,"1")</f>
        <v>0</v>
      </c>
      <c r="CO332" s="235" t="e">
        <f>CN332/(CL332+CN332+CP332+CR332)</f>
        <v>#DIV/0!</v>
      </c>
      <c r="CP332" s="236">
        <f>COUNTIF(BH332:CK332,"0")</f>
        <v>0</v>
      </c>
      <c r="CQ332" s="235" t="e">
        <f>CP332/(CL332+CN332+CP332+CR332)</f>
        <v>#DIV/0!</v>
      </c>
      <c r="CR332" s="236">
        <f>COUNTIF(BH332:CK332,"KĐG")</f>
        <v>0</v>
      </c>
      <c r="CS332" s="235" t="e">
        <f t="shared" si="119"/>
        <v>#DIV/0!</v>
      </c>
      <c r="CT332" s="237" t="e">
        <f t="shared" si="120"/>
        <v>#DIV/0!</v>
      </c>
      <c r="CU332" s="237" t="e">
        <f>IF(CS332&gt;=50%,"KĐG",IF(CT332&gt;=1.6,"Đạt mục tiêu",IF(CT332&gt;=1,"Cần cố gắng","Chưa đạt")))</f>
        <v>#DIV/0!</v>
      </c>
      <c r="CV332" s="6"/>
    </row>
    <row r="333" spans="1:100" s="22" customFormat="1" ht="50.4" hidden="1" customHeight="1">
      <c r="A333" s="71">
        <v>327</v>
      </c>
      <c r="B333" s="41">
        <v>525</v>
      </c>
      <c r="C333" s="582" t="s">
        <v>284</v>
      </c>
      <c r="D333" s="583"/>
      <c r="E333" s="583"/>
      <c r="F333" s="584"/>
      <c r="G333" s="45" t="s">
        <v>331</v>
      </c>
      <c r="H333" s="152" t="s">
        <v>331</v>
      </c>
      <c r="I333" s="45" t="s">
        <v>331</v>
      </c>
      <c r="J333" s="45" t="s">
        <v>331</v>
      </c>
      <c r="K333" s="15" t="s">
        <v>330</v>
      </c>
      <c r="L333" s="45" t="s">
        <v>331</v>
      </c>
      <c r="M333" s="45" t="s">
        <v>331</v>
      </c>
      <c r="N333" s="45" t="s">
        <v>331</v>
      </c>
      <c r="O333" s="45" t="s">
        <v>331</v>
      </c>
      <c r="P333" s="45" t="s">
        <v>331</v>
      </c>
      <c r="Q333" s="45" t="s">
        <v>331</v>
      </c>
      <c r="R333" s="45" t="s">
        <v>331</v>
      </c>
      <c r="S333" s="45" t="s">
        <v>331</v>
      </c>
      <c r="T333" s="45" t="s">
        <v>331</v>
      </c>
      <c r="U333" s="45" t="s">
        <v>331</v>
      </c>
      <c r="V333" s="45" t="s">
        <v>331</v>
      </c>
      <c r="W333" s="45" t="s">
        <v>331</v>
      </c>
      <c r="X333" s="45" t="s">
        <v>331</v>
      </c>
      <c r="Y333" s="45" t="s">
        <v>331</v>
      </c>
      <c r="Z333" s="45" t="s">
        <v>331</v>
      </c>
      <c r="AA333" s="45" t="s">
        <v>331</v>
      </c>
      <c r="AB333" s="45" t="s">
        <v>331</v>
      </c>
      <c r="AC333" s="45" t="s">
        <v>331</v>
      </c>
      <c r="AD333" s="45" t="s">
        <v>331</v>
      </c>
      <c r="AE333" s="45" t="s">
        <v>331</v>
      </c>
      <c r="AF333" s="45" t="s">
        <v>331</v>
      </c>
      <c r="AG333" s="45" t="s">
        <v>331</v>
      </c>
      <c r="AH333" s="45" t="s">
        <v>331</v>
      </c>
      <c r="AI333" s="45" t="s">
        <v>331</v>
      </c>
      <c r="AJ333" s="45" t="s">
        <v>331</v>
      </c>
      <c r="AK333" s="45" t="s">
        <v>331</v>
      </c>
      <c r="AL333" s="45" t="s">
        <v>331</v>
      </c>
      <c r="AM333" s="45" t="s">
        <v>331</v>
      </c>
      <c r="AN333" s="45" t="s">
        <v>331</v>
      </c>
      <c r="AO333" s="45" t="s">
        <v>331</v>
      </c>
      <c r="AP333" s="45" t="s">
        <v>331</v>
      </c>
      <c r="AQ333" s="45" t="s">
        <v>331</v>
      </c>
      <c r="AR333" s="45" t="s">
        <v>331</v>
      </c>
      <c r="AS333" s="45" t="s">
        <v>331</v>
      </c>
      <c r="AT333" s="45" t="s">
        <v>331</v>
      </c>
      <c r="AU333" s="45" t="s">
        <v>331</v>
      </c>
      <c r="AV333" s="45" t="s">
        <v>331</v>
      </c>
      <c r="AW333" s="45" t="s">
        <v>331</v>
      </c>
      <c r="AX333" s="45" t="s">
        <v>331</v>
      </c>
      <c r="AY333" s="45" t="s">
        <v>331</v>
      </c>
      <c r="AZ333" s="45" t="s">
        <v>331</v>
      </c>
      <c r="BA333" s="45" t="s">
        <v>331</v>
      </c>
      <c r="BB333" s="45" t="s">
        <v>331</v>
      </c>
      <c r="BC333" s="45" t="s">
        <v>331</v>
      </c>
      <c r="BD333" s="45" t="s">
        <v>331</v>
      </c>
      <c r="BE333" s="45" t="s">
        <v>331</v>
      </c>
      <c r="BF333" s="45" t="s">
        <v>331</v>
      </c>
      <c r="BG333" s="45" t="s">
        <v>331</v>
      </c>
      <c r="BH333" s="45" t="s">
        <v>331</v>
      </c>
      <c r="BI333" s="45" t="s">
        <v>331</v>
      </c>
      <c r="BJ333" s="45" t="s">
        <v>331</v>
      </c>
      <c r="BK333" s="45" t="s">
        <v>331</v>
      </c>
      <c r="BL333" s="45" t="s">
        <v>331</v>
      </c>
      <c r="BM333" s="45" t="s">
        <v>331</v>
      </c>
      <c r="BN333" s="45" t="s">
        <v>331</v>
      </c>
      <c r="BO333" s="45" t="s">
        <v>331</v>
      </c>
      <c r="BP333" s="45" t="s">
        <v>331</v>
      </c>
      <c r="BQ333" s="45" t="s">
        <v>331</v>
      </c>
      <c r="BR333" s="45" t="s">
        <v>331</v>
      </c>
      <c r="BS333" s="45" t="s">
        <v>331</v>
      </c>
      <c r="BT333" s="45" t="s">
        <v>331</v>
      </c>
      <c r="BU333" s="45" t="s">
        <v>331</v>
      </c>
      <c r="BV333" s="45" t="s">
        <v>331</v>
      </c>
      <c r="BW333" s="45" t="s">
        <v>331</v>
      </c>
      <c r="BX333" s="45" t="s">
        <v>331</v>
      </c>
      <c r="BY333" s="45" t="s">
        <v>331</v>
      </c>
      <c r="BZ333" s="45" t="s">
        <v>331</v>
      </c>
      <c r="CA333" s="45" t="s">
        <v>331</v>
      </c>
      <c r="CB333" s="45" t="s">
        <v>331</v>
      </c>
      <c r="CC333" s="45" t="s">
        <v>331</v>
      </c>
      <c r="CD333" s="45" t="s">
        <v>331</v>
      </c>
      <c r="CE333" s="45" t="s">
        <v>331</v>
      </c>
      <c r="CF333" s="45" t="s">
        <v>331</v>
      </c>
      <c r="CG333" s="45" t="s">
        <v>331</v>
      </c>
      <c r="CH333" s="45" t="s">
        <v>331</v>
      </c>
      <c r="CI333" s="45" t="s">
        <v>331</v>
      </c>
      <c r="CJ333" s="45" t="s">
        <v>331</v>
      </c>
      <c r="CK333" s="45" t="s">
        <v>331</v>
      </c>
      <c r="CL333" s="45" t="s">
        <v>331</v>
      </c>
      <c r="CM333" s="45" t="s">
        <v>331</v>
      </c>
      <c r="CN333" s="45" t="s">
        <v>331</v>
      </c>
      <c r="CO333" s="45" t="s">
        <v>331</v>
      </c>
      <c r="CP333" s="45" t="s">
        <v>331</v>
      </c>
      <c r="CQ333" s="45" t="s">
        <v>331</v>
      </c>
      <c r="CR333" s="45" t="s">
        <v>331</v>
      </c>
      <c r="CS333" s="45" t="s">
        <v>331</v>
      </c>
      <c r="CT333" s="45" t="s">
        <v>331</v>
      </c>
      <c r="CU333" s="45" t="s">
        <v>331</v>
      </c>
      <c r="CV333" s="45" t="s">
        <v>331</v>
      </c>
    </row>
    <row r="334" spans="1:100" s="22" customFormat="1" ht="20.25" customHeight="1">
      <c r="A334" s="71">
        <v>328</v>
      </c>
      <c r="B334" s="585">
        <v>526</v>
      </c>
      <c r="C334" s="594" t="s">
        <v>56</v>
      </c>
      <c r="D334" s="597" t="s">
        <v>12</v>
      </c>
      <c r="E334" s="598" t="s">
        <v>55</v>
      </c>
      <c r="F334" s="587" t="s">
        <v>12</v>
      </c>
      <c r="G334" s="575" t="s">
        <v>55</v>
      </c>
      <c r="H334" s="170" t="s">
        <v>564</v>
      </c>
      <c r="I334" s="62" t="s">
        <v>600</v>
      </c>
      <c r="J334" s="14" t="s">
        <v>363</v>
      </c>
      <c r="K334" s="255" t="s">
        <v>330</v>
      </c>
      <c r="L334" s="52" t="s">
        <v>296</v>
      </c>
      <c r="M334" s="69" t="s">
        <v>184</v>
      </c>
      <c r="N334" s="73" t="s">
        <v>184</v>
      </c>
      <c r="O334" s="73"/>
      <c r="P334" s="73"/>
      <c r="Q334" s="73"/>
      <c r="R334" s="73"/>
      <c r="S334" s="74"/>
      <c r="T334" s="73"/>
      <c r="U334" s="73"/>
      <c r="V334" s="73"/>
      <c r="W334" s="73"/>
      <c r="X334" s="237">
        <f t="shared" ref="X334:X397" si="139">COUNTIF($N334:$W334,"x")</f>
        <v>1</v>
      </c>
      <c r="Y334" s="80" t="s">
        <v>521</v>
      </c>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c r="BB334" s="80"/>
      <c r="BC334" s="80"/>
      <c r="BD334" s="80"/>
      <c r="BE334" s="80"/>
      <c r="BF334" s="80"/>
      <c r="BG334" s="80"/>
      <c r="BH334" s="6">
        <v>2</v>
      </c>
      <c r="BI334" s="6">
        <v>2</v>
      </c>
      <c r="BJ334" s="6">
        <v>2</v>
      </c>
      <c r="BK334" s="6">
        <v>1</v>
      </c>
      <c r="BL334" s="6">
        <v>2</v>
      </c>
      <c r="BM334" s="6">
        <v>1</v>
      </c>
      <c r="BN334" s="6">
        <v>1</v>
      </c>
      <c r="BO334" s="6">
        <v>2</v>
      </c>
      <c r="BP334" s="6">
        <v>2</v>
      </c>
      <c r="BQ334" s="6">
        <v>2</v>
      </c>
      <c r="BR334" s="6">
        <v>2</v>
      </c>
      <c r="BS334" s="6">
        <v>2</v>
      </c>
      <c r="BT334" s="6">
        <v>2</v>
      </c>
      <c r="BU334" s="6">
        <v>2</v>
      </c>
      <c r="BV334" s="6">
        <v>1</v>
      </c>
      <c r="BW334" s="6">
        <v>2</v>
      </c>
      <c r="BX334" s="6">
        <v>1</v>
      </c>
      <c r="BY334" s="6">
        <v>2</v>
      </c>
      <c r="BZ334" s="6">
        <v>2</v>
      </c>
      <c r="CA334" s="6">
        <v>2</v>
      </c>
      <c r="CB334" s="6">
        <v>2</v>
      </c>
      <c r="CC334" s="6">
        <v>2</v>
      </c>
      <c r="CD334" s="6">
        <v>2</v>
      </c>
      <c r="CE334" s="6"/>
      <c r="CF334" s="6"/>
      <c r="CG334" s="6"/>
      <c r="CH334" s="6"/>
      <c r="CI334" s="6"/>
      <c r="CJ334" s="6"/>
      <c r="CK334" s="6"/>
      <c r="CL334" s="236">
        <f t="shared" ref="CL334:CL397" si="140">COUNTIF(BH334:CK334,"2")</f>
        <v>18</v>
      </c>
      <c r="CM334" s="235">
        <f t="shared" ref="CM334:CM397" si="141">CL334/(CL334+CN334+CP334+CR334)</f>
        <v>0.78260869565217395</v>
      </c>
      <c r="CN334" s="236">
        <f t="shared" ref="CN334:CN397" si="142">COUNTIF(BH334:CK334,"1")</f>
        <v>5</v>
      </c>
      <c r="CO334" s="235">
        <f t="shared" ref="CO334:CO397" si="143">CN334/(CL334+CN334+CP334+CR334)</f>
        <v>0.21739130434782608</v>
      </c>
      <c r="CP334" s="236">
        <f t="shared" ref="CP334:CP397" si="144">COUNTIF(BH334:CK334,"0")</f>
        <v>0</v>
      </c>
      <c r="CQ334" s="235">
        <f t="shared" ref="CQ334:CQ397" si="145">CP334/(CL334+CN334+CP334+CR334)</f>
        <v>0</v>
      </c>
      <c r="CR334" s="236">
        <f t="shared" ref="CR334:CR397" si="146">COUNTIF(BH334:CK334,"KĐG")</f>
        <v>0</v>
      </c>
      <c r="CS334" s="235">
        <f t="shared" si="119"/>
        <v>0</v>
      </c>
      <c r="CT334" s="237">
        <f t="shared" si="120"/>
        <v>1.7826086956521738</v>
      </c>
      <c r="CU334" s="237" t="str">
        <f t="shared" ref="CU334:CU397" si="147">IF(CS334&gt;=50%,"KĐG",IF(CT334&gt;=1.6,"Đạt mục tiêu",IF(CT334&gt;=1,"Cần cố gắng","Chưa đạt")))</f>
        <v>Đạt mục tiêu</v>
      </c>
      <c r="CV334" s="6"/>
    </row>
    <row r="335" spans="1:100" s="22" customFormat="1" ht="22.5" customHeight="1">
      <c r="A335" s="71">
        <v>329</v>
      </c>
      <c r="B335" s="589"/>
      <c r="C335" s="595"/>
      <c r="D335" s="597"/>
      <c r="E335" s="599"/>
      <c r="F335" s="591"/>
      <c r="G335" s="590"/>
      <c r="H335" s="170" t="s">
        <v>565</v>
      </c>
      <c r="I335" s="62" t="s">
        <v>600</v>
      </c>
      <c r="J335" s="14" t="s">
        <v>363</v>
      </c>
      <c r="K335" s="255" t="s">
        <v>330</v>
      </c>
      <c r="L335" s="52" t="s">
        <v>296</v>
      </c>
      <c r="M335" s="69" t="s">
        <v>184</v>
      </c>
      <c r="N335" s="73" t="s">
        <v>184</v>
      </c>
      <c r="O335" s="73"/>
      <c r="P335" s="73"/>
      <c r="Q335" s="73"/>
      <c r="R335" s="73"/>
      <c r="S335" s="74"/>
      <c r="T335" s="73"/>
      <c r="U335" s="73"/>
      <c r="V335" s="73"/>
      <c r="W335" s="73"/>
      <c r="X335" s="237">
        <f t="shared" si="139"/>
        <v>1</v>
      </c>
      <c r="Y335" s="80"/>
      <c r="Z335" s="80"/>
      <c r="AA335" s="80" t="s">
        <v>523</v>
      </c>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c r="BC335" s="80"/>
      <c r="BD335" s="80"/>
      <c r="BE335" s="80"/>
      <c r="BF335" s="80"/>
      <c r="BG335" s="80"/>
      <c r="BH335" s="6">
        <v>2</v>
      </c>
      <c r="BI335" s="6">
        <v>2</v>
      </c>
      <c r="BJ335" s="6">
        <v>2</v>
      </c>
      <c r="BK335" s="6">
        <v>2</v>
      </c>
      <c r="BL335" s="6">
        <v>2</v>
      </c>
      <c r="BM335" s="6">
        <v>2</v>
      </c>
      <c r="BN335" s="6">
        <v>2</v>
      </c>
      <c r="BO335" s="6">
        <v>2</v>
      </c>
      <c r="BP335" s="6">
        <v>2</v>
      </c>
      <c r="BQ335" s="6">
        <v>2</v>
      </c>
      <c r="BR335" s="6">
        <v>2</v>
      </c>
      <c r="BS335" s="6">
        <v>2</v>
      </c>
      <c r="BT335" s="6">
        <v>2</v>
      </c>
      <c r="BU335" s="6">
        <v>2</v>
      </c>
      <c r="BV335" s="6">
        <v>2</v>
      </c>
      <c r="BW335" s="6">
        <v>1</v>
      </c>
      <c r="BX335" s="6">
        <v>1</v>
      </c>
      <c r="BY335" s="6">
        <v>2</v>
      </c>
      <c r="BZ335" s="6">
        <v>2</v>
      </c>
      <c r="CA335" s="6">
        <v>2</v>
      </c>
      <c r="CB335" s="6">
        <v>2</v>
      </c>
      <c r="CC335" s="6">
        <v>2</v>
      </c>
      <c r="CD335" s="6">
        <v>2</v>
      </c>
      <c r="CE335" s="6"/>
      <c r="CF335" s="6"/>
      <c r="CG335" s="6"/>
      <c r="CH335" s="6"/>
      <c r="CI335" s="6"/>
      <c r="CJ335" s="6"/>
      <c r="CK335" s="6"/>
      <c r="CL335" s="236">
        <f t="shared" si="140"/>
        <v>21</v>
      </c>
      <c r="CM335" s="235">
        <f t="shared" si="141"/>
        <v>0.91304347826086951</v>
      </c>
      <c r="CN335" s="236">
        <f t="shared" si="142"/>
        <v>2</v>
      </c>
      <c r="CO335" s="235">
        <f t="shared" si="143"/>
        <v>8.6956521739130432E-2</v>
      </c>
      <c r="CP335" s="236">
        <f t="shared" si="144"/>
        <v>0</v>
      </c>
      <c r="CQ335" s="235">
        <f t="shared" si="145"/>
        <v>0</v>
      </c>
      <c r="CR335" s="236">
        <f t="shared" si="146"/>
        <v>0</v>
      </c>
      <c r="CS335" s="235">
        <f t="shared" si="119"/>
        <v>0</v>
      </c>
      <c r="CT335" s="237">
        <f t="shared" si="120"/>
        <v>1.9130434782608696</v>
      </c>
      <c r="CU335" s="237" t="str">
        <f t="shared" si="147"/>
        <v>Đạt mục tiêu</v>
      </c>
      <c r="CV335" s="6"/>
    </row>
    <row r="336" spans="1:100" s="22" customFormat="1" ht="30" customHeight="1">
      <c r="A336" s="71">
        <v>330</v>
      </c>
      <c r="B336" s="589"/>
      <c r="C336" s="595"/>
      <c r="D336" s="597"/>
      <c r="E336" s="599"/>
      <c r="F336" s="591"/>
      <c r="G336" s="590"/>
      <c r="H336" s="170" t="s">
        <v>598</v>
      </c>
      <c r="I336" s="62" t="s">
        <v>600</v>
      </c>
      <c r="J336" s="14" t="s">
        <v>363</v>
      </c>
      <c r="K336" s="255" t="s">
        <v>330</v>
      </c>
      <c r="L336" s="52" t="s">
        <v>296</v>
      </c>
      <c r="M336" s="69" t="s">
        <v>184</v>
      </c>
      <c r="N336" s="73" t="s">
        <v>184</v>
      </c>
      <c r="O336" s="73"/>
      <c r="P336" s="73"/>
      <c r="Q336" s="73"/>
      <c r="R336" s="73"/>
      <c r="S336" s="74"/>
      <c r="T336" s="73"/>
      <c r="U336" s="73"/>
      <c r="V336" s="73"/>
      <c r="W336" s="73"/>
      <c r="X336" s="237">
        <f t="shared" si="139"/>
        <v>1</v>
      </c>
      <c r="Y336" s="80"/>
      <c r="Z336" s="80"/>
      <c r="AA336" s="80"/>
      <c r="AB336" s="80" t="s">
        <v>521</v>
      </c>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c r="BC336" s="80"/>
      <c r="BD336" s="80"/>
      <c r="BE336" s="80"/>
      <c r="BF336" s="80"/>
      <c r="BG336" s="80"/>
      <c r="BH336" s="6">
        <v>2</v>
      </c>
      <c r="BI336" s="6">
        <v>2</v>
      </c>
      <c r="BJ336" s="6">
        <v>2</v>
      </c>
      <c r="BK336" s="6">
        <v>2</v>
      </c>
      <c r="BL336" s="6">
        <v>2</v>
      </c>
      <c r="BM336" s="6">
        <v>2</v>
      </c>
      <c r="BN336" s="6">
        <v>2</v>
      </c>
      <c r="BO336" s="6">
        <v>2</v>
      </c>
      <c r="BP336" s="6">
        <v>2</v>
      </c>
      <c r="BQ336" s="6">
        <v>2</v>
      </c>
      <c r="BR336" s="6">
        <v>2</v>
      </c>
      <c r="BS336" s="6">
        <v>2</v>
      </c>
      <c r="BT336" s="6">
        <v>1</v>
      </c>
      <c r="BU336" s="6">
        <v>1</v>
      </c>
      <c r="BV336" s="6">
        <v>2</v>
      </c>
      <c r="BW336" s="6">
        <v>2</v>
      </c>
      <c r="BX336" s="6">
        <v>2</v>
      </c>
      <c r="BY336" s="6">
        <v>1</v>
      </c>
      <c r="BZ336" s="6">
        <v>2</v>
      </c>
      <c r="CA336" s="6">
        <v>2</v>
      </c>
      <c r="CB336" s="6">
        <v>2</v>
      </c>
      <c r="CC336" s="6">
        <v>2</v>
      </c>
      <c r="CD336" s="6">
        <v>2</v>
      </c>
      <c r="CE336" s="6"/>
      <c r="CF336" s="6"/>
      <c r="CG336" s="6"/>
      <c r="CH336" s="6"/>
      <c r="CI336" s="6"/>
      <c r="CJ336" s="6"/>
      <c r="CK336" s="6"/>
      <c r="CL336" s="236">
        <f t="shared" si="140"/>
        <v>20</v>
      </c>
      <c r="CM336" s="235">
        <f t="shared" si="141"/>
        <v>0.86956521739130432</v>
      </c>
      <c r="CN336" s="236">
        <f t="shared" si="142"/>
        <v>3</v>
      </c>
      <c r="CO336" s="235">
        <f t="shared" si="143"/>
        <v>0.13043478260869565</v>
      </c>
      <c r="CP336" s="236">
        <f t="shared" si="144"/>
        <v>0</v>
      </c>
      <c r="CQ336" s="235">
        <f t="shared" si="145"/>
        <v>0</v>
      </c>
      <c r="CR336" s="236">
        <f t="shared" si="146"/>
        <v>0</v>
      </c>
      <c r="CS336" s="235">
        <f t="shared" si="119"/>
        <v>0</v>
      </c>
      <c r="CT336" s="237">
        <f t="shared" si="120"/>
        <v>1.8695652173913044</v>
      </c>
      <c r="CU336" s="237" t="str">
        <f t="shared" si="147"/>
        <v>Đạt mục tiêu</v>
      </c>
      <c r="CV336" s="6"/>
    </row>
    <row r="337" spans="1:100" s="22" customFormat="1" ht="11.25" hidden="1" customHeight="1">
      <c r="A337" s="71">
        <v>331</v>
      </c>
      <c r="B337" s="589"/>
      <c r="C337" s="595"/>
      <c r="D337" s="597"/>
      <c r="E337" s="599"/>
      <c r="F337" s="591"/>
      <c r="G337" s="590"/>
      <c r="H337" s="170" t="s">
        <v>566</v>
      </c>
      <c r="I337" s="62" t="s">
        <v>600</v>
      </c>
      <c r="J337" s="14" t="s">
        <v>363</v>
      </c>
      <c r="K337" s="17" t="s">
        <v>330</v>
      </c>
      <c r="L337" s="52" t="s">
        <v>296</v>
      </c>
      <c r="M337" s="69" t="s">
        <v>184</v>
      </c>
      <c r="N337" s="73"/>
      <c r="O337" s="73" t="s">
        <v>184</v>
      </c>
      <c r="P337" s="73"/>
      <c r="Q337" s="73"/>
      <c r="R337" s="73"/>
      <c r="S337" s="74"/>
      <c r="T337" s="73"/>
      <c r="U337" s="73"/>
      <c r="V337" s="73"/>
      <c r="W337" s="73"/>
      <c r="X337" s="237">
        <f t="shared" si="139"/>
        <v>1</v>
      </c>
      <c r="Y337" s="80"/>
      <c r="Z337" s="80"/>
      <c r="AA337" s="80"/>
      <c r="AB337" s="80"/>
      <c r="AC337" s="80" t="s">
        <v>521</v>
      </c>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c r="BC337" s="80"/>
      <c r="BD337" s="80"/>
      <c r="BE337" s="80"/>
      <c r="BF337" s="80"/>
      <c r="BG337" s="80"/>
      <c r="BH337" s="6"/>
      <c r="BI337" s="6"/>
      <c r="BJ337" s="6"/>
      <c r="BK337" s="6"/>
      <c r="BL337" s="6"/>
      <c r="BM337" s="6"/>
      <c r="BN337" s="6"/>
      <c r="BO337" s="6"/>
      <c r="BP337" s="6"/>
      <c r="BQ337" s="6"/>
      <c r="BR337" s="6"/>
      <c r="BS337" s="6"/>
      <c r="BT337" s="6"/>
      <c r="BU337" s="6"/>
      <c r="BV337" s="6"/>
      <c r="BW337" s="6"/>
      <c r="BX337" s="6"/>
      <c r="BY337" s="6"/>
      <c r="BZ337" s="6"/>
      <c r="CA337" s="6"/>
      <c r="CB337" s="6"/>
      <c r="CC337" s="6"/>
      <c r="CD337" s="6"/>
      <c r="CE337" s="6"/>
      <c r="CF337" s="6"/>
      <c r="CG337" s="6"/>
      <c r="CH337" s="6"/>
      <c r="CI337" s="6"/>
      <c r="CJ337" s="6"/>
      <c r="CK337" s="6"/>
      <c r="CL337" s="236">
        <f t="shared" si="140"/>
        <v>0</v>
      </c>
      <c r="CM337" s="235" t="e">
        <f t="shared" si="141"/>
        <v>#DIV/0!</v>
      </c>
      <c r="CN337" s="236">
        <f t="shared" si="142"/>
        <v>0</v>
      </c>
      <c r="CO337" s="235" t="e">
        <f t="shared" si="143"/>
        <v>#DIV/0!</v>
      </c>
      <c r="CP337" s="236">
        <f t="shared" si="144"/>
        <v>0</v>
      </c>
      <c r="CQ337" s="235" t="e">
        <f t="shared" si="145"/>
        <v>#DIV/0!</v>
      </c>
      <c r="CR337" s="236">
        <f t="shared" si="146"/>
        <v>0</v>
      </c>
      <c r="CS337" s="235" t="e">
        <f t="shared" si="119"/>
        <v>#DIV/0!</v>
      </c>
      <c r="CT337" s="237" t="e">
        <f t="shared" si="120"/>
        <v>#DIV/0!</v>
      </c>
      <c r="CU337" s="237" t="e">
        <f t="shared" si="147"/>
        <v>#DIV/0!</v>
      </c>
      <c r="CV337" s="6"/>
    </row>
    <row r="338" spans="1:100" s="22" customFormat="1" ht="11.25" hidden="1" customHeight="1">
      <c r="A338" s="71">
        <v>332</v>
      </c>
      <c r="B338" s="589"/>
      <c r="C338" s="595"/>
      <c r="D338" s="597"/>
      <c r="E338" s="599"/>
      <c r="F338" s="591"/>
      <c r="G338" s="590"/>
      <c r="H338" s="170" t="s">
        <v>567</v>
      </c>
      <c r="I338" s="62" t="s">
        <v>600</v>
      </c>
      <c r="J338" s="14" t="s">
        <v>363</v>
      </c>
      <c r="K338" s="17" t="s">
        <v>330</v>
      </c>
      <c r="L338" s="52" t="s">
        <v>296</v>
      </c>
      <c r="M338" s="69" t="s">
        <v>184</v>
      </c>
      <c r="N338" s="73"/>
      <c r="O338" s="73" t="s">
        <v>184</v>
      </c>
      <c r="P338" s="73"/>
      <c r="Q338" s="73"/>
      <c r="R338" s="73"/>
      <c r="S338" s="74"/>
      <c r="T338" s="73"/>
      <c r="U338" s="73"/>
      <c r="V338" s="73"/>
      <c r="W338" s="73"/>
      <c r="X338" s="237">
        <f t="shared" si="139"/>
        <v>1</v>
      </c>
      <c r="Y338" s="80"/>
      <c r="Z338" s="80"/>
      <c r="AA338" s="80"/>
      <c r="AB338" s="80"/>
      <c r="AC338" s="80"/>
      <c r="AD338" s="80" t="s">
        <v>523</v>
      </c>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c r="BC338" s="80"/>
      <c r="BD338" s="80"/>
      <c r="BE338" s="80"/>
      <c r="BF338" s="80"/>
      <c r="BG338" s="80"/>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236">
        <f t="shared" si="140"/>
        <v>0</v>
      </c>
      <c r="CM338" s="235" t="e">
        <f t="shared" si="141"/>
        <v>#DIV/0!</v>
      </c>
      <c r="CN338" s="236">
        <f t="shared" si="142"/>
        <v>0</v>
      </c>
      <c r="CO338" s="235" t="e">
        <f t="shared" si="143"/>
        <v>#DIV/0!</v>
      </c>
      <c r="CP338" s="236">
        <f t="shared" si="144"/>
        <v>0</v>
      </c>
      <c r="CQ338" s="235" t="e">
        <f t="shared" si="145"/>
        <v>#DIV/0!</v>
      </c>
      <c r="CR338" s="236">
        <f t="shared" si="146"/>
        <v>0</v>
      </c>
      <c r="CS338" s="235" t="e">
        <f t="shared" si="119"/>
        <v>#DIV/0!</v>
      </c>
      <c r="CT338" s="237" t="e">
        <f t="shared" si="120"/>
        <v>#DIV/0!</v>
      </c>
      <c r="CU338" s="237" t="e">
        <f t="shared" si="147"/>
        <v>#DIV/0!</v>
      </c>
      <c r="CV338" s="6"/>
    </row>
    <row r="339" spans="1:100" s="22" customFormat="1" ht="11.25" hidden="1" customHeight="1">
      <c r="A339" s="71">
        <v>333</v>
      </c>
      <c r="B339" s="589"/>
      <c r="C339" s="595"/>
      <c r="D339" s="597"/>
      <c r="E339" s="599"/>
      <c r="F339" s="591"/>
      <c r="G339" s="590"/>
      <c r="H339" s="170" t="s">
        <v>568</v>
      </c>
      <c r="I339" s="62" t="s">
        <v>600</v>
      </c>
      <c r="J339" s="14" t="s">
        <v>363</v>
      </c>
      <c r="K339" s="17" t="s">
        <v>330</v>
      </c>
      <c r="L339" s="52" t="s">
        <v>296</v>
      </c>
      <c r="M339" s="69" t="s">
        <v>184</v>
      </c>
      <c r="N339" s="73"/>
      <c r="O339" s="73" t="s">
        <v>184</v>
      </c>
      <c r="P339" s="73"/>
      <c r="Q339" s="73"/>
      <c r="R339" s="73"/>
      <c r="S339" s="74"/>
      <c r="T339" s="73"/>
      <c r="U339" s="73"/>
      <c r="V339" s="73"/>
      <c r="W339" s="73"/>
      <c r="X339" s="237">
        <f t="shared" si="139"/>
        <v>1</v>
      </c>
      <c r="Y339" s="80"/>
      <c r="Z339" s="80"/>
      <c r="AA339" s="80"/>
      <c r="AB339" s="80"/>
      <c r="AC339" s="80"/>
      <c r="AD339" s="80"/>
      <c r="AE339" s="80" t="s">
        <v>521</v>
      </c>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c r="BC339" s="80"/>
      <c r="BD339" s="80"/>
      <c r="BE339" s="80"/>
      <c r="BF339" s="80"/>
      <c r="BG339" s="80"/>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236">
        <f t="shared" si="140"/>
        <v>0</v>
      </c>
      <c r="CM339" s="235" t="e">
        <f t="shared" si="141"/>
        <v>#DIV/0!</v>
      </c>
      <c r="CN339" s="236">
        <f t="shared" si="142"/>
        <v>0</v>
      </c>
      <c r="CO339" s="235" t="e">
        <f t="shared" si="143"/>
        <v>#DIV/0!</v>
      </c>
      <c r="CP339" s="236">
        <f t="shared" si="144"/>
        <v>0</v>
      </c>
      <c r="CQ339" s="235" t="e">
        <f t="shared" si="145"/>
        <v>#DIV/0!</v>
      </c>
      <c r="CR339" s="236">
        <f t="shared" si="146"/>
        <v>0</v>
      </c>
      <c r="CS339" s="235" t="e">
        <f t="shared" si="119"/>
        <v>#DIV/0!</v>
      </c>
      <c r="CT339" s="237" t="e">
        <f t="shared" si="120"/>
        <v>#DIV/0!</v>
      </c>
      <c r="CU339" s="237" t="e">
        <f t="shared" si="147"/>
        <v>#DIV/0!</v>
      </c>
      <c r="CV339" s="6"/>
    </row>
    <row r="340" spans="1:100" s="22" customFormat="1" ht="25.5" hidden="1" customHeight="1">
      <c r="A340" s="71">
        <v>334</v>
      </c>
      <c r="B340" s="589"/>
      <c r="C340" s="595"/>
      <c r="D340" s="597"/>
      <c r="E340" s="599"/>
      <c r="F340" s="591"/>
      <c r="G340" s="590"/>
      <c r="H340" s="170" t="s">
        <v>569</v>
      </c>
      <c r="I340" s="62" t="s">
        <v>600</v>
      </c>
      <c r="J340" s="14" t="s">
        <v>363</v>
      </c>
      <c r="K340" s="17" t="s">
        <v>330</v>
      </c>
      <c r="L340" s="52" t="s">
        <v>296</v>
      </c>
      <c r="M340" s="69" t="s">
        <v>184</v>
      </c>
      <c r="N340" s="73"/>
      <c r="O340" s="73"/>
      <c r="P340" s="73" t="s">
        <v>184</v>
      </c>
      <c r="Q340" s="73"/>
      <c r="R340" s="73"/>
      <c r="S340" s="74"/>
      <c r="T340" s="73"/>
      <c r="U340" s="73"/>
      <c r="V340" s="73"/>
      <c r="W340" s="73"/>
      <c r="X340" s="237">
        <f t="shared" si="139"/>
        <v>1</v>
      </c>
      <c r="Y340" s="80"/>
      <c r="Z340" s="80"/>
      <c r="AA340" s="80"/>
      <c r="AB340" s="80"/>
      <c r="AC340" s="80"/>
      <c r="AD340" s="80"/>
      <c r="AE340" s="80"/>
      <c r="AF340" s="80" t="s">
        <v>521</v>
      </c>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c r="BC340" s="80"/>
      <c r="BD340" s="80"/>
      <c r="BE340" s="80"/>
      <c r="BF340" s="80"/>
      <c r="BG340" s="80"/>
      <c r="BH340" s="6"/>
      <c r="BI340" s="6"/>
      <c r="BJ340" s="6"/>
      <c r="BK340" s="6"/>
      <c r="BL340" s="6"/>
      <c r="BM340" s="6"/>
      <c r="BN340" s="6"/>
      <c r="BO340" s="6"/>
      <c r="BP340" s="6"/>
      <c r="BQ340" s="6"/>
      <c r="BR340" s="6"/>
      <c r="BS340" s="6"/>
      <c r="BT340" s="6"/>
      <c r="BU340" s="6"/>
      <c r="BV340" s="6"/>
      <c r="BW340" s="6"/>
      <c r="BX340" s="6"/>
      <c r="BY340" s="6"/>
      <c r="BZ340" s="6"/>
      <c r="CA340" s="6"/>
      <c r="CB340" s="6"/>
      <c r="CC340" s="6"/>
      <c r="CD340" s="6"/>
      <c r="CE340" s="6"/>
      <c r="CF340" s="6"/>
      <c r="CG340" s="6"/>
      <c r="CH340" s="6"/>
      <c r="CI340" s="6"/>
      <c r="CJ340" s="6"/>
      <c r="CK340" s="6"/>
      <c r="CL340" s="236">
        <f t="shared" si="140"/>
        <v>0</v>
      </c>
      <c r="CM340" s="235" t="e">
        <f t="shared" si="141"/>
        <v>#DIV/0!</v>
      </c>
      <c r="CN340" s="236">
        <f t="shared" si="142"/>
        <v>0</v>
      </c>
      <c r="CO340" s="235" t="e">
        <f t="shared" si="143"/>
        <v>#DIV/0!</v>
      </c>
      <c r="CP340" s="236">
        <f t="shared" si="144"/>
        <v>0</v>
      </c>
      <c r="CQ340" s="235" t="e">
        <f t="shared" si="145"/>
        <v>#DIV/0!</v>
      </c>
      <c r="CR340" s="236">
        <f t="shared" si="146"/>
        <v>0</v>
      </c>
      <c r="CS340" s="235" t="e">
        <f t="shared" si="119"/>
        <v>#DIV/0!</v>
      </c>
      <c r="CT340" s="237" t="e">
        <f t="shared" si="120"/>
        <v>#DIV/0!</v>
      </c>
      <c r="CU340" s="237" t="e">
        <f t="shared" si="147"/>
        <v>#DIV/0!</v>
      </c>
      <c r="CV340" s="6"/>
    </row>
    <row r="341" spans="1:100" s="22" customFormat="1" ht="11.25" hidden="1" customHeight="1">
      <c r="A341" s="71">
        <v>335</v>
      </c>
      <c r="B341" s="589"/>
      <c r="C341" s="595"/>
      <c r="D341" s="597"/>
      <c r="E341" s="599"/>
      <c r="F341" s="591"/>
      <c r="G341" s="590"/>
      <c r="H341" s="170" t="s">
        <v>570</v>
      </c>
      <c r="I341" s="62" t="s">
        <v>600</v>
      </c>
      <c r="J341" s="14" t="s">
        <v>363</v>
      </c>
      <c r="K341" s="17" t="s">
        <v>330</v>
      </c>
      <c r="L341" s="52" t="s">
        <v>296</v>
      </c>
      <c r="M341" s="69" t="s">
        <v>184</v>
      </c>
      <c r="N341" s="73"/>
      <c r="O341" s="73"/>
      <c r="P341" s="73" t="s">
        <v>184</v>
      </c>
      <c r="Q341" s="73"/>
      <c r="R341" s="73"/>
      <c r="S341" s="74"/>
      <c r="T341" s="73"/>
      <c r="U341" s="73"/>
      <c r="V341" s="73"/>
      <c r="W341" s="73"/>
      <c r="X341" s="237">
        <f t="shared" si="139"/>
        <v>1</v>
      </c>
      <c r="Y341" s="80"/>
      <c r="Z341" s="80"/>
      <c r="AA341" s="80"/>
      <c r="AB341" s="80"/>
      <c r="AC341" s="80"/>
      <c r="AD341" s="80"/>
      <c r="AE341" s="80"/>
      <c r="AF341" s="80"/>
      <c r="AG341" s="80" t="s">
        <v>521</v>
      </c>
      <c r="AH341" s="80"/>
      <c r="AI341" s="80"/>
      <c r="AJ341" s="80"/>
      <c r="AK341" s="80"/>
      <c r="AL341" s="80"/>
      <c r="AM341" s="80"/>
      <c r="AN341" s="80"/>
      <c r="AO341" s="80"/>
      <c r="AP341" s="80"/>
      <c r="AQ341" s="80"/>
      <c r="AR341" s="80"/>
      <c r="AS341" s="80"/>
      <c r="AT341" s="80"/>
      <c r="AU341" s="80"/>
      <c r="AV341" s="80"/>
      <c r="AW341" s="80"/>
      <c r="AX341" s="80"/>
      <c r="AY341" s="80"/>
      <c r="AZ341" s="80"/>
      <c r="BA341" s="80"/>
      <c r="BB341" s="80"/>
      <c r="BC341" s="80"/>
      <c r="BD341" s="80"/>
      <c r="BE341" s="80"/>
      <c r="BF341" s="80"/>
      <c r="BG341" s="80"/>
      <c r="BH341" s="6"/>
      <c r="BI341" s="6"/>
      <c r="BJ341" s="6"/>
      <c r="BK341" s="6"/>
      <c r="BL341" s="6"/>
      <c r="BM341" s="6"/>
      <c r="BN341" s="6"/>
      <c r="BO341" s="6"/>
      <c r="BP341" s="6"/>
      <c r="BQ341" s="6"/>
      <c r="BR341" s="6"/>
      <c r="BS341" s="6"/>
      <c r="BT341" s="6"/>
      <c r="BU341" s="6"/>
      <c r="BV341" s="6"/>
      <c r="BW341" s="6"/>
      <c r="BX341" s="6"/>
      <c r="BY341" s="6"/>
      <c r="BZ341" s="6"/>
      <c r="CA341" s="6"/>
      <c r="CB341" s="6"/>
      <c r="CC341" s="6"/>
      <c r="CD341" s="6"/>
      <c r="CE341" s="6"/>
      <c r="CF341" s="6"/>
      <c r="CG341" s="6"/>
      <c r="CH341" s="6"/>
      <c r="CI341" s="6"/>
      <c r="CJ341" s="6"/>
      <c r="CK341" s="6"/>
      <c r="CL341" s="236">
        <f t="shared" si="140"/>
        <v>0</v>
      </c>
      <c r="CM341" s="235" t="e">
        <f t="shared" si="141"/>
        <v>#DIV/0!</v>
      </c>
      <c r="CN341" s="236">
        <f t="shared" si="142"/>
        <v>0</v>
      </c>
      <c r="CO341" s="235" t="e">
        <f t="shared" si="143"/>
        <v>#DIV/0!</v>
      </c>
      <c r="CP341" s="236">
        <f t="shared" si="144"/>
        <v>0</v>
      </c>
      <c r="CQ341" s="235" t="e">
        <f t="shared" si="145"/>
        <v>#DIV/0!</v>
      </c>
      <c r="CR341" s="236">
        <f t="shared" si="146"/>
        <v>0</v>
      </c>
      <c r="CS341" s="235" t="e">
        <f t="shared" si="119"/>
        <v>#DIV/0!</v>
      </c>
      <c r="CT341" s="237" t="e">
        <f t="shared" si="120"/>
        <v>#DIV/0!</v>
      </c>
      <c r="CU341" s="237" t="e">
        <f t="shared" si="147"/>
        <v>#DIV/0!</v>
      </c>
      <c r="CV341" s="6"/>
    </row>
    <row r="342" spans="1:100" s="22" customFormat="1" ht="11.25" hidden="1" customHeight="1">
      <c r="A342" s="71">
        <v>336</v>
      </c>
      <c r="B342" s="589"/>
      <c r="C342" s="595"/>
      <c r="D342" s="597"/>
      <c r="E342" s="599"/>
      <c r="F342" s="591"/>
      <c r="G342" s="590"/>
      <c r="H342" s="170" t="s">
        <v>571</v>
      </c>
      <c r="I342" s="62" t="s">
        <v>600</v>
      </c>
      <c r="J342" s="14" t="s">
        <v>363</v>
      </c>
      <c r="K342" s="17" t="s">
        <v>330</v>
      </c>
      <c r="L342" s="52" t="s">
        <v>296</v>
      </c>
      <c r="M342" s="69" t="s">
        <v>184</v>
      </c>
      <c r="N342" s="73"/>
      <c r="O342" s="73"/>
      <c r="P342" s="73" t="s">
        <v>184</v>
      </c>
      <c r="Q342" s="73"/>
      <c r="R342" s="73"/>
      <c r="S342" s="74"/>
      <c r="T342" s="73"/>
      <c r="U342" s="73"/>
      <c r="V342" s="73"/>
      <c r="W342" s="73"/>
      <c r="X342" s="237">
        <f t="shared" si="139"/>
        <v>1</v>
      </c>
      <c r="Y342" s="80"/>
      <c r="Z342" s="80"/>
      <c r="AA342" s="80"/>
      <c r="AB342" s="80"/>
      <c r="AC342" s="80"/>
      <c r="AD342" s="80"/>
      <c r="AE342" s="80"/>
      <c r="AF342" s="80"/>
      <c r="AG342" s="80"/>
      <c r="AH342" s="80" t="s">
        <v>521</v>
      </c>
      <c r="AI342" s="80"/>
      <c r="AJ342" s="80"/>
      <c r="AK342" s="80"/>
      <c r="AL342" s="80"/>
      <c r="AM342" s="80"/>
      <c r="AN342" s="80"/>
      <c r="AO342" s="80"/>
      <c r="AP342" s="80"/>
      <c r="AQ342" s="80"/>
      <c r="AR342" s="80"/>
      <c r="AS342" s="80"/>
      <c r="AT342" s="80"/>
      <c r="AU342" s="80"/>
      <c r="AV342" s="80"/>
      <c r="AW342" s="80"/>
      <c r="AX342" s="80"/>
      <c r="AY342" s="80"/>
      <c r="AZ342" s="80"/>
      <c r="BA342" s="80"/>
      <c r="BB342" s="80"/>
      <c r="BC342" s="80"/>
      <c r="BD342" s="80"/>
      <c r="BE342" s="80"/>
      <c r="BF342" s="80"/>
      <c r="BG342" s="80"/>
      <c r="BH342" s="6"/>
      <c r="BI342" s="6"/>
      <c r="BJ342" s="6"/>
      <c r="BK342" s="6"/>
      <c r="BL342" s="6"/>
      <c r="BM342" s="6"/>
      <c r="BN342" s="6"/>
      <c r="BO342" s="6"/>
      <c r="BP342" s="6"/>
      <c r="BQ342" s="6"/>
      <c r="BR342" s="6"/>
      <c r="BS342" s="6"/>
      <c r="BT342" s="6"/>
      <c r="BU342" s="6"/>
      <c r="BV342" s="6"/>
      <c r="BW342" s="6"/>
      <c r="BX342" s="6"/>
      <c r="BY342" s="6"/>
      <c r="BZ342" s="6"/>
      <c r="CA342" s="6"/>
      <c r="CB342" s="6"/>
      <c r="CC342" s="6"/>
      <c r="CD342" s="6"/>
      <c r="CE342" s="6"/>
      <c r="CF342" s="6"/>
      <c r="CG342" s="6"/>
      <c r="CH342" s="6"/>
      <c r="CI342" s="6"/>
      <c r="CJ342" s="6"/>
      <c r="CK342" s="6"/>
      <c r="CL342" s="236">
        <f t="shared" si="140"/>
        <v>0</v>
      </c>
      <c r="CM342" s="235" t="e">
        <f t="shared" si="141"/>
        <v>#DIV/0!</v>
      </c>
      <c r="CN342" s="236">
        <f t="shared" si="142"/>
        <v>0</v>
      </c>
      <c r="CO342" s="235" t="e">
        <f t="shared" si="143"/>
        <v>#DIV/0!</v>
      </c>
      <c r="CP342" s="236">
        <f t="shared" si="144"/>
        <v>0</v>
      </c>
      <c r="CQ342" s="235" t="e">
        <f t="shared" si="145"/>
        <v>#DIV/0!</v>
      </c>
      <c r="CR342" s="236">
        <f t="shared" si="146"/>
        <v>0</v>
      </c>
      <c r="CS342" s="235" t="e">
        <f t="shared" si="119"/>
        <v>#DIV/0!</v>
      </c>
      <c r="CT342" s="237" t="e">
        <f t="shared" si="120"/>
        <v>#DIV/0!</v>
      </c>
      <c r="CU342" s="237" t="e">
        <f t="shared" si="147"/>
        <v>#DIV/0!</v>
      </c>
      <c r="CV342" s="6"/>
    </row>
    <row r="343" spans="1:100" s="22" customFormat="1" ht="11.25" hidden="1" customHeight="1">
      <c r="A343" s="71">
        <v>337</v>
      </c>
      <c r="B343" s="589"/>
      <c r="C343" s="595"/>
      <c r="D343" s="597"/>
      <c r="E343" s="599"/>
      <c r="F343" s="591"/>
      <c r="G343" s="590"/>
      <c r="H343" s="170" t="s">
        <v>572</v>
      </c>
      <c r="I343" s="62" t="s">
        <v>600</v>
      </c>
      <c r="J343" s="14" t="s">
        <v>363</v>
      </c>
      <c r="K343" s="17" t="s">
        <v>330</v>
      </c>
      <c r="L343" s="52" t="s">
        <v>296</v>
      </c>
      <c r="M343" s="69" t="s">
        <v>184</v>
      </c>
      <c r="N343" s="73"/>
      <c r="O343" s="73"/>
      <c r="P343" s="73" t="s">
        <v>184</v>
      </c>
      <c r="Q343" s="73"/>
      <c r="R343" s="73"/>
      <c r="S343" s="74"/>
      <c r="T343" s="73"/>
      <c r="U343" s="73"/>
      <c r="V343" s="73"/>
      <c r="W343" s="73"/>
      <c r="X343" s="237">
        <f t="shared" si="139"/>
        <v>1</v>
      </c>
      <c r="Y343" s="80"/>
      <c r="Z343" s="80"/>
      <c r="AA343" s="80"/>
      <c r="AB343" s="80"/>
      <c r="AC343" s="80"/>
      <c r="AD343" s="80"/>
      <c r="AE343" s="80"/>
      <c r="AF343" s="80"/>
      <c r="AG343" s="80"/>
      <c r="AH343" s="80"/>
      <c r="AI343" s="80" t="s">
        <v>521</v>
      </c>
      <c r="AJ343" s="80"/>
      <c r="AK343" s="80"/>
      <c r="AL343" s="80"/>
      <c r="AM343" s="80"/>
      <c r="AN343" s="80"/>
      <c r="AO343" s="80"/>
      <c r="AP343" s="80"/>
      <c r="AQ343" s="80"/>
      <c r="AR343" s="80"/>
      <c r="AS343" s="80"/>
      <c r="AT343" s="80"/>
      <c r="AU343" s="80"/>
      <c r="AV343" s="80"/>
      <c r="AW343" s="80"/>
      <c r="AX343" s="80"/>
      <c r="AY343" s="80"/>
      <c r="AZ343" s="80"/>
      <c r="BA343" s="80"/>
      <c r="BB343" s="80"/>
      <c r="BC343" s="80"/>
      <c r="BD343" s="80"/>
      <c r="BE343" s="80"/>
      <c r="BF343" s="80"/>
      <c r="BG343" s="80"/>
      <c r="BH343" s="6"/>
      <c r="BI343" s="6"/>
      <c r="BJ343" s="6"/>
      <c r="BK343" s="6"/>
      <c r="BL343" s="6"/>
      <c r="BM343" s="6"/>
      <c r="BN343" s="6"/>
      <c r="BO343" s="6"/>
      <c r="BP343" s="6"/>
      <c r="BQ343" s="6"/>
      <c r="BR343" s="6"/>
      <c r="BS343" s="6"/>
      <c r="BT343" s="6"/>
      <c r="BU343" s="6"/>
      <c r="BV343" s="6"/>
      <c r="BW343" s="6"/>
      <c r="BX343" s="6"/>
      <c r="BY343" s="6"/>
      <c r="BZ343" s="6"/>
      <c r="CA343" s="6"/>
      <c r="CB343" s="6"/>
      <c r="CC343" s="6"/>
      <c r="CD343" s="6"/>
      <c r="CE343" s="6"/>
      <c r="CF343" s="6"/>
      <c r="CG343" s="6"/>
      <c r="CH343" s="6"/>
      <c r="CI343" s="6"/>
      <c r="CJ343" s="6"/>
      <c r="CK343" s="6"/>
      <c r="CL343" s="236">
        <f t="shared" si="140"/>
        <v>0</v>
      </c>
      <c r="CM343" s="235" t="e">
        <f t="shared" si="141"/>
        <v>#DIV/0!</v>
      </c>
      <c r="CN343" s="236">
        <f t="shared" si="142"/>
        <v>0</v>
      </c>
      <c r="CO343" s="235" t="e">
        <f t="shared" si="143"/>
        <v>#DIV/0!</v>
      </c>
      <c r="CP343" s="236">
        <f t="shared" si="144"/>
        <v>0</v>
      </c>
      <c r="CQ343" s="235" t="e">
        <f t="shared" si="145"/>
        <v>#DIV/0!</v>
      </c>
      <c r="CR343" s="236">
        <f t="shared" si="146"/>
        <v>0</v>
      </c>
      <c r="CS343" s="235" t="e">
        <f t="shared" si="119"/>
        <v>#DIV/0!</v>
      </c>
      <c r="CT343" s="237" t="e">
        <f t="shared" si="120"/>
        <v>#DIV/0!</v>
      </c>
      <c r="CU343" s="237" t="e">
        <f t="shared" si="147"/>
        <v>#DIV/0!</v>
      </c>
      <c r="CV343" s="6"/>
    </row>
    <row r="344" spans="1:100" s="22" customFormat="1" ht="11.25" hidden="1" customHeight="1">
      <c r="A344" s="71">
        <v>338</v>
      </c>
      <c r="B344" s="589"/>
      <c r="C344" s="595"/>
      <c r="D344" s="597"/>
      <c r="E344" s="599"/>
      <c r="F344" s="591"/>
      <c r="G344" s="590"/>
      <c r="H344" s="170" t="s">
        <v>608</v>
      </c>
      <c r="I344" s="62" t="s">
        <v>600</v>
      </c>
      <c r="J344" s="14" t="s">
        <v>363</v>
      </c>
      <c r="K344" s="17" t="s">
        <v>330</v>
      </c>
      <c r="L344" s="52" t="s">
        <v>296</v>
      </c>
      <c r="M344" s="69" t="s">
        <v>184</v>
      </c>
      <c r="N344" s="73"/>
      <c r="O344" s="73"/>
      <c r="P344" s="73"/>
      <c r="Q344" s="73" t="s">
        <v>184</v>
      </c>
      <c r="R344" s="73"/>
      <c r="S344" s="74"/>
      <c r="T344" s="73"/>
      <c r="U344" s="73"/>
      <c r="V344" s="73"/>
      <c r="W344" s="73"/>
      <c r="X344" s="237">
        <f t="shared" si="139"/>
        <v>1</v>
      </c>
      <c r="Y344" s="80"/>
      <c r="Z344" s="80"/>
      <c r="AA344" s="80"/>
      <c r="AB344" s="80"/>
      <c r="AC344" s="80"/>
      <c r="AD344" s="80"/>
      <c r="AE344" s="80"/>
      <c r="AF344" s="80"/>
      <c r="AG344" s="80"/>
      <c r="AH344" s="80"/>
      <c r="AI344" s="80"/>
      <c r="AJ344" s="80" t="s">
        <v>521</v>
      </c>
      <c r="AK344" s="80"/>
      <c r="AL344" s="80"/>
      <c r="AM344" s="80"/>
      <c r="AN344" s="80"/>
      <c r="AO344" s="80"/>
      <c r="AP344" s="80"/>
      <c r="AQ344" s="80"/>
      <c r="AR344" s="80"/>
      <c r="AS344" s="80"/>
      <c r="AT344" s="80"/>
      <c r="AU344" s="80"/>
      <c r="AV344" s="80"/>
      <c r="AW344" s="80"/>
      <c r="AX344" s="80"/>
      <c r="AY344" s="80"/>
      <c r="AZ344" s="80"/>
      <c r="BA344" s="80"/>
      <c r="BB344" s="80"/>
      <c r="BC344" s="80"/>
      <c r="BD344" s="80"/>
      <c r="BE344" s="80"/>
      <c r="BF344" s="80"/>
      <c r="BG344" s="80"/>
      <c r="BH344" s="6"/>
      <c r="BI344" s="6"/>
      <c r="BJ344" s="6"/>
      <c r="BK344" s="6"/>
      <c r="BL344" s="6"/>
      <c r="BM344" s="6"/>
      <c r="BN344" s="6"/>
      <c r="BO344" s="6"/>
      <c r="BP344" s="6"/>
      <c r="BQ344" s="6"/>
      <c r="BR344" s="6"/>
      <c r="BS344" s="6"/>
      <c r="BT344" s="6"/>
      <c r="BU344" s="6"/>
      <c r="BV344" s="6"/>
      <c r="BW344" s="6"/>
      <c r="BX344" s="6"/>
      <c r="BY344" s="6"/>
      <c r="BZ344" s="6"/>
      <c r="CA344" s="6"/>
      <c r="CB344" s="6"/>
      <c r="CC344" s="6"/>
      <c r="CD344" s="6"/>
      <c r="CE344" s="6"/>
      <c r="CF344" s="6"/>
      <c r="CG344" s="6"/>
      <c r="CH344" s="6"/>
      <c r="CI344" s="6"/>
      <c r="CJ344" s="6"/>
      <c r="CK344" s="6"/>
      <c r="CL344" s="236">
        <f t="shared" si="140"/>
        <v>0</v>
      </c>
      <c r="CM344" s="235" t="e">
        <f t="shared" si="141"/>
        <v>#DIV/0!</v>
      </c>
      <c r="CN344" s="236">
        <f t="shared" si="142"/>
        <v>0</v>
      </c>
      <c r="CO344" s="235" t="e">
        <f t="shared" si="143"/>
        <v>#DIV/0!</v>
      </c>
      <c r="CP344" s="236">
        <f t="shared" si="144"/>
        <v>0</v>
      </c>
      <c r="CQ344" s="235" t="e">
        <f t="shared" si="145"/>
        <v>#DIV/0!</v>
      </c>
      <c r="CR344" s="236">
        <f t="shared" si="146"/>
        <v>0</v>
      </c>
      <c r="CS344" s="235" t="e">
        <f t="shared" si="119"/>
        <v>#DIV/0!</v>
      </c>
      <c r="CT344" s="237" t="e">
        <f t="shared" si="120"/>
        <v>#DIV/0!</v>
      </c>
      <c r="CU344" s="237" t="e">
        <f t="shared" si="147"/>
        <v>#DIV/0!</v>
      </c>
      <c r="CV344" s="6"/>
    </row>
    <row r="345" spans="1:100" s="22" customFormat="1" ht="23.25" hidden="1" customHeight="1">
      <c r="A345" s="71">
        <v>339</v>
      </c>
      <c r="B345" s="589"/>
      <c r="C345" s="595"/>
      <c r="D345" s="597"/>
      <c r="E345" s="599"/>
      <c r="F345" s="591"/>
      <c r="G345" s="590"/>
      <c r="H345" s="170" t="s">
        <v>573</v>
      </c>
      <c r="I345" s="62" t="s">
        <v>600</v>
      </c>
      <c r="J345" s="14" t="s">
        <v>363</v>
      </c>
      <c r="K345" s="17" t="s">
        <v>330</v>
      </c>
      <c r="L345" s="52" t="s">
        <v>296</v>
      </c>
      <c r="M345" s="69" t="s">
        <v>184</v>
      </c>
      <c r="N345" s="73"/>
      <c r="O345" s="73"/>
      <c r="P345" s="73"/>
      <c r="Q345" s="73" t="s">
        <v>184</v>
      </c>
      <c r="R345" s="73"/>
      <c r="S345" s="74"/>
      <c r="T345" s="73"/>
      <c r="U345" s="73"/>
      <c r="V345" s="73"/>
      <c r="W345" s="73"/>
      <c r="X345" s="237">
        <f t="shared" si="139"/>
        <v>1</v>
      </c>
      <c r="Y345" s="80"/>
      <c r="Z345" s="80"/>
      <c r="AA345" s="80"/>
      <c r="AB345" s="80"/>
      <c r="AC345" s="80"/>
      <c r="AD345" s="80"/>
      <c r="AE345" s="80"/>
      <c r="AF345" s="80"/>
      <c r="AG345" s="80"/>
      <c r="AH345" s="80"/>
      <c r="AI345" s="80"/>
      <c r="AJ345" s="80"/>
      <c r="AK345" s="80"/>
      <c r="AL345" s="80"/>
      <c r="AM345" s="80" t="s">
        <v>521</v>
      </c>
      <c r="AN345" s="80"/>
      <c r="AO345" s="80"/>
      <c r="AP345" s="80"/>
      <c r="AQ345" s="80"/>
      <c r="AR345" s="80"/>
      <c r="AS345" s="80"/>
      <c r="AT345" s="80"/>
      <c r="AU345" s="80"/>
      <c r="AV345" s="80"/>
      <c r="AW345" s="80"/>
      <c r="AX345" s="80"/>
      <c r="AY345" s="80"/>
      <c r="AZ345" s="80"/>
      <c r="BA345" s="80"/>
      <c r="BB345" s="80"/>
      <c r="BC345" s="80"/>
      <c r="BD345" s="80"/>
      <c r="BE345" s="80"/>
      <c r="BF345" s="80"/>
      <c r="BG345" s="80"/>
      <c r="BH345" s="6"/>
      <c r="BI345" s="6"/>
      <c r="BJ345" s="6"/>
      <c r="BK345" s="6"/>
      <c r="BL345" s="6"/>
      <c r="BM345" s="6"/>
      <c r="BN345" s="6"/>
      <c r="BO345" s="6"/>
      <c r="BP345" s="6"/>
      <c r="BQ345" s="6"/>
      <c r="BR345" s="6"/>
      <c r="BS345" s="6"/>
      <c r="BT345" s="6"/>
      <c r="BU345" s="6"/>
      <c r="BV345" s="6"/>
      <c r="BW345" s="6"/>
      <c r="BX345" s="6"/>
      <c r="BY345" s="6"/>
      <c r="BZ345" s="6"/>
      <c r="CA345" s="6"/>
      <c r="CB345" s="6"/>
      <c r="CC345" s="6"/>
      <c r="CD345" s="6"/>
      <c r="CE345" s="6"/>
      <c r="CF345" s="6"/>
      <c r="CG345" s="6"/>
      <c r="CH345" s="6"/>
      <c r="CI345" s="6"/>
      <c r="CJ345" s="6"/>
      <c r="CK345" s="6"/>
      <c r="CL345" s="236">
        <f t="shared" si="140"/>
        <v>0</v>
      </c>
      <c r="CM345" s="235" t="e">
        <f t="shared" si="141"/>
        <v>#DIV/0!</v>
      </c>
      <c r="CN345" s="236">
        <f t="shared" si="142"/>
        <v>0</v>
      </c>
      <c r="CO345" s="235" t="e">
        <f t="shared" si="143"/>
        <v>#DIV/0!</v>
      </c>
      <c r="CP345" s="236">
        <f t="shared" si="144"/>
        <v>0</v>
      </c>
      <c r="CQ345" s="235" t="e">
        <f t="shared" si="145"/>
        <v>#DIV/0!</v>
      </c>
      <c r="CR345" s="236">
        <f t="shared" si="146"/>
        <v>0</v>
      </c>
      <c r="CS345" s="235" t="e">
        <f t="shared" si="119"/>
        <v>#DIV/0!</v>
      </c>
      <c r="CT345" s="237" t="e">
        <f t="shared" si="120"/>
        <v>#DIV/0!</v>
      </c>
      <c r="CU345" s="237" t="e">
        <f t="shared" si="147"/>
        <v>#DIV/0!</v>
      </c>
      <c r="CV345" s="6"/>
    </row>
    <row r="346" spans="1:100" s="22" customFormat="1" ht="12" hidden="1" customHeight="1">
      <c r="A346" s="71">
        <v>340</v>
      </c>
      <c r="B346" s="589"/>
      <c r="C346" s="595"/>
      <c r="D346" s="597"/>
      <c r="E346" s="599"/>
      <c r="F346" s="591"/>
      <c r="G346" s="590"/>
      <c r="H346" s="170" t="s">
        <v>574</v>
      </c>
      <c r="I346" s="62" t="s">
        <v>600</v>
      </c>
      <c r="J346" s="14" t="s">
        <v>363</v>
      </c>
      <c r="K346" s="17" t="s">
        <v>330</v>
      </c>
      <c r="L346" s="52" t="s">
        <v>296</v>
      </c>
      <c r="M346" s="69" t="s">
        <v>184</v>
      </c>
      <c r="N346" s="73"/>
      <c r="O346" s="73"/>
      <c r="P346" s="73"/>
      <c r="Q346" s="73" t="s">
        <v>184</v>
      </c>
      <c r="R346" s="73"/>
      <c r="S346" s="74"/>
      <c r="T346" s="73"/>
      <c r="U346" s="73"/>
      <c r="V346" s="73"/>
      <c r="W346" s="73"/>
      <c r="X346" s="237">
        <f t="shared" si="139"/>
        <v>1</v>
      </c>
      <c r="Y346" s="80"/>
      <c r="Z346" s="80"/>
      <c r="AA346" s="80"/>
      <c r="AB346" s="80"/>
      <c r="AC346" s="80"/>
      <c r="AD346" s="80"/>
      <c r="AE346" s="80"/>
      <c r="AF346" s="80"/>
      <c r="AG346" s="80"/>
      <c r="AH346" s="80"/>
      <c r="AI346" s="80"/>
      <c r="AJ346" s="80"/>
      <c r="AK346" s="80"/>
      <c r="AL346" s="80" t="s">
        <v>521</v>
      </c>
      <c r="AM346" s="80"/>
      <c r="AN346" s="80"/>
      <c r="AO346" s="80"/>
      <c r="AP346" s="80"/>
      <c r="AQ346" s="80"/>
      <c r="AR346" s="80"/>
      <c r="AS346" s="80"/>
      <c r="AT346" s="80"/>
      <c r="AU346" s="80"/>
      <c r="AV346" s="80"/>
      <c r="AW346" s="80"/>
      <c r="AX346" s="80"/>
      <c r="AY346" s="80"/>
      <c r="AZ346" s="80"/>
      <c r="BA346" s="80"/>
      <c r="BB346" s="80"/>
      <c r="BC346" s="80"/>
      <c r="BD346" s="80"/>
      <c r="BE346" s="80"/>
      <c r="BF346" s="80"/>
      <c r="BG346" s="80"/>
      <c r="BH346" s="6"/>
      <c r="BI346" s="6"/>
      <c r="BJ346" s="6"/>
      <c r="BK346" s="6"/>
      <c r="BL346" s="6"/>
      <c r="BM346" s="6"/>
      <c r="BN346" s="6"/>
      <c r="BO346" s="6"/>
      <c r="BP346" s="6"/>
      <c r="BQ346" s="6"/>
      <c r="BR346" s="6"/>
      <c r="BS346" s="6"/>
      <c r="BT346" s="6"/>
      <c r="BU346" s="6"/>
      <c r="BV346" s="6"/>
      <c r="BW346" s="6"/>
      <c r="BX346" s="6"/>
      <c r="BY346" s="6"/>
      <c r="BZ346" s="6"/>
      <c r="CA346" s="6"/>
      <c r="CB346" s="6"/>
      <c r="CC346" s="6"/>
      <c r="CD346" s="6"/>
      <c r="CE346" s="6"/>
      <c r="CF346" s="6"/>
      <c r="CG346" s="6"/>
      <c r="CH346" s="6"/>
      <c r="CI346" s="6"/>
      <c r="CJ346" s="6"/>
      <c r="CK346" s="6"/>
      <c r="CL346" s="236">
        <f t="shared" si="140"/>
        <v>0</v>
      </c>
      <c r="CM346" s="235" t="e">
        <f t="shared" si="141"/>
        <v>#DIV/0!</v>
      </c>
      <c r="CN346" s="236">
        <f t="shared" si="142"/>
        <v>0</v>
      </c>
      <c r="CO346" s="235" t="e">
        <f t="shared" si="143"/>
        <v>#DIV/0!</v>
      </c>
      <c r="CP346" s="236">
        <f t="shared" si="144"/>
        <v>0</v>
      </c>
      <c r="CQ346" s="235" t="e">
        <f t="shared" si="145"/>
        <v>#DIV/0!</v>
      </c>
      <c r="CR346" s="236">
        <f t="shared" si="146"/>
        <v>0</v>
      </c>
      <c r="CS346" s="235" t="e">
        <f t="shared" si="119"/>
        <v>#DIV/0!</v>
      </c>
      <c r="CT346" s="237" t="e">
        <f t="shared" si="120"/>
        <v>#DIV/0!</v>
      </c>
      <c r="CU346" s="237" t="e">
        <f t="shared" si="147"/>
        <v>#DIV/0!</v>
      </c>
      <c r="CV346" s="6"/>
    </row>
    <row r="347" spans="1:100" s="22" customFormat="1" ht="11.25" hidden="1" customHeight="1">
      <c r="A347" s="71">
        <v>341</v>
      </c>
      <c r="B347" s="589"/>
      <c r="C347" s="595"/>
      <c r="D347" s="597"/>
      <c r="E347" s="599"/>
      <c r="F347" s="591"/>
      <c r="G347" s="590"/>
      <c r="H347" s="170" t="s">
        <v>606</v>
      </c>
      <c r="I347" s="62" t="s">
        <v>600</v>
      </c>
      <c r="J347" s="14" t="s">
        <v>363</v>
      </c>
      <c r="K347" s="17" t="s">
        <v>330</v>
      </c>
      <c r="L347" s="52" t="s">
        <v>296</v>
      </c>
      <c r="M347" s="69" t="s">
        <v>184</v>
      </c>
      <c r="N347" s="73"/>
      <c r="O347" s="73"/>
      <c r="P347" s="73"/>
      <c r="Q347" s="73" t="s">
        <v>184</v>
      </c>
      <c r="R347" s="73"/>
      <c r="S347" s="74"/>
      <c r="T347" s="73"/>
      <c r="U347" s="73"/>
      <c r="V347" s="73"/>
      <c r="W347" s="73"/>
      <c r="X347" s="237">
        <f t="shared" si="139"/>
        <v>1</v>
      </c>
      <c r="Y347" s="80"/>
      <c r="Z347" s="80"/>
      <c r="AA347" s="80"/>
      <c r="AB347" s="80"/>
      <c r="AC347" s="80"/>
      <c r="AD347" s="80"/>
      <c r="AE347" s="80"/>
      <c r="AF347" s="80"/>
      <c r="AG347" s="80"/>
      <c r="AH347" s="80"/>
      <c r="AI347" s="80"/>
      <c r="AJ347" s="80"/>
      <c r="AK347" s="80"/>
      <c r="AL347" s="80"/>
      <c r="AM347" s="80"/>
      <c r="AN347" s="80" t="s">
        <v>521</v>
      </c>
      <c r="AO347" s="80"/>
      <c r="AP347" s="80"/>
      <c r="AQ347" s="80"/>
      <c r="AR347" s="80"/>
      <c r="AS347" s="80"/>
      <c r="AT347" s="80"/>
      <c r="AU347" s="80"/>
      <c r="AV347" s="80"/>
      <c r="AW347" s="80"/>
      <c r="AX347" s="80"/>
      <c r="AY347" s="80"/>
      <c r="AZ347" s="80"/>
      <c r="BA347" s="80"/>
      <c r="BB347" s="80"/>
      <c r="BC347" s="80"/>
      <c r="BD347" s="80"/>
      <c r="BE347" s="80"/>
      <c r="BF347" s="80"/>
      <c r="BG347" s="80"/>
      <c r="BH347" s="6"/>
      <c r="BI347" s="6"/>
      <c r="BJ347" s="6"/>
      <c r="BK347" s="6"/>
      <c r="BL347" s="6"/>
      <c r="BM347" s="6"/>
      <c r="BN347" s="6"/>
      <c r="BO347" s="6"/>
      <c r="BP347" s="6"/>
      <c r="BQ347" s="6"/>
      <c r="BR347" s="6"/>
      <c r="BS347" s="6"/>
      <c r="BT347" s="6"/>
      <c r="BU347" s="6"/>
      <c r="BV347" s="6"/>
      <c r="BW347" s="6"/>
      <c r="BX347" s="6"/>
      <c r="BY347" s="6"/>
      <c r="BZ347" s="6"/>
      <c r="CA347" s="6"/>
      <c r="CB347" s="6"/>
      <c r="CC347" s="6"/>
      <c r="CD347" s="6"/>
      <c r="CE347" s="6"/>
      <c r="CF347" s="6"/>
      <c r="CG347" s="6"/>
      <c r="CH347" s="6"/>
      <c r="CI347" s="6"/>
      <c r="CJ347" s="6"/>
      <c r="CK347" s="6"/>
      <c r="CL347" s="236">
        <f t="shared" si="140"/>
        <v>0</v>
      </c>
      <c r="CM347" s="235" t="e">
        <f t="shared" si="141"/>
        <v>#DIV/0!</v>
      </c>
      <c r="CN347" s="236">
        <f t="shared" si="142"/>
        <v>0</v>
      </c>
      <c r="CO347" s="235" t="e">
        <f t="shared" si="143"/>
        <v>#DIV/0!</v>
      </c>
      <c r="CP347" s="236">
        <f t="shared" si="144"/>
        <v>0</v>
      </c>
      <c r="CQ347" s="235" t="e">
        <f t="shared" si="145"/>
        <v>#DIV/0!</v>
      </c>
      <c r="CR347" s="236">
        <f t="shared" si="146"/>
        <v>0</v>
      </c>
      <c r="CS347" s="235" t="e">
        <f t="shared" si="119"/>
        <v>#DIV/0!</v>
      </c>
      <c r="CT347" s="237" t="e">
        <f t="shared" si="120"/>
        <v>#DIV/0!</v>
      </c>
      <c r="CU347" s="237" t="e">
        <f t="shared" si="147"/>
        <v>#DIV/0!</v>
      </c>
      <c r="CV347" s="6"/>
    </row>
    <row r="348" spans="1:100" s="22" customFormat="1" ht="11.25" hidden="1" customHeight="1">
      <c r="A348" s="71">
        <v>342</v>
      </c>
      <c r="B348" s="589"/>
      <c r="C348" s="595"/>
      <c r="D348" s="597"/>
      <c r="E348" s="599"/>
      <c r="F348" s="591"/>
      <c r="G348" s="590"/>
      <c r="H348" s="170" t="s">
        <v>575</v>
      </c>
      <c r="I348" s="62" t="s">
        <v>600</v>
      </c>
      <c r="J348" s="14" t="s">
        <v>363</v>
      </c>
      <c r="K348" s="17" t="s">
        <v>330</v>
      </c>
      <c r="L348" s="52" t="s">
        <v>296</v>
      </c>
      <c r="M348" s="69" t="s">
        <v>184</v>
      </c>
      <c r="N348" s="73"/>
      <c r="O348" s="73"/>
      <c r="P348" s="73"/>
      <c r="Q348" s="73" t="s">
        <v>184</v>
      </c>
      <c r="R348" s="73"/>
      <c r="S348" s="74"/>
      <c r="T348" s="73"/>
      <c r="U348" s="73"/>
      <c r="V348" s="73"/>
      <c r="W348" s="73"/>
      <c r="X348" s="237">
        <f t="shared" si="139"/>
        <v>1</v>
      </c>
      <c r="Y348" s="80"/>
      <c r="Z348" s="80"/>
      <c r="AA348" s="80"/>
      <c r="AB348" s="80"/>
      <c r="AC348" s="80"/>
      <c r="AD348" s="80"/>
      <c r="AE348" s="80"/>
      <c r="AF348" s="80"/>
      <c r="AG348" s="80"/>
      <c r="AH348" s="80"/>
      <c r="AI348" s="80"/>
      <c r="AJ348" s="80"/>
      <c r="AK348" s="80" t="s">
        <v>521</v>
      </c>
      <c r="AL348" s="80"/>
      <c r="AM348" s="80"/>
      <c r="AN348" s="80"/>
      <c r="AO348" s="80"/>
      <c r="AP348" s="80"/>
      <c r="AQ348" s="80"/>
      <c r="AR348" s="80"/>
      <c r="AS348" s="80"/>
      <c r="AT348" s="80"/>
      <c r="AU348" s="80"/>
      <c r="AV348" s="80"/>
      <c r="AW348" s="80"/>
      <c r="AX348" s="80"/>
      <c r="AY348" s="80"/>
      <c r="AZ348" s="80"/>
      <c r="BA348" s="80"/>
      <c r="BB348" s="80"/>
      <c r="BC348" s="80"/>
      <c r="BD348" s="80"/>
      <c r="BE348" s="80"/>
      <c r="BF348" s="80"/>
      <c r="BG348" s="80"/>
      <c r="BH348" s="6"/>
      <c r="BI348" s="6"/>
      <c r="BJ348" s="6"/>
      <c r="BK348" s="6"/>
      <c r="BL348" s="6"/>
      <c r="BM348" s="6"/>
      <c r="BN348" s="6"/>
      <c r="BO348" s="6"/>
      <c r="BP348" s="6"/>
      <c r="BQ348" s="6"/>
      <c r="BR348" s="6"/>
      <c r="BS348" s="6"/>
      <c r="BT348" s="6"/>
      <c r="BU348" s="6"/>
      <c r="BV348" s="6"/>
      <c r="BW348" s="6"/>
      <c r="BX348" s="6"/>
      <c r="BY348" s="6"/>
      <c r="BZ348" s="6"/>
      <c r="CA348" s="6"/>
      <c r="CB348" s="6"/>
      <c r="CC348" s="6"/>
      <c r="CD348" s="6"/>
      <c r="CE348" s="6"/>
      <c r="CF348" s="6"/>
      <c r="CG348" s="6"/>
      <c r="CH348" s="6"/>
      <c r="CI348" s="6"/>
      <c r="CJ348" s="6"/>
      <c r="CK348" s="6"/>
      <c r="CL348" s="236">
        <f t="shared" si="140"/>
        <v>0</v>
      </c>
      <c r="CM348" s="235" t="e">
        <f t="shared" si="141"/>
        <v>#DIV/0!</v>
      </c>
      <c r="CN348" s="236">
        <f t="shared" si="142"/>
        <v>0</v>
      </c>
      <c r="CO348" s="235" t="e">
        <f t="shared" si="143"/>
        <v>#DIV/0!</v>
      </c>
      <c r="CP348" s="236">
        <f t="shared" si="144"/>
        <v>0</v>
      </c>
      <c r="CQ348" s="235" t="e">
        <f t="shared" si="145"/>
        <v>#DIV/0!</v>
      </c>
      <c r="CR348" s="236">
        <f t="shared" si="146"/>
        <v>0</v>
      </c>
      <c r="CS348" s="235" t="e">
        <f t="shared" si="119"/>
        <v>#DIV/0!</v>
      </c>
      <c r="CT348" s="237" t="e">
        <f t="shared" si="120"/>
        <v>#DIV/0!</v>
      </c>
      <c r="CU348" s="237" t="e">
        <f t="shared" si="147"/>
        <v>#DIV/0!</v>
      </c>
      <c r="CV348" s="6"/>
    </row>
    <row r="349" spans="1:100" s="22" customFormat="1" ht="27" hidden="1" customHeight="1">
      <c r="A349" s="71">
        <v>343</v>
      </c>
      <c r="B349" s="589"/>
      <c r="C349" s="595"/>
      <c r="D349" s="597"/>
      <c r="E349" s="599"/>
      <c r="F349" s="591"/>
      <c r="G349" s="590"/>
      <c r="H349" s="170" t="s">
        <v>576</v>
      </c>
      <c r="I349" s="62" t="s">
        <v>600</v>
      </c>
      <c r="J349" s="14" t="s">
        <v>363</v>
      </c>
      <c r="K349" s="17" t="s">
        <v>330</v>
      </c>
      <c r="L349" s="52" t="s">
        <v>296</v>
      </c>
      <c r="M349" s="69" t="s">
        <v>184</v>
      </c>
      <c r="N349" s="73"/>
      <c r="O349" s="73"/>
      <c r="P349" s="73"/>
      <c r="Q349" s="73"/>
      <c r="R349" s="73"/>
      <c r="S349" s="74"/>
      <c r="T349" s="73"/>
      <c r="U349" s="73" t="s">
        <v>184</v>
      </c>
      <c r="V349" s="73"/>
      <c r="W349" s="73"/>
      <c r="X349" s="237">
        <f t="shared" si="139"/>
        <v>1</v>
      </c>
      <c r="Y349" s="80"/>
      <c r="Z349" s="80"/>
      <c r="AA349" s="80"/>
      <c r="AB349" s="80"/>
      <c r="AC349" s="80"/>
      <c r="AD349" s="80"/>
      <c r="AE349" s="80"/>
      <c r="AF349" s="80"/>
      <c r="AG349" s="80"/>
      <c r="AH349" s="80"/>
      <c r="AI349" s="80"/>
      <c r="AJ349" s="80"/>
      <c r="AK349" s="80"/>
      <c r="AL349" s="80"/>
      <c r="AM349" s="80"/>
      <c r="AN349" s="80"/>
      <c r="AO349" s="80"/>
      <c r="AP349" s="80"/>
      <c r="AQ349" s="80"/>
      <c r="AR349" s="80"/>
      <c r="AS349" s="80"/>
      <c r="AT349" s="80"/>
      <c r="AU349" s="80"/>
      <c r="AV349" s="80"/>
      <c r="AW349" s="80"/>
      <c r="AX349" s="80"/>
      <c r="AY349" s="80"/>
      <c r="AZ349" s="80" t="s">
        <v>521</v>
      </c>
      <c r="BA349" s="80"/>
      <c r="BB349" s="80"/>
      <c r="BC349" s="80"/>
      <c r="BD349" s="80"/>
      <c r="BE349" s="80"/>
      <c r="BF349" s="80"/>
      <c r="BG349" s="80"/>
      <c r="BH349" s="6"/>
      <c r="BI349" s="6"/>
      <c r="BJ349" s="6"/>
      <c r="BK349" s="6"/>
      <c r="BL349" s="6"/>
      <c r="BM349" s="6"/>
      <c r="BN349" s="6"/>
      <c r="BO349" s="6"/>
      <c r="BP349" s="6"/>
      <c r="BQ349" s="6"/>
      <c r="BR349" s="6"/>
      <c r="BS349" s="6"/>
      <c r="BT349" s="6"/>
      <c r="BU349" s="6"/>
      <c r="BV349" s="6"/>
      <c r="BW349" s="6"/>
      <c r="BX349" s="6"/>
      <c r="BY349" s="6"/>
      <c r="BZ349" s="6"/>
      <c r="CA349" s="6"/>
      <c r="CB349" s="6"/>
      <c r="CC349" s="6"/>
      <c r="CD349" s="6"/>
      <c r="CE349" s="6"/>
      <c r="CF349" s="6"/>
      <c r="CG349" s="6"/>
      <c r="CH349" s="6"/>
      <c r="CI349" s="6"/>
      <c r="CJ349" s="6"/>
      <c r="CK349" s="6"/>
      <c r="CL349" s="236">
        <f t="shared" si="140"/>
        <v>0</v>
      </c>
      <c r="CM349" s="235" t="e">
        <f t="shared" si="141"/>
        <v>#DIV/0!</v>
      </c>
      <c r="CN349" s="236">
        <f t="shared" si="142"/>
        <v>0</v>
      </c>
      <c r="CO349" s="235" t="e">
        <f t="shared" si="143"/>
        <v>#DIV/0!</v>
      </c>
      <c r="CP349" s="236">
        <f t="shared" si="144"/>
        <v>0</v>
      </c>
      <c r="CQ349" s="235" t="e">
        <f t="shared" si="145"/>
        <v>#DIV/0!</v>
      </c>
      <c r="CR349" s="236">
        <f t="shared" si="146"/>
        <v>0</v>
      </c>
      <c r="CS349" s="235" t="e">
        <f t="shared" si="119"/>
        <v>#DIV/0!</v>
      </c>
      <c r="CT349" s="237" t="e">
        <f t="shared" si="120"/>
        <v>#DIV/0!</v>
      </c>
      <c r="CU349" s="237" t="e">
        <f t="shared" si="147"/>
        <v>#DIV/0!</v>
      </c>
      <c r="CV349" s="6"/>
    </row>
    <row r="350" spans="1:100" s="22" customFormat="1" ht="24.75" hidden="1" customHeight="1">
      <c r="A350" s="71">
        <v>344</v>
      </c>
      <c r="B350" s="589"/>
      <c r="C350" s="595"/>
      <c r="D350" s="597"/>
      <c r="E350" s="599"/>
      <c r="F350" s="591"/>
      <c r="G350" s="590"/>
      <c r="H350" s="170" t="s">
        <v>577</v>
      </c>
      <c r="I350" s="62" t="s">
        <v>600</v>
      </c>
      <c r="J350" s="14" t="s">
        <v>363</v>
      </c>
      <c r="K350" s="17" t="s">
        <v>330</v>
      </c>
      <c r="L350" s="52" t="s">
        <v>296</v>
      </c>
      <c r="M350" s="69" t="s">
        <v>184</v>
      </c>
      <c r="N350" s="73"/>
      <c r="O350" s="73"/>
      <c r="P350" s="73"/>
      <c r="Q350" s="73"/>
      <c r="R350" s="73"/>
      <c r="S350" s="74"/>
      <c r="T350" s="73"/>
      <c r="U350" s="73" t="s">
        <v>184</v>
      </c>
      <c r="V350" s="73"/>
      <c r="W350" s="73"/>
      <c r="X350" s="237">
        <f t="shared" si="139"/>
        <v>1</v>
      </c>
      <c r="Y350" s="80"/>
      <c r="Z350" s="80"/>
      <c r="AA350" s="80"/>
      <c r="AB350" s="80"/>
      <c r="AC350" s="80"/>
      <c r="AD350" s="80"/>
      <c r="AE350" s="80"/>
      <c r="AF350" s="80"/>
      <c r="AG350" s="80"/>
      <c r="AH350" s="80"/>
      <c r="AI350" s="80"/>
      <c r="AJ350" s="80"/>
      <c r="AK350" s="80"/>
      <c r="AL350" s="80"/>
      <c r="AM350" s="80"/>
      <c r="AN350" s="80"/>
      <c r="AO350" s="80"/>
      <c r="AP350" s="80"/>
      <c r="AQ350" s="80"/>
      <c r="AR350" s="80"/>
      <c r="AS350" s="80"/>
      <c r="AT350" s="80"/>
      <c r="AU350" s="80"/>
      <c r="AV350" s="80"/>
      <c r="AW350" s="80"/>
      <c r="AX350" s="80" t="s">
        <v>521</v>
      </c>
      <c r="AY350" s="80"/>
      <c r="AZ350" s="80"/>
      <c r="BA350" s="80"/>
      <c r="BB350" s="80"/>
      <c r="BC350" s="80"/>
      <c r="BD350" s="80"/>
      <c r="BE350" s="80"/>
      <c r="BF350" s="80"/>
      <c r="BG350" s="80"/>
      <c r="BH350" s="6"/>
      <c r="BI350" s="6"/>
      <c r="BJ350" s="6"/>
      <c r="BK350" s="6"/>
      <c r="BL350" s="6"/>
      <c r="BM350" s="6"/>
      <c r="BN350" s="6"/>
      <c r="BO350" s="6"/>
      <c r="BP350" s="6"/>
      <c r="BQ350" s="6"/>
      <c r="BR350" s="6"/>
      <c r="BS350" s="6"/>
      <c r="BT350" s="6"/>
      <c r="BU350" s="6"/>
      <c r="BV350" s="6"/>
      <c r="BW350" s="6"/>
      <c r="BX350" s="6"/>
      <c r="BY350" s="6"/>
      <c r="BZ350" s="6"/>
      <c r="CA350" s="6"/>
      <c r="CB350" s="6"/>
      <c r="CC350" s="6"/>
      <c r="CD350" s="6"/>
      <c r="CE350" s="6"/>
      <c r="CF350" s="6"/>
      <c r="CG350" s="6"/>
      <c r="CH350" s="6"/>
      <c r="CI350" s="6"/>
      <c r="CJ350" s="6"/>
      <c r="CK350" s="6"/>
      <c r="CL350" s="236">
        <f t="shared" si="140"/>
        <v>0</v>
      </c>
      <c r="CM350" s="235" t="e">
        <f t="shared" si="141"/>
        <v>#DIV/0!</v>
      </c>
      <c r="CN350" s="236">
        <f t="shared" si="142"/>
        <v>0</v>
      </c>
      <c r="CO350" s="235" t="e">
        <f t="shared" si="143"/>
        <v>#DIV/0!</v>
      </c>
      <c r="CP350" s="236">
        <f t="shared" si="144"/>
        <v>0</v>
      </c>
      <c r="CQ350" s="235" t="e">
        <f t="shared" si="145"/>
        <v>#DIV/0!</v>
      </c>
      <c r="CR350" s="236">
        <f t="shared" si="146"/>
        <v>0</v>
      </c>
      <c r="CS350" s="235" t="e">
        <f t="shared" si="119"/>
        <v>#DIV/0!</v>
      </c>
      <c r="CT350" s="237" t="e">
        <f t="shared" si="120"/>
        <v>#DIV/0!</v>
      </c>
      <c r="CU350" s="237" t="e">
        <f t="shared" si="147"/>
        <v>#DIV/0!</v>
      </c>
      <c r="CV350" s="6"/>
    </row>
    <row r="351" spans="1:100" s="22" customFormat="1" ht="11.25" hidden="1" customHeight="1">
      <c r="A351" s="71">
        <v>345</v>
      </c>
      <c r="B351" s="589"/>
      <c r="C351" s="595"/>
      <c r="D351" s="597"/>
      <c r="E351" s="599"/>
      <c r="F351" s="591"/>
      <c r="G351" s="590"/>
      <c r="H351" s="170" t="s">
        <v>578</v>
      </c>
      <c r="I351" s="62" t="s">
        <v>600</v>
      </c>
      <c r="J351" s="14" t="s">
        <v>363</v>
      </c>
      <c r="K351" s="17" t="s">
        <v>330</v>
      </c>
      <c r="L351" s="52" t="s">
        <v>296</v>
      </c>
      <c r="M351" s="69" t="s">
        <v>184</v>
      </c>
      <c r="N351" s="73"/>
      <c r="O351" s="73"/>
      <c r="P351" s="73"/>
      <c r="Q351" s="73"/>
      <c r="R351" s="73"/>
      <c r="S351" s="74"/>
      <c r="T351" s="73"/>
      <c r="U351" s="73" t="s">
        <v>184</v>
      </c>
      <c r="V351" s="73"/>
      <c r="W351" s="73"/>
      <c r="X351" s="237">
        <f t="shared" si="139"/>
        <v>1</v>
      </c>
      <c r="Y351" s="80"/>
      <c r="Z351" s="80"/>
      <c r="AA351" s="80"/>
      <c r="AB351" s="80"/>
      <c r="AC351" s="80"/>
      <c r="AD351" s="80"/>
      <c r="AE351" s="80"/>
      <c r="AF351" s="80"/>
      <c r="AG351" s="80"/>
      <c r="AH351" s="80"/>
      <c r="AI351" s="80"/>
      <c r="AJ351" s="80"/>
      <c r="AK351" s="80"/>
      <c r="AL351" s="80"/>
      <c r="AM351" s="80"/>
      <c r="AN351" s="80"/>
      <c r="AO351" s="80"/>
      <c r="AP351" s="80"/>
      <c r="AQ351" s="80"/>
      <c r="AR351" s="80"/>
      <c r="AS351" s="80"/>
      <c r="AT351" s="80"/>
      <c r="AU351" s="80"/>
      <c r="AV351" s="80"/>
      <c r="AW351" s="80"/>
      <c r="AX351" s="80"/>
      <c r="AY351" s="80"/>
      <c r="AZ351" s="80"/>
      <c r="BA351" s="80" t="s">
        <v>521</v>
      </c>
      <c r="BB351" s="80"/>
      <c r="BC351" s="80"/>
      <c r="BD351" s="80"/>
      <c r="BE351" s="80"/>
      <c r="BF351" s="80"/>
      <c r="BG351" s="80"/>
      <c r="BH351" s="6"/>
      <c r="BI351" s="6"/>
      <c r="BJ351" s="6"/>
      <c r="BK351" s="6"/>
      <c r="BL351" s="6"/>
      <c r="BM351" s="6"/>
      <c r="BN351" s="6"/>
      <c r="BO351" s="6"/>
      <c r="BP351" s="6"/>
      <c r="BQ351" s="6"/>
      <c r="BR351" s="6"/>
      <c r="BS351" s="6"/>
      <c r="BT351" s="6"/>
      <c r="BU351" s="6"/>
      <c r="BV351" s="6"/>
      <c r="BW351" s="6"/>
      <c r="BX351" s="6"/>
      <c r="BY351" s="6"/>
      <c r="BZ351" s="6"/>
      <c r="CA351" s="6"/>
      <c r="CB351" s="6"/>
      <c r="CC351" s="6"/>
      <c r="CD351" s="6"/>
      <c r="CE351" s="6"/>
      <c r="CF351" s="6"/>
      <c r="CG351" s="6"/>
      <c r="CH351" s="6"/>
      <c r="CI351" s="6"/>
      <c r="CJ351" s="6"/>
      <c r="CK351" s="6"/>
      <c r="CL351" s="236">
        <f t="shared" si="140"/>
        <v>0</v>
      </c>
      <c r="CM351" s="235" t="e">
        <f t="shared" si="141"/>
        <v>#DIV/0!</v>
      </c>
      <c r="CN351" s="236">
        <f t="shared" si="142"/>
        <v>0</v>
      </c>
      <c r="CO351" s="235" t="e">
        <f t="shared" si="143"/>
        <v>#DIV/0!</v>
      </c>
      <c r="CP351" s="236">
        <f t="shared" si="144"/>
        <v>0</v>
      </c>
      <c r="CQ351" s="235" t="e">
        <f t="shared" si="145"/>
        <v>#DIV/0!</v>
      </c>
      <c r="CR351" s="236">
        <f t="shared" si="146"/>
        <v>0</v>
      </c>
      <c r="CS351" s="235" t="e">
        <f t="shared" si="119"/>
        <v>#DIV/0!</v>
      </c>
      <c r="CT351" s="237" t="e">
        <f t="shared" si="120"/>
        <v>#DIV/0!</v>
      </c>
      <c r="CU351" s="237" t="e">
        <f t="shared" si="147"/>
        <v>#DIV/0!</v>
      </c>
      <c r="CV351" s="6"/>
    </row>
    <row r="352" spans="1:100" s="22" customFormat="1" ht="11.25" hidden="1" customHeight="1">
      <c r="A352" s="71">
        <v>346</v>
      </c>
      <c r="B352" s="589"/>
      <c r="C352" s="595"/>
      <c r="D352" s="597"/>
      <c r="E352" s="599"/>
      <c r="F352" s="591"/>
      <c r="G352" s="590"/>
      <c r="H352" s="170" t="s">
        <v>579</v>
      </c>
      <c r="I352" s="62" t="s">
        <v>600</v>
      </c>
      <c r="J352" s="14" t="s">
        <v>363</v>
      </c>
      <c r="K352" s="17" t="s">
        <v>330</v>
      </c>
      <c r="L352" s="52" t="s">
        <v>296</v>
      </c>
      <c r="M352" s="69" t="s">
        <v>184</v>
      </c>
      <c r="N352" s="73"/>
      <c r="O352" s="73"/>
      <c r="P352" s="73"/>
      <c r="Q352" s="73"/>
      <c r="R352" s="73"/>
      <c r="S352" s="74"/>
      <c r="T352" s="73"/>
      <c r="U352" s="73" t="s">
        <v>184</v>
      </c>
      <c r="V352" s="73"/>
      <c r="W352" s="73"/>
      <c r="X352" s="237">
        <f t="shared" si="139"/>
        <v>1</v>
      </c>
      <c r="Y352" s="80"/>
      <c r="Z352" s="80"/>
      <c r="AA352" s="80"/>
      <c r="AB352" s="80"/>
      <c r="AC352" s="80"/>
      <c r="AD352" s="80"/>
      <c r="AE352" s="80"/>
      <c r="AF352" s="80"/>
      <c r="AG352" s="80"/>
      <c r="AH352" s="80"/>
      <c r="AI352" s="80"/>
      <c r="AJ352" s="80"/>
      <c r="AK352" s="80"/>
      <c r="AL352" s="80"/>
      <c r="AM352" s="80"/>
      <c r="AN352" s="80"/>
      <c r="AO352" s="80"/>
      <c r="AP352" s="80"/>
      <c r="AQ352" s="80"/>
      <c r="AR352" s="80"/>
      <c r="AS352" s="80"/>
      <c r="AT352" s="80"/>
      <c r="AU352" s="80"/>
      <c r="AV352" s="80"/>
      <c r="AW352" s="80"/>
      <c r="AX352" s="80"/>
      <c r="AY352" s="80" t="s">
        <v>521</v>
      </c>
      <c r="AZ352" s="80"/>
      <c r="BA352" s="80"/>
      <c r="BB352" s="80"/>
      <c r="BC352" s="80"/>
      <c r="BD352" s="80"/>
      <c r="BE352" s="80"/>
      <c r="BF352" s="80"/>
      <c r="BG352" s="80"/>
      <c r="BH352" s="6"/>
      <c r="BI352" s="6"/>
      <c r="BJ352" s="6"/>
      <c r="BK352" s="6"/>
      <c r="BL352" s="6"/>
      <c r="BM352" s="6"/>
      <c r="BN352" s="6"/>
      <c r="BO352" s="6"/>
      <c r="BP352" s="6"/>
      <c r="BQ352" s="6"/>
      <c r="BR352" s="6"/>
      <c r="BS352" s="6"/>
      <c r="BT352" s="6"/>
      <c r="BU352" s="6"/>
      <c r="BV352" s="6"/>
      <c r="BW352" s="6"/>
      <c r="BX352" s="6"/>
      <c r="BY352" s="6"/>
      <c r="BZ352" s="6"/>
      <c r="CA352" s="6"/>
      <c r="CB352" s="6"/>
      <c r="CC352" s="6"/>
      <c r="CD352" s="6"/>
      <c r="CE352" s="6"/>
      <c r="CF352" s="6"/>
      <c r="CG352" s="6"/>
      <c r="CH352" s="6"/>
      <c r="CI352" s="6"/>
      <c r="CJ352" s="6"/>
      <c r="CK352" s="6"/>
      <c r="CL352" s="236">
        <f t="shared" si="140"/>
        <v>0</v>
      </c>
      <c r="CM352" s="235" t="e">
        <f t="shared" si="141"/>
        <v>#DIV/0!</v>
      </c>
      <c r="CN352" s="236">
        <f t="shared" si="142"/>
        <v>0</v>
      </c>
      <c r="CO352" s="235" t="e">
        <f t="shared" si="143"/>
        <v>#DIV/0!</v>
      </c>
      <c r="CP352" s="236">
        <f t="shared" si="144"/>
        <v>0</v>
      </c>
      <c r="CQ352" s="235" t="e">
        <f t="shared" si="145"/>
        <v>#DIV/0!</v>
      </c>
      <c r="CR352" s="236">
        <f t="shared" si="146"/>
        <v>0</v>
      </c>
      <c r="CS352" s="235" t="e">
        <f t="shared" si="119"/>
        <v>#DIV/0!</v>
      </c>
      <c r="CT352" s="237" t="e">
        <f t="shared" si="120"/>
        <v>#DIV/0!</v>
      </c>
      <c r="CU352" s="237" t="e">
        <f t="shared" si="147"/>
        <v>#DIV/0!</v>
      </c>
      <c r="CV352" s="6"/>
    </row>
    <row r="353" spans="1:100" s="22" customFormat="1" ht="11.25" hidden="1" customHeight="1">
      <c r="A353" s="71">
        <v>347</v>
      </c>
      <c r="B353" s="589"/>
      <c r="C353" s="595"/>
      <c r="D353" s="597"/>
      <c r="E353" s="599"/>
      <c r="F353" s="591"/>
      <c r="G353" s="590"/>
      <c r="H353" s="170" t="s">
        <v>580</v>
      </c>
      <c r="I353" s="62" t="s">
        <v>600</v>
      </c>
      <c r="J353" s="14" t="s">
        <v>363</v>
      </c>
      <c r="K353" s="17" t="s">
        <v>330</v>
      </c>
      <c r="L353" s="52" t="s">
        <v>296</v>
      </c>
      <c r="M353" s="69" t="s">
        <v>184</v>
      </c>
      <c r="N353" s="73"/>
      <c r="O353" s="73"/>
      <c r="P353" s="73"/>
      <c r="Q353" s="73"/>
      <c r="R353" s="73"/>
      <c r="S353" s="74" t="s">
        <v>184</v>
      </c>
      <c r="T353" s="73"/>
      <c r="U353" s="73"/>
      <c r="V353" s="73"/>
      <c r="W353" s="73"/>
      <c r="X353" s="237">
        <f t="shared" si="139"/>
        <v>1</v>
      </c>
      <c r="Y353" s="80"/>
      <c r="Z353" s="80"/>
      <c r="AA353" s="80"/>
      <c r="AB353" s="80"/>
      <c r="AC353" s="80"/>
      <c r="AD353" s="80"/>
      <c r="AE353" s="80"/>
      <c r="AF353" s="80"/>
      <c r="AG353" s="80"/>
      <c r="AH353" s="80"/>
      <c r="AI353" s="80"/>
      <c r="AJ353" s="80"/>
      <c r="AK353" s="80"/>
      <c r="AL353" s="80"/>
      <c r="AM353" s="80"/>
      <c r="AN353" s="80"/>
      <c r="AO353" s="80"/>
      <c r="AP353" s="80"/>
      <c r="AQ353" s="80"/>
      <c r="AR353" s="80" t="s">
        <v>521</v>
      </c>
      <c r="AS353" s="80"/>
      <c r="AT353" s="80"/>
      <c r="AU353" s="80"/>
      <c r="AV353" s="80"/>
      <c r="AW353" s="80"/>
      <c r="AX353" s="80"/>
      <c r="AY353" s="80"/>
      <c r="AZ353" s="80"/>
      <c r="BA353" s="80"/>
      <c r="BB353" s="80"/>
      <c r="BC353" s="80"/>
      <c r="BD353" s="80"/>
      <c r="BE353" s="80"/>
      <c r="BF353" s="80"/>
      <c r="BG353" s="80"/>
      <c r="BH353" s="6"/>
      <c r="BI353" s="6"/>
      <c r="BJ353" s="6"/>
      <c r="BK353" s="6"/>
      <c r="BL353" s="6"/>
      <c r="BM353" s="6"/>
      <c r="BN353" s="6"/>
      <c r="BO353" s="6"/>
      <c r="BP353" s="6"/>
      <c r="BQ353" s="6"/>
      <c r="BR353" s="6"/>
      <c r="BS353" s="6"/>
      <c r="BT353" s="6"/>
      <c r="BU353" s="6"/>
      <c r="BV353" s="6"/>
      <c r="BW353" s="6"/>
      <c r="BX353" s="6"/>
      <c r="BY353" s="6"/>
      <c r="BZ353" s="6"/>
      <c r="CA353" s="6"/>
      <c r="CB353" s="6"/>
      <c r="CC353" s="6"/>
      <c r="CD353" s="6"/>
      <c r="CE353" s="6"/>
      <c r="CF353" s="6"/>
      <c r="CG353" s="6"/>
      <c r="CH353" s="6"/>
      <c r="CI353" s="6"/>
      <c r="CJ353" s="6"/>
      <c r="CK353" s="6"/>
      <c r="CL353" s="236">
        <f t="shared" si="140"/>
        <v>0</v>
      </c>
      <c r="CM353" s="235" t="e">
        <f t="shared" si="141"/>
        <v>#DIV/0!</v>
      </c>
      <c r="CN353" s="236">
        <f t="shared" si="142"/>
        <v>0</v>
      </c>
      <c r="CO353" s="235" t="e">
        <f t="shared" si="143"/>
        <v>#DIV/0!</v>
      </c>
      <c r="CP353" s="236">
        <f t="shared" si="144"/>
        <v>0</v>
      </c>
      <c r="CQ353" s="235" t="e">
        <f t="shared" si="145"/>
        <v>#DIV/0!</v>
      </c>
      <c r="CR353" s="236">
        <f t="shared" si="146"/>
        <v>0</v>
      </c>
      <c r="CS353" s="235" t="e">
        <f t="shared" si="119"/>
        <v>#DIV/0!</v>
      </c>
      <c r="CT353" s="237" t="e">
        <f t="shared" si="120"/>
        <v>#DIV/0!</v>
      </c>
      <c r="CU353" s="237" t="e">
        <f t="shared" si="147"/>
        <v>#DIV/0!</v>
      </c>
      <c r="CV353" s="6"/>
    </row>
    <row r="354" spans="1:100" s="22" customFormat="1" ht="27" hidden="1" customHeight="1">
      <c r="A354" s="71">
        <v>348</v>
      </c>
      <c r="B354" s="589"/>
      <c r="C354" s="595"/>
      <c r="D354" s="597"/>
      <c r="E354" s="599"/>
      <c r="F354" s="591"/>
      <c r="G354" s="590"/>
      <c r="H354" s="170" t="s">
        <v>581</v>
      </c>
      <c r="I354" s="62" t="s">
        <v>600</v>
      </c>
      <c r="J354" s="14" t="s">
        <v>363</v>
      </c>
      <c r="K354" s="17" t="s">
        <v>330</v>
      </c>
      <c r="L354" s="52" t="s">
        <v>296</v>
      </c>
      <c r="M354" s="69" t="s">
        <v>184</v>
      </c>
      <c r="N354" s="73"/>
      <c r="O354" s="73"/>
      <c r="P354" s="73"/>
      <c r="Q354" s="73"/>
      <c r="R354" s="73"/>
      <c r="S354" s="74" t="s">
        <v>184</v>
      </c>
      <c r="T354" s="73"/>
      <c r="U354" s="73"/>
      <c r="V354" s="73"/>
      <c r="W354" s="73"/>
      <c r="X354" s="237">
        <f t="shared" si="139"/>
        <v>1</v>
      </c>
      <c r="Y354" s="80"/>
      <c r="Z354" s="80"/>
      <c r="AA354" s="80"/>
      <c r="AB354" s="80"/>
      <c r="AC354" s="80"/>
      <c r="AD354" s="80"/>
      <c r="AE354" s="80"/>
      <c r="AF354" s="80"/>
      <c r="AG354" s="80"/>
      <c r="AH354" s="80"/>
      <c r="AI354" s="80"/>
      <c r="AJ354" s="80"/>
      <c r="AK354" s="80"/>
      <c r="AL354" s="80"/>
      <c r="AM354" s="80"/>
      <c r="AN354" s="80"/>
      <c r="AO354" s="80"/>
      <c r="AP354" s="80"/>
      <c r="AQ354" s="80"/>
      <c r="AR354" s="80"/>
      <c r="AS354" s="80" t="s">
        <v>521</v>
      </c>
      <c r="AT354" s="80"/>
      <c r="AU354" s="80"/>
      <c r="AV354" s="80"/>
      <c r="AW354" s="80"/>
      <c r="AX354" s="80"/>
      <c r="AY354" s="80"/>
      <c r="AZ354" s="80"/>
      <c r="BA354" s="80"/>
      <c r="BB354" s="80"/>
      <c r="BC354" s="80"/>
      <c r="BD354" s="80"/>
      <c r="BE354" s="80"/>
      <c r="BF354" s="80"/>
      <c r="BG354" s="80"/>
      <c r="BH354" s="6"/>
      <c r="BI354" s="6"/>
      <c r="BJ354" s="6"/>
      <c r="BK354" s="6"/>
      <c r="BL354" s="6"/>
      <c r="BM354" s="6"/>
      <c r="BN354" s="6"/>
      <c r="BO354" s="6"/>
      <c r="BP354" s="6"/>
      <c r="BQ354" s="6"/>
      <c r="BR354" s="6"/>
      <c r="BS354" s="6"/>
      <c r="BT354" s="6"/>
      <c r="BU354" s="6"/>
      <c r="BV354" s="6"/>
      <c r="BW354" s="6"/>
      <c r="BX354" s="6"/>
      <c r="BY354" s="6"/>
      <c r="BZ354" s="6"/>
      <c r="CA354" s="6"/>
      <c r="CB354" s="6"/>
      <c r="CC354" s="6"/>
      <c r="CD354" s="6"/>
      <c r="CE354" s="6"/>
      <c r="CF354" s="6"/>
      <c r="CG354" s="6"/>
      <c r="CH354" s="6"/>
      <c r="CI354" s="6"/>
      <c r="CJ354" s="6"/>
      <c r="CK354" s="6"/>
      <c r="CL354" s="236">
        <f t="shared" si="140"/>
        <v>0</v>
      </c>
      <c r="CM354" s="235" t="e">
        <f t="shared" si="141"/>
        <v>#DIV/0!</v>
      </c>
      <c r="CN354" s="236">
        <f t="shared" si="142"/>
        <v>0</v>
      </c>
      <c r="CO354" s="235" t="e">
        <f t="shared" si="143"/>
        <v>#DIV/0!</v>
      </c>
      <c r="CP354" s="236">
        <f t="shared" si="144"/>
        <v>0</v>
      </c>
      <c r="CQ354" s="235" t="e">
        <f t="shared" si="145"/>
        <v>#DIV/0!</v>
      </c>
      <c r="CR354" s="236">
        <f t="shared" si="146"/>
        <v>0</v>
      </c>
      <c r="CS354" s="235" t="e">
        <f t="shared" si="119"/>
        <v>#DIV/0!</v>
      </c>
      <c r="CT354" s="237" t="e">
        <f t="shared" si="120"/>
        <v>#DIV/0!</v>
      </c>
      <c r="CU354" s="237" t="e">
        <f t="shared" si="147"/>
        <v>#DIV/0!</v>
      </c>
      <c r="CV354" s="6"/>
    </row>
    <row r="355" spans="1:100" s="22" customFormat="1" ht="11.25" hidden="1" customHeight="1">
      <c r="A355" s="71">
        <v>349</v>
      </c>
      <c r="B355" s="589"/>
      <c r="C355" s="595"/>
      <c r="D355" s="597"/>
      <c r="E355" s="599"/>
      <c r="F355" s="591"/>
      <c r="G355" s="590"/>
      <c r="H355" s="170" t="s">
        <v>582</v>
      </c>
      <c r="I355" s="62" t="s">
        <v>600</v>
      </c>
      <c r="J355" s="14" t="s">
        <v>363</v>
      </c>
      <c r="K355" s="17" t="s">
        <v>330</v>
      </c>
      <c r="L355" s="52" t="s">
        <v>296</v>
      </c>
      <c r="M355" s="69" t="s">
        <v>184</v>
      </c>
      <c r="N355" s="73"/>
      <c r="O355" s="73"/>
      <c r="P355" s="73"/>
      <c r="Q355" s="73"/>
      <c r="R355" s="73"/>
      <c r="S355" s="74"/>
      <c r="T355" s="73" t="s">
        <v>184</v>
      </c>
      <c r="U355" s="73"/>
      <c r="V355" s="73"/>
      <c r="W355" s="73"/>
      <c r="X355" s="237">
        <f t="shared" si="139"/>
        <v>1</v>
      </c>
      <c r="Y355" s="80"/>
      <c r="Z355" s="80"/>
      <c r="AA355" s="80"/>
      <c r="AB355" s="80"/>
      <c r="AC355" s="80"/>
      <c r="AD355" s="80"/>
      <c r="AE355" s="80"/>
      <c r="AF355" s="80"/>
      <c r="AG355" s="80"/>
      <c r="AH355" s="80"/>
      <c r="AI355" s="80"/>
      <c r="AJ355" s="80"/>
      <c r="AK355" s="80"/>
      <c r="AL355" s="80"/>
      <c r="AM355" s="80"/>
      <c r="AN355" s="80"/>
      <c r="AO355" s="80"/>
      <c r="AP355" s="80"/>
      <c r="AQ355" s="80"/>
      <c r="AR355" s="80"/>
      <c r="AS355" s="80"/>
      <c r="AT355" s="80"/>
      <c r="AU355" s="80" t="s">
        <v>521</v>
      </c>
      <c r="AV355" s="80"/>
      <c r="AW355" s="80"/>
      <c r="AX355" s="80"/>
      <c r="AY355" s="80"/>
      <c r="AZ355" s="80"/>
      <c r="BA355" s="80"/>
      <c r="BB355" s="80"/>
      <c r="BC355" s="80"/>
      <c r="BD355" s="80"/>
      <c r="BE355" s="80"/>
      <c r="BF355" s="80"/>
      <c r="BG355" s="80"/>
      <c r="BH355" s="6"/>
      <c r="BI355" s="6"/>
      <c r="BJ355" s="6"/>
      <c r="BK355" s="6"/>
      <c r="BL355" s="6"/>
      <c r="BM355" s="6"/>
      <c r="BN355" s="6"/>
      <c r="BO355" s="6"/>
      <c r="BP355" s="6"/>
      <c r="BQ355" s="6"/>
      <c r="BR355" s="6"/>
      <c r="BS355" s="6"/>
      <c r="BT355" s="6"/>
      <c r="BU355" s="6"/>
      <c r="BV355" s="6"/>
      <c r="BW355" s="6"/>
      <c r="BX355" s="6"/>
      <c r="BY355" s="6"/>
      <c r="BZ355" s="6"/>
      <c r="CA355" s="6"/>
      <c r="CB355" s="6"/>
      <c r="CC355" s="6"/>
      <c r="CD355" s="6"/>
      <c r="CE355" s="6"/>
      <c r="CF355" s="6"/>
      <c r="CG355" s="6"/>
      <c r="CH355" s="6"/>
      <c r="CI355" s="6"/>
      <c r="CJ355" s="6"/>
      <c r="CK355" s="6"/>
      <c r="CL355" s="236">
        <f t="shared" si="140"/>
        <v>0</v>
      </c>
      <c r="CM355" s="235" t="e">
        <f t="shared" si="141"/>
        <v>#DIV/0!</v>
      </c>
      <c r="CN355" s="236">
        <f t="shared" si="142"/>
        <v>0</v>
      </c>
      <c r="CO355" s="235" t="e">
        <f t="shared" si="143"/>
        <v>#DIV/0!</v>
      </c>
      <c r="CP355" s="236">
        <f t="shared" si="144"/>
        <v>0</v>
      </c>
      <c r="CQ355" s="235" t="e">
        <f t="shared" si="145"/>
        <v>#DIV/0!</v>
      </c>
      <c r="CR355" s="236">
        <f t="shared" si="146"/>
        <v>0</v>
      </c>
      <c r="CS355" s="235" t="e">
        <f t="shared" ref="CS355:CS418" si="148">CR355/(CL355+CN355+CP355+CR355)</f>
        <v>#DIV/0!</v>
      </c>
      <c r="CT355" s="237" t="e">
        <f t="shared" ref="CT355:CT418" si="149">(((CL355*2)+(CN355*1)+(CP355*0)))/(CL355+CN355+CP355)</f>
        <v>#DIV/0!</v>
      </c>
      <c r="CU355" s="237" t="e">
        <f t="shared" si="147"/>
        <v>#DIV/0!</v>
      </c>
      <c r="CV355" s="6"/>
    </row>
    <row r="356" spans="1:100" s="22" customFormat="1" ht="11.25" hidden="1" customHeight="1">
      <c r="A356" s="71">
        <v>350</v>
      </c>
      <c r="B356" s="589"/>
      <c r="C356" s="595"/>
      <c r="D356" s="597"/>
      <c r="E356" s="599"/>
      <c r="F356" s="591"/>
      <c r="G356" s="590"/>
      <c r="H356" s="170" t="s">
        <v>583</v>
      </c>
      <c r="I356" s="62" t="s">
        <v>600</v>
      </c>
      <c r="J356" s="14" t="s">
        <v>363</v>
      </c>
      <c r="K356" s="17" t="s">
        <v>330</v>
      </c>
      <c r="L356" s="52" t="s">
        <v>296</v>
      </c>
      <c r="M356" s="69" t="s">
        <v>184</v>
      </c>
      <c r="N356" s="73"/>
      <c r="O356" s="73"/>
      <c r="P356" s="73"/>
      <c r="Q356" s="73"/>
      <c r="R356" s="73"/>
      <c r="S356" s="74"/>
      <c r="T356" s="73" t="s">
        <v>184</v>
      </c>
      <c r="U356" s="73"/>
      <c r="V356" s="73"/>
      <c r="W356" s="73"/>
      <c r="X356" s="237">
        <f t="shared" si="139"/>
        <v>1</v>
      </c>
      <c r="Y356" s="80"/>
      <c r="Z356" s="80"/>
      <c r="AA356" s="80"/>
      <c r="AB356" s="80"/>
      <c r="AC356" s="80"/>
      <c r="AD356" s="80"/>
      <c r="AE356" s="80"/>
      <c r="AF356" s="80"/>
      <c r="AG356" s="80"/>
      <c r="AH356" s="80"/>
      <c r="AI356" s="80"/>
      <c r="AJ356" s="80"/>
      <c r="AK356" s="80"/>
      <c r="AL356" s="80"/>
      <c r="AM356" s="80"/>
      <c r="AN356" s="80"/>
      <c r="AO356" s="80"/>
      <c r="AP356" s="80"/>
      <c r="AQ356" s="80"/>
      <c r="AR356" s="80"/>
      <c r="AS356" s="80"/>
      <c r="AT356" s="80"/>
      <c r="AU356" s="80"/>
      <c r="AV356" s="80" t="s">
        <v>523</v>
      </c>
      <c r="AW356" s="80"/>
      <c r="AX356" s="80"/>
      <c r="AY356" s="80"/>
      <c r="AZ356" s="80"/>
      <c r="BA356" s="80"/>
      <c r="BB356" s="80"/>
      <c r="BC356" s="80"/>
      <c r="BD356" s="80"/>
      <c r="BE356" s="80"/>
      <c r="BF356" s="80"/>
      <c r="BG356" s="80"/>
      <c r="BH356" s="6"/>
      <c r="BI356" s="6"/>
      <c r="BJ356" s="6"/>
      <c r="BK356" s="6"/>
      <c r="BL356" s="6"/>
      <c r="BM356" s="6"/>
      <c r="BN356" s="6"/>
      <c r="BO356" s="6"/>
      <c r="BP356" s="6"/>
      <c r="BQ356" s="6"/>
      <c r="BR356" s="6"/>
      <c r="BS356" s="6"/>
      <c r="BT356" s="6"/>
      <c r="BU356" s="6"/>
      <c r="BV356" s="6"/>
      <c r="BW356" s="6"/>
      <c r="BX356" s="6"/>
      <c r="BY356" s="6"/>
      <c r="BZ356" s="6"/>
      <c r="CA356" s="6"/>
      <c r="CB356" s="6"/>
      <c r="CC356" s="6"/>
      <c r="CD356" s="6"/>
      <c r="CE356" s="6"/>
      <c r="CF356" s="6"/>
      <c r="CG356" s="6"/>
      <c r="CH356" s="6"/>
      <c r="CI356" s="6"/>
      <c r="CJ356" s="6"/>
      <c r="CK356" s="6"/>
      <c r="CL356" s="236">
        <f t="shared" si="140"/>
        <v>0</v>
      </c>
      <c r="CM356" s="235" t="e">
        <f t="shared" si="141"/>
        <v>#DIV/0!</v>
      </c>
      <c r="CN356" s="236">
        <f t="shared" si="142"/>
        <v>0</v>
      </c>
      <c r="CO356" s="235" t="e">
        <f t="shared" si="143"/>
        <v>#DIV/0!</v>
      </c>
      <c r="CP356" s="236">
        <f t="shared" si="144"/>
        <v>0</v>
      </c>
      <c r="CQ356" s="235" t="e">
        <f t="shared" si="145"/>
        <v>#DIV/0!</v>
      </c>
      <c r="CR356" s="236">
        <f t="shared" si="146"/>
        <v>0</v>
      </c>
      <c r="CS356" s="235" t="e">
        <f t="shared" si="148"/>
        <v>#DIV/0!</v>
      </c>
      <c r="CT356" s="237" t="e">
        <f t="shared" si="149"/>
        <v>#DIV/0!</v>
      </c>
      <c r="CU356" s="237" t="e">
        <f t="shared" si="147"/>
        <v>#DIV/0!</v>
      </c>
      <c r="CV356" s="6"/>
    </row>
    <row r="357" spans="1:100" s="22" customFormat="1" ht="23.25" hidden="1" customHeight="1">
      <c r="A357" s="71">
        <v>351</v>
      </c>
      <c r="B357" s="589"/>
      <c r="C357" s="595"/>
      <c r="D357" s="597"/>
      <c r="E357" s="599"/>
      <c r="F357" s="591"/>
      <c r="G357" s="590"/>
      <c r="H357" s="170" t="s">
        <v>584</v>
      </c>
      <c r="I357" s="62" t="s">
        <v>600</v>
      </c>
      <c r="J357" s="14" t="s">
        <v>363</v>
      </c>
      <c r="K357" s="17" t="s">
        <v>330</v>
      </c>
      <c r="L357" s="52" t="s">
        <v>296</v>
      </c>
      <c r="M357" s="69" t="s">
        <v>184</v>
      </c>
      <c r="N357" s="73"/>
      <c r="O357" s="73"/>
      <c r="P357" s="73"/>
      <c r="Q357" s="73"/>
      <c r="R357" s="73"/>
      <c r="S357" s="74"/>
      <c r="T357" s="73" t="s">
        <v>184</v>
      </c>
      <c r="U357" s="73"/>
      <c r="V357" s="73"/>
      <c r="W357" s="73"/>
      <c r="X357" s="237">
        <f t="shared" si="139"/>
        <v>1</v>
      </c>
      <c r="Y357" s="80"/>
      <c r="Z357" s="80"/>
      <c r="AA357" s="80"/>
      <c r="AB357" s="80"/>
      <c r="AC357" s="80"/>
      <c r="AD357" s="80"/>
      <c r="AE357" s="80"/>
      <c r="AF357" s="80"/>
      <c r="AG357" s="80"/>
      <c r="AH357" s="80"/>
      <c r="AI357" s="80"/>
      <c r="AJ357" s="80"/>
      <c r="AK357" s="80"/>
      <c r="AL357" s="80"/>
      <c r="AM357" s="80"/>
      <c r="AN357" s="80"/>
      <c r="AO357" s="80"/>
      <c r="AP357" s="80"/>
      <c r="AQ357" s="80"/>
      <c r="AR357" s="80"/>
      <c r="AS357" s="80"/>
      <c r="AT357" s="80"/>
      <c r="AU357" s="80"/>
      <c r="AV357" s="80"/>
      <c r="AW357" s="80" t="s">
        <v>523</v>
      </c>
      <c r="AX357" s="80"/>
      <c r="AY357" s="80"/>
      <c r="AZ357" s="80"/>
      <c r="BA357" s="80"/>
      <c r="BB357" s="80"/>
      <c r="BC357" s="80"/>
      <c r="BD357" s="80"/>
      <c r="BE357" s="80"/>
      <c r="BF357" s="80"/>
      <c r="BG357" s="80"/>
      <c r="BH357" s="6"/>
      <c r="BI357" s="6"/>
      <c r="BJ357" s="6"/>
      <c r="BK357" s="6"/>
      <c r="BL357" s="6"/>
      <c r="BM357" s="6"/>
      <c r="BN357" s="6"/>
      <c r="BO357" s="6"/>
      <c r="BP357" s="6"/>
      <c r="BQ357" s="6"/>
      <c r="BR357" s="6"/>
      <c r="BS357" s="6"/>
      <c r="BT357" s="6"/>
      <c r="BU357" s="6"/>
      <c r="BV357" s="6"/>
      <c r="BW357" s="6"/>
      <c r="BX357" s="6"/>
      <c r="BY357" s="6"/>
      <c r="BZ357" s="6"/>
      <c r="CA357" s="6"/>
      <c r="CB357" s="6"/>
      <c r="CC357" s="6"/>
      <c r="CD357" s="6"/>
      <c r="CE357" s="6"/>
      <c r="CF357" s="6"/>
      <c r="CG357" s="6"/>
      <c r="CH357" s="6"/>
      <c r="CI357" s="6"/>
      <c r="CJ357" s="6"/>
      <c r="CK357" s="6"/>
      <c r="CL357" s="236">
        <f t="shared" si="140"/>
        <v>0</v>
      </c>
      <c r="CM357" s="235" t="e">
        <f t="shared" si="141"/>
        <v>#DIV/0!</v>
      </c>
      <c r="CN357" s="236">
        <f t="shared" si="142"/>
        <v>0</v>
      </c>
      <c r="CO357" s="235" t="e">
        <f t="shared" si="143"/>
        <v>#DIV/0!</v>
      </c>
      <c r="CP357" s="236">
        <f t="shared" si="144"/>
        <v>0</v>
      </c>
      <c r="CQ357" s="235" t="e">
        <f t="shared" si="145"/>
        <v>#DIV/0!</v>
      </c>
      <c r="CR357" s="236">
        <f t="shared" si="146"/>
        <v>0</v>
      </c>
      <c r="CS357" s="235" t="e">
        <f t="shared" si="148"/>
        <v>#DIV/0!</v>
      </c>
      <c r="CT357" s="237" t="e">
        <f t="shared" si="149"/>
        <v>#DIV/0!</v>
      </c>
      <c r="CU357" s="237" t="e">
        <f t="shared" si="147"/>
        <v>#DIV/0!</v>
      </c>
      <c r="CV357" s="6"/>
    </row>
    <row r="358" spans="1:100" s="22" customFormat="1" ht="26.25" hidden="1" customHeight="1">
      <c r="A358" s="71">
        <v>352</v>
      </c>
      <c r="B358" s="589"/>
      <c r="C358" s="595"/>
      <c r="D358" s="597"/>
      <c r="E358" s="599"/>
      <c r="F358" s="591"/>
      <c r="G358" s="590"/>
      <c r="H358" s="170" t="s">
        <v>585</v>
      </c>
      <c r="I358" s="62" t="s">
        <v>600</v>
      </c>
      <c r="J358" s="14" t="s">
        <v>363</v>
      </c>
      <c r="K358" s="17" t="s">
        <v>330</v>
      </c>
      <c r="L358" s="52" t="s">
        <v>296</v>
      </c>
      <c r="M358" s="69" t="s">
        <v>184</v>
      </c>
      <c r="N358" s="73"/>
      <c r="O358" s="73"/>
      <c r="P358" s="73"/>
      <c r="Q358" s="73"/>
      <c r="R358" s="73"/>
      <c r="S358" s="74"/>
      <c r="T358" s="73" t="s">
        <v>184</v>
      </c>
      <c r="U358" s="73"/>
      <c r="V358" s="73"/>
      <c r="W358" s="73"/>
      <c r="X358" s="237">
        <f t="shared" si="139"/>
        <v>1</v>
      </c>
      <c r="Y358" s="80"/>
      <c r="Z358" s="80"/>
      <c r="AA358" s="80"/>
      <c r="AB358" s="80"/>
      <c r="AC358" s="80"/>
      <c r="AD358" s="80"/>
      <c r="AE358" s="80"/>
      <c r="AF358" s="80"/>
      <c r="AG358" s="80"/>
      <c r="AH358" s="80"/>
      <c r="AI358" s="80"/>
      <c r="AJ358" s="80"/>
      <c r="AK358" s="80"/>
      <c r="AL358" s="80"/>
      <c r="AM358" s="80"/>
      <c r="AN358" s="80"/>
      <c r="AO358" s="80"/>
      <c r="AP358" s="80"/>
      <c r="AQ358" s="80"/>
      <c r="AR358" s="80"/>
      <c r="AS358" s="80"/>
      <c r="AT358" s="80" t="s">
        <v>523</v>
      </c>
      <c r="AU358" s="80"/>
      <c r="AV358" s="80"/>
      <c r="AW358" s="80"/>
      <c r="AX358" s="80"/>
      <c r="AY358" s="80"/>
      <c r="AZ358" s="80"/>
      <c r="BA358" s="80"/>
      <c r="BB358" s="80"/>
      <c r="BC358" s="80"/>
      <c r="BD358" s="80"/>
      <c r="BE358" s="80"/>
      <c r="BF358" s="80"/>
      <c r="BG358" s="80"/>
      <c r="BH358" s="6"/>
      <c r="BI358" s="6"/>
      <c r="BJ358" s="6"/>
      <c r="BK358" s="6"/>
      <c r="BL358" s="6"/>
      <c r="BM358" s="6"/>
      <c r="BN358" s="6"/>
      <c r="BO358" s="6"/>
      <c r="BP358" s="6"/>
      <c r="BQ358" s="6"/>
      <c r="BR358" s="6"/>
      <c r="BS358" s="6"/>
      <c r="BT358" s="6"/>
      <c r="BU358" s="6"/>
      <c r="BV358" s="6"/>
      <c r="BW358" s="6"/>
      <c r="BX358" s="6"/>
      <c r="BY358" s="6"/>
      <c r="BZ358" s="6"/>
      <c r="CA358" s="6"/>
      <c r="CB358" s="6"/>
      <c r="CC358" s="6"/>
      <c r="CD358" s="6"/>
      <c r="CE358" s="6"/>
      <c r="CF358" s="6"/>
      <c r="CG358" s="6"/>
      <c r="CH358" s="6"/>
      <c r="CI358" s="6"/>
      <c r="CJ358" s="6"/>
      <c r="CK358" s="6"/>
      <c r="CL358" s="236">
        <f t="shared" si="140"/>
        <v>0</v>
      </c>
      <c r="CM358" s="235" t="e">
        <f t="shared" si="141"/>
        <v>#DIV/0!</v>
      </c>
      <c r="CN358" s="236">
        <f t="shared" si="142"/>
        <v>0</v>
      </c>
      <c r="CO358" s="235" t="e">
        <f t="shared" si="143"/>
        <v>#DIV/0!</v>
      </c>
      <c r="CP358" s="236">
        <f t="shared" si="144"/>
        <v>0</v>
      </c>
      <c r="CQ358" s="235" t="e">
        <f t="shared" si="145"/>
        <v>#DIV/0!</v>
      </c>
      <c r="CR358" s="236">
        <f t="shared" si="146"/>
        <v>0</v>
      </c>
      <c r="CS358" s="235" t="e">
        <f t="shared" si="148"/>
        <v>#DIV/0!</v>
      </c>
      <c r="CT358" s="237" t="e">
        <f t="shared" si="149"/>
        <v>#DIV/0!</v>
      </c>
      <c r="CU358" s="237" t="e">
        <f t="shared" si="147"/>
        <v>#DIV/0!</v>
      </c>
      <c r="CV358" s="6"/>
    </row>
    <row r="359" spans="1:100" s="22" customFormat="1" ht="11.25" hidden="1" customHeight="1">
      <c r="A359" s="71">
        <v>353</v>
      </c>
      <c r="B359" s="589"/>
      <c r="C359" s="595"/>
      <c r="D359" s="597"/>
      <c r="E359" s="599"/>
      <c r="F359" s="591"/>
      <c r="G359" s="590"/>
      <c r="H359" s="170" t="s">
        <v>611</v>
      </c>
      <c r="I359" s="62" t="s">
        <v>600</v>
      </c>
      <c r="J359" s="14" t="s">
        <v>363</v>
      </c>
      <c r="K359" s="17" t="s">
        <v>330</v>
      </c>
      <c r="L359" s="52" t="s">
        <v>296</v>
      </c>
      <c r="M359" s="69" t="s">
        <v>184</v>
      </c>
      <c r="N359" s="73"/>
      <c r="O359" s="73"/>
      <c r="P359" s="73"/>
      <c r="Q359" s="73"/>
      <c r="R359" s="73" t="s">
        <v>184</v>
      </c>
      <c r="S359" s="74"/>
      <c r="T359" s="73"/>
      <c r="U359" s="73"/>
      <c r="V359" s="73"/>
      <c r="W359" s="73"/>
      <c r="X359" s="237">
        <f t="shared" si="139"/>
        <v>1</v>
      </c>
      <c r="Y359" s="80"/>
      <c r="Z359" s="80"/>
      <c r="AA359" s="80"/>
      <c r="AB359" s="80"/>
      <c r="AC359" s="80"/>
      <c r="AD359" s="80"/>
      <c r="AE359" s="80"/>
      <c r="AF359" s="80"/>
      <c r="AG359" s="80"/>
      <c r="AH359" s="80"/>
      <c r="AI359" s="80"/>
      <c r="AJ359" s="80"/>
      <c r="AK359" s="80"/>
      <c r="AL359" s="80"/>
      <c r="AM359" s="80"/>
      <c r="AN359" s="80"/>
      <c r="AO359" s="80" t="s">
        <v>521</v>
      </c>
      <c r="AP359" s="80"/>
      <c r="AQ359" s="80"/>
      <c r="AR359" s="80"/>
      <c r="AS359" s="80"/>
      <c r="AT359" s="80"/>
      <c r="AU359" s="80"/>
      <c r="AV359" s="80"/>
      <c r="AW359" s="80"/>
      <c r="AX359" s="80"/>
      <c r="AY359" s="80"/>
      <c r="AZ359" s="80"/>
      <c r="BA359" s="80"/>
      <c r="BB359" s="80"/>
      <c r="BC359" s="80"/>
      <c r="BD359" s="80"/>
      <c r="BE359" s="80"/>
      <c r="BF359" s="80"/>
      <c r="BG359" s="80"/>
      <c r="BH359" s="6"/>
      <c r="BI359" s="6"/>
      <c r="BJ359" s="6"/>
      <c r="BK359" s="6"/>
      <c r="BL359" s="6"/>
      <c r="BM359" s="6"/>
      <c r="BN359" s="6"/>
      <c r="BO359" s="6"/>
      <c r="BP359" s="6"/>
      <c r="BQ359" s="6"/>
      <c r="BR359" s="6"/>
      <c r="BS359" s="6"/>
      <c r="BT359" s="6"/>
      <c r="BU359" s="6"/>
      <c r="BV359" s="6"/>
      <c r="BW359" s="6"/>
      <c r="BX359" s="6"/>
      <c r="BY359" s="6"/>
      <c r="BZ359" s="6"/>
      <c r="CA359" s="6"/>
      <c r="CB359" s="6"/>
      <c r="CC359" s="6"/>
      <c r="CD359" s="6"/>
      <c r="CE359" s="6"/>
      <c r="CF359" s="6"/>
      <c r="CG359" s="6"/>
      <c r="CH359" s="6"/>
      <c r="CI359" s="6"/>
      <c r="CJ359" s="6"/>
      <c r="CK359" s="6"/>
      <c r="CL359" s="236">
        <f t="shared" si="140"/>
        <v>0</v>
      </c>
      <c r="CM359" s="235" t="e">
        <f t="shared" si="141"/>
        <v>#DIV/0!</v>
      </c>
      <c r="CN359" s="236">
        <f t="shared" si="142"/>
        <v>0</v>
      </c>
      <c r="CO359" s="235" t="e">
        <f t="shared" si="143"/>
        <v>#DIV/0!</v>
      </c>
      <c r="CP359" s="236">
        <f t="shared" si="144"/>
        <v>0</v>
      </c>
      <c r="CQ359" s="235" t="e">
        <f t="shared" si="145"/>
        <v>#DIV/0!</v>
      </c>
      <c r="CR359" s="236">
        <f t="shared" si="146"/>
        <v>0</v>
      </c>
      <c r="CS359" s="235" t="e">
        <f t="shared" si="148"/>
        <v>#DIV/0!</v>
      </c>
      <c r="CT359" s="237" t="e">
        <f t="shared" si="149"/>
        <v>#DIV/0!</v>
      </c>
      <c r="CU359" s="237" t="e">
        <f t="shared" si="147"/>
        <v>#DIV/0!</v>
      </c>
      <c r="CV359" s="27"/>
    </row>
    <row r="360" spans="1:100" s="22" customFormat="1" ht="11.25" hidden="1" customHeight="1">
      <c r="A360" s="71">
        <v>354</v>
      </c>
      <c r="B360" s="589"/>
      <c r="C360" s="595"/>
      <c r="D360" s="597"/>
      <c r="E360" s="599"/>
      <c r="F360" s="591"/>
      <c r="G360" s="590"/>
      <c r="H360" s="170" t="s">
        <v>612</v>
      </c>
      <c r="I360" s="62" t="s">
        <v>600</v>
      </c>
      <c r="J360" s="14" t="s">
        <v>363</v>
      </c>
      <c r="K360" s="17" t="s">
        <v>330</v>
      </c>
      <c r="L360" s="52" t="s">
        <v>296</v>
      </c>
      <c r="M360" s="69" t="s">
        <v>184</v>
      </c>
      <c r="N360" s="73"/>
      <c r="O360" s="73"/>
      <c r="P360" s="73"/>
      <c r="Q360" s="73"/>
      <c r="R360" s="73" t="s">
        <v>184</v>
      </c>
      <c r="S360" s="74"/>
      <c r="T360" s="73"/>
      <c r="U360" s="73"/>
      <c r="V360" s="73"/>
      <c r="W360" s="73"/>
      <c r="X360" s="237">
        <f t="shared" si="139"/>
        <v>1</v>
      </c>
      <c r="Y360" s="80"/>
      <c r="Z360" s="80"/>
      <c r="AA360" s="80"/>
      <c r="AB360" s="80"/>
      <c r="AC360" s="80"/>
      <c r="AD360" s="80"/>
      <c r="AE360" s="80"/>
      <c r="AF360" s="80"/>
      <c r="AG360" s="80"/>
      <c r="AH360" s="80"/>
      <c r="AI360" s="80"/>
      <c r="AJ360" s="80"/>
      <c r="AK360" s="80"/>
      <c r="AL360" s="80"/>
      <c r="AM360" s="80"/>
      <c r="AN360" s="80"/>
      <c r="AO360" s="80"/>
      <c r="AP360" s="80"/>
      <c r="AQ360" s="80" t="s">
        <v>521</v>
      </c>
      <c r="AR360" s="80"/>
      <c r="AS360" s="80"/>
      <c r="AT360" s="80"/>
      <c r="AU360" s="80"/>
      <c r="AV360" s="80"/>
      <c r="AW360" s="80"/>
      <c r="AX360" s="80"/>
      <c r="AY360" s="80"/>
      <c r="AZ360" s="80"/>
      <c r="BA360" s="80"/>
      <c r="BB360" s="80"/>
      <c r="BC360" s="80"/>
      <c r="BD360" s="80"/>
      <c r="BE360" s="80"/>
      <c r="BF360" s="80"/>
      <c r="BG360" s="80"/>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236">
        <f t="shared" si="140"/>
        <v>0</v>
      </c>
      <c r="CM360" s="235" t="e">
        <f t="shared" si="141"/>
        <v>#DIV/0!</v>
      </c>
      <c r="CN360" s="236">
        <f t="shared" si="142"/>
        <v>0</v>
      </c>
      <c r="CO360" s="235" t="e">
        <f t="shared" si="143"/>
        <v>#DIV/0!</v>
      </c>
      <c r="CP360" s="236">
        <f t="shared" si="144"/>
        <v>0</v>
      </c>
      <c r="CQ360" s="235" t="e">
        <f t="shared" si="145"/>
        <v>#DIV/0!</v>
      </c>
      <c r="CR360" s="236">
        <f t="shared" si="146"/>
        <v>0</v>
      </c>
      <c r="CS360" s="235" t="e">
        <f t="shared" si="148"/>
        <v>#DIV/0!</v>
      </c>
      <c r="CT360" s="237" t="e">
        <f t="shared" si="149"/>
        <v>#DIV/0!</v>
      </c>
      <c r="CU360" s="237" t="e">
        <f t="shared" si="147"/>
        <v>#DIV/0!</v>
      </c>
      <c r="CV360" s="6"/>
    </row>
    <row r="361" spans="1:100" s="22" customFormat="1" ht="11.25" hidden="1" customHeight="1">
      <c r="A361" s="71">
        <v>355</v>
      </c>
      <c r="B361" s="589"/>
      <c r="C361" s="595"/>
      <c r="D361" s="597"/>
      <c r="E361" s="599"/>
      <c r="F361" s="591"/>
      <c r="G361" s="590"/>
      <c r="H361" s="170" t="s">
        <v>586</v>
      </c>
      <c r="I361" s="62" t="s">
        <v>600</v>
      </c>
      <c r="J361" s="14" t="s">
        <v>363</v>
      </c>
      <c r="K361" s="17" t="s">
        <v>330</v>
      </c>
      <c r="L361" s="52" t="s">
        <v>296</v>
      </c>
      <c r="M361" s="69" t="s">
        <v>184</v>
      </c>
      <c r="N361" s="73"/>
      <c r="O361" s="73"/>
      <c r="P361" s="73"/>
      <c r="Q361" s="73"/>
      <c r="R361" s="73" t="s">
        <v>184</v>
      </c>
      <c r="S361" s="74"/>
      <c r="T361" s="73"/>
      <c r="U361" s="73"/>
      <c r="V361" s="73"/>
      <c r="W361" s="73"/>
      <c r="X361" s="237">
        <f t="shared" si="139"/>
        <v>1</v>
      </c>
      <c r="Y361" s="80"/>
      <c r="Z361" s="80"/>
      <c r="AA361" s="80"/>
      <c r="AB361" s="80"/>
      <c r="AC361" s="80"/>
      <c r="AD361" s="80"/>
      <c r="AE361" s="80"/>
      <c r="AF361" s="80"/>
      <c r="AG361" s="80"/>
      <c r="AH361" s="80"/>
      <c r="AI361" s="80"/>
      <c r="AJ361" s="80"/>
      <c r="AK361" s="80"/>
      <c r="AL361" s="80"/>
      <c r="AM361" s="80"/>
      <c r="AN361" s="80"/>
      <c r="AO361" s="80"/>
      <c r="AP361" s="80" t="s">
        <v>521</v>
      </c>
      <c r="AQ361" s="80"/>
      <c r="AR361" s="80"/>
      <c r="AS361" s="80"/>
      <c r="AT361" s="80"/>
      <c r="AU361" s="80"/>
      <c r="AV361" s="80"/>
      <c r="AW361" s="80"/>
      <c r="AX361" s="80"/>
      <c r="AY361" s="80"/>
      <c r="AZ361" s="80"/>
      <c r="BA361" s="80"/>
      <c r="BB361" s="80"/>
      <c r="BC361" s="80"/>
      <c r="BD361" s="80"/>
      <c r="BE361" s="80"/>
      <c r="BF361" s="80"/>
      <c r="BG361" s="80"/>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236">
        <f t="shared" si="140"/>
        <v>0</v>
      </c>
      <c r="CM361" s="235" t="e">
        <f t="shared" si="141"/>
        <v>#DIV/0!</v>
      </c>
      <c r="CN361" s="236">
        <f t="shared" si="142"/>
        <v>0</v>
      </c>
      <c r="CO361" s="235" t="e">
        <f t="shared" si="143"/>
        <v>#DIV/0!</v>
      </c>
      <c r="CP361" s="236">
        <f t="shared" si="144"/>
        <v>0</v>
      </c>
      <c r="CQ361" s="235" t="e">
        <f t="shared" si="145"/>
        <v>#DIV/0!</v>
      </c>
      <c r="CR361" s="236">
        <f t="shared" si="146"/>
        <v>0</v>
      </c>
      <c r="CS361" s="235" t="e">
        <f t="shared" si="148"/>
        <v>#DIV/0!</v>
      </c>
      <c r="CT361" s="237" t="e">
        <f t="shared" si="149"/>
        <v>#DIV/0!</v>
      </c>
      <c r="CU361" s="237" t="e">
        <f t="shared" si="147"/>
        <v>#DIV/0!</v>
      </c>
      <c r="CV361" s="6"/>
    </row>
    <row r="362" spans="1:100" s="22" customFormat="1" ht="23.25" hidden="1" customHeight="1">
      <c r="A362" s="71">
        <v>356</v>
      </c>
      <c r="B362" s="589"/>
      <c r="C362" s="595"/>
      <c r="D362" s="597"/>
      <c r="E362" s="599"/>
      <c r="F362" s="591"/>
      <c r="G362" s="590"/>
      <c r="H362" s="170" t="s">
        <v>587</v>
      </c>
      <c r="I362" s="62" t="s">
        <v>600</v>
      </c>
      <c r="J362" s="14" t="s">
        <v>363</v>
      </c>
      <c r="K362" s="17" t="s">
        <v>330</v>
      </c>
      <c r="L362" s="52" t="s">
        <v>296</v>
      </c>
      <c r="M362" s="69" t="s">
        <v>184</v>
      </c>
      <c r="N362" s="84"/>
      <c r="O362" s="85"/>
      <c r="P362" s="85"/>
      <c r="Q362" s="85"/>
      <c r="R362" s="85"/>
      <c r="S362" s="86"/>
      <c r="T362" s="85"/>
      <c r="U362" s="85"/>
      <c r="V362" s="150" t="s">
        <v>184</v>
      </c>
      <c r="W362" s="85"/>
      <c r="X362" s="237">
        <f t="shared" si="139"/>
        <v>1</v>
      </c>
      <c r="Y362" s="80"/>
      <c r="Z362" s="80"/>
      <c r="AA362" s="80"/>
      <c r="AB362" s="80"/>
      <c r="AC362" s="80"/>
      <c r="AD362" s="80"/>
      <c r="AE362" s="80"/>
      <c r="AF362" s="80"/>
      <c r="AG362" s="80"/>
      <c r="AH362" s="80"/>
      <c r="AI362" s="80"/>
      <c r="AJ362" s="80"/>
      <c r="AK362" s="80"/>
      <c r="AL362" s="80"/>
      <c r="AM362" s="80"/>
      <c r="AN362" s="80"/>
      <c r="AO362" s="80"/>
      <c r="AP362" s="80"/>
      <c r="AQ362" s="80"/>
      <c r="AR362" s="80"/>
      <c r="AS362" s="80"/>
      <c r="AT362" s="80"/>
      <c r="AU362" s="80"/>
      <c r="AV362" s="80"/>
      <c r="AW362" s="80"/>
      <c r="AX362" s="80"/>
      <c r="AY362" s="80"/>
      <c r="AZ362" s="80"/>
      <c r="BA362" s="80"/>
      <c r="BB362" s="80"/>
      <c r="BC362" s="80"/>
      <c r="BD362" s="80" t="s">
        <v>521</v>
      </c>
      <c r="BE362" s="80"/>
      <c r="BF362" s="80"/>
      <c r="BG362" s="80"/>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236">
        <f t="shared" si="140"/>
        <v>0</v>
      </c>
      <c r="CM362" s="235" t="e">
        <f t="shared" si="141"/>
        <v>#DIV/0!</v>
      </c>
      <c r="CN362" s="236">
        <f t="shared" si="142"/>
        <v>0</v>
      </c>
      <c r="CO362" s="235" t="e">
        <f t="shared" si="143"/>
        <v>#DIV/0!</v>
      </c>
      <c r="CP362" s="236">
        <f t="shared" si="144"/>
        <v>0</v>
      </c>
      <c r="CQ362" s="235" t="e">
        <f t="shared" si="145"/>
        <v>#DIV/0!</v>
      </c>
      <c r="CR362" s="236">
        <f t="shared" si="146"/>
        <v>0</v>
      </c>
      <c r="CS362" s="235" t="e">
        <f t="shared" si="148"/>
        <v>#DIV/0!</v>
      </c>
      <c r="CT362" s="237" t="e">
        <f t="shared" si="149"/>
        <v>#DIV/0!</v>
      </c>
      <c r="CU362" s="237" t="e">
        <f t="shared" si="147"/>
        <v>#DIV/0!</v>
      </c>
      <c r="CV362" s="6"/>
    </row>
    <row r="363" spans="1:100" s="22" customFormat="1" ht="11.25" hidden="1" customHeight="1">
      <c r="A363" s="71">
        <v>357</v>
      </c>
      <c r="B363" s="589"/>
      <c r="C363" s="595"/>
      <c r="D363" s="597"/>
      <c r="E363" s="599"/>
      <c r="F363" s="591"/>
      <c r="G363" s="590"/>
      <c r="H363" s="170" t="s">
        <v>588</v>
      </c>
      <c r="I363" s="62" t="s">
        <v>600</v>
      </c>
      <c r="J363" s="14" t="s">
        <v>363</v>
      </c>
      <c r="K363" s="17" t="s">
        <v>330</v>
      </c>
      <c r="L363" s="52" t="s">
        <v>296</v>
      </c>
      <c r="M363" s="69" t="s">
        <v>184</v>
      </c>
      <c r="N363" s="73"/>
      <c r="O363" s="73"/>
      <c r="P363" s="73"/>
      <c r="Q363" s="73"/>
      <c r="R363" s="73"/>
      <c r="S363" s="74"/>
      <c r="T363" s="73"/>
      <c r="U363" s="73"/>
      <c r="V363" s="73" t="s">
        <v>184</v>
      </c>
      <c r="W363" s="73"/>
      <c r="X363" s="237">
        <f t="shared" si="139"/>
        <v>1</v>
      </c>
      <c r="Y363" s="80"/>
      <c r="Z363" s="80"/>
      <c r="AA363" s="80"/>
      <c r="AB363" s="80"/>
      <c r="AC363" s="80"/>
      <c r="AD363" s="80"/>
      <c r="AE363" s="80"/>
      <c r="AF363" s="80"/>
      <c r="AG363" s="80"/>
      <c r="AH363" s="80"/>
      <c r="AI363" s="80"/>
      <c r="AJ363" s="80"/>
      <c r="AK363" s="80"/>
      <c r="AL363" s="80"/>
      <c r="AM363" s="80"/>
      <c r="AN363" s="80"/>
      <c r="AO363" s="80"/>
      <c r="AP363" s="80"/>
      <c r="AQ363" s="80"/>
      <c r="AR363" s="80"/>
      <c r="AS363" s="80"/>
      <c r="AT363" s="80"/>
      <c r="AU363" s="80"/>
      <c r="AV363" s="80"/>
      <c r="AW363" s="80"/>
      <c r="AX363" s="80"/>
      <c r="AY363" s="80"/>
      <c r="AZ363" s="80"/>
      <c r="BA363" s="80"/>
      <c r="BB363" s="80"/>
      <c r="BC363" s="80"/>
      <c r="BD363" s="80" t="s">
        <v>523</v>
      </c>
      <c r="BE363" s="80"/>
      <c r="BF363" s="80"/>
      <c r="BG363" s="80"/>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236">
        <f t="shared" si="140"/>
        <v>0</v>
      </c>
      <c r="CM363" s="235" t="e">
        <f t="shared" si="141"/>
        <v>#DIV/0!</v>
      </c>
      <c r="CN363" s="236">
        <f t="shared" si="142"/>
        <v>0</v>
      </c>
      <c r="CO363" s="235" t="e">
        <f t="shared" si="143"/>
        <v>#DIV/0!</v>
      </c>
      <c r="CP363" s="236">
        <f t="shared" si="144"/>
        <v>0</v>
      </c>
      <c r="CQ363" s="235" t="e">
        <f t="shared" si="145"/>
        <v>#DIV/0!</v>
      </c>
      <c r="CR363" s="236">
        <f t="shared" si="146"/>
        <v>0</v>
      </c>
      <c r="CS363" s="235" t="e">
        <f t="shared" si="148"/>
        <v>#DIV/0!</v>
      </c>
      <c r="CT363" s="237" t="e">
        <f t="shared" si="149"/>
        <v>#DIV/0!</v>
      </c>
      <c r="CU363" s="237" t="e">
        <f t="shared" si="147"/>
        <v>#DIV/0!</v>
      </c>
      <c r="CV363" s="6"/>
    </row>
    <row r="364" spans="1:100" s="22" customFormat="1" ht="11.25" hidden="1" customHeight="1">
      <c r="A364" s="71">
        <v>358</v>
      </c>
      <c r="B364" s="589"/>
      <c r="C364" s="595"/>
      <c r="D364" s="597"/>
      <c r="E364" s="599"/>
      <c r="F364" s="591"/>
      <c r="G364" s="590"/>
      <c r="H364" s="170" t="s">
        <v>589</v>
      </c>
      <c r="I364" s="62" t="s">
        <v>600</v>
      </c>
      <c r="J364" s="14" t="s">
        <v>363</v>
      </c>
      <c r="K364" s="17" t="s">
        <v>330</v>
      </c>
      <c r="L364" s="52" t="s">
        <v>296</v>
      </c>
      <c r="M364" s="69" t="s">
        <v>184</v>
      </c>
      <c r="N364" s="73"/>
      <c r="O364" s="73"/>
      <c r="P364" s="73"/>
      <c r="Q364" s="73"/>
      <c r="R364" s="73"/>
      <c r="S364" s="74"/>
      <c r="T364" s="73"/>
      <c r="U364" s="73"/>
      <c r="V364" s="73" t="s">
        <v>184</v>
      </c>
      <c r="W364" s="73"/>
      <c r="X364" s="237">
        <f t="shared" si="139"/>
        <v>1</v>
      </c>
      <c r="Y364" s="80"/>
      <c r="Z364" s="80"/>
      <c r="AA364" s="80"/>
      <c r="AB364" s="80"/>
      <c r="AC364" s="80"/>
      <c r="AD364" s="80"/>
      <c r="AE364" s="80"/>
      <c r="AF364" s="80"/>
      <c r="AG364" s="80"/>
      <c r="AH364" s="80"/>
      <c r="AI364" s="80"/>
      <c r="AJ364" s="80"/>
      <c r="AK364" s="80"/>
      <c r="AL364" s="80"/>
      <c r="AM364" s="80"/>
      <c r="AN364" s="80"/>
      <c r="AO364" s="80"/>
      <c r="AP364" s="80"/>
      <c r="AQ364" s="80"/>
      <c r="AR364" s="80"/>
      <c r="AS364" s="80"/>
      <c r="AT364" s="80"/>
      <c r="AU364" s="80"/>
      <c r="AV364" s="80"/>
      <c r="AW364" s="80"/>
      <c r="AX364" s="80"/>
      <c r="AY364" s="80"/>
      <c r="AZ364" s="80"/>
      <c r="BA364" s="80"/>
      <c r="BB364" s="80"/>
      <c r="BC364" s="80" t="s">
        <v>521</v>
      </c>
      <c r="BD364" s="80"/>
      <c r="BE364" s="80"/>
      <c r="BF364" s="80"/>
      <c r="BG364" s="80"/>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236">
        <f t="shared" si="140"/>
        <v>0</v>
      </c>
      <c r="CM364" s="235" t="e">
        <f t="shared" si="141"/>
        <v>#DIV/0!</v>
      </c>
      <c r="CN364" s="236">
        <f t="shared" si="142"/>
        <v>0</v>
      </c>
      <c r="CO364" s="235" t="e">
        <f t="shared" si="143"/>
        <v>#DIV/0!</v>
      </c>
      <c r="CP364" s="236">
        <f t="shared" si="144"/>
        <v>0</v>
      </c>
      <c r="CQ364" s="235" t="e">
        <f t="shared" si="145"/>
        <v>#DIV/0!</v>
      </c>
      <c r="CR364" s="236">
        <f t="shared" si="146"/>
        <v>0</v>
      </c>
      <c r="CS364" s="235" t="e">
        <f t="shared" si="148"/>
        <v>#DIV/0!</v>
      </c>
      <c r="CT364" s="237" t="e">
        <f t="shared" si="149"/>
        <v>#DIV/0!</v>
      </c>
      <c r="CU364" s="237" t="e">
        <f t="shared" si="147"/>
        <v>#DIV/0!</v>
      </c>
      <c r="CV364" s="6"/>
    </row>
    <row r="365" spans="1:100" s="22" customFormat="1" ht="11.25" hidden="1" customHeight="1">
      <c r="A365" s="71">
        <v>359</v>
      </c>
      <c r="B365" s="589"/>
      <c r="C365" s="595"/>
      <c r="D365" s="597"/>
      <c r="E365" s="599"/>
      <c r="F365" s="591"/>
      <c r="G365" s="590"/>
      <c r="H365" s="170" t="s">
        <v>590</v>
      </c>
      <c r="I365" s="62" t="s">
        <v>600</v>
      </c>
      <c r="J365" s="14" t="s">
        <v>363</v>
      </c>
      <c r="K365" s="17" t="s">
        <v>330</v>
      </c>
      <c r="L365" s="52" t="s">
        <v>296</v>
      </c>
      <c r="M365" s="69" t="s">
        <v>184</v>
      </c>
      <c r="N365" s="73"/>
      <c r="O365" s="73"/>
      <c r="P365" s="73"/>
      <c r="Q365" s="73"/>
      <c r="R365" s="73"/>
      <c r="S365" s="74"/>
      <c r="T365" s="73"/>
      <c r="U365" s="73"/>
      <c r="V365" s="73" t="s">
        <v>184</v>
      </c>
      <c r="W365" s="73"/>
      <c r="X365" s="237">
        <f t="shared" si="139"/>
        <v>1</v>
      </c>
      <c r="Y365" s="80"/>
      <c r="Z365" s="80"/>
      <c r="AA365" s="80"/>
      <c r="AB365" s="80"/>
      <c r="AC365" s="80"/>
      <c r="AD365" s="80"/>
      <c r="AE365" s="80"/>
      <c r="AF365" s="80"/>
      <c r="AG365" s="80"/>
      <c r="AH365" s="80"/>
      <c r="AI365" s="80"/>
      <c r="AJ365" s="80"/>
      <c r="AK365" s="80"/>
      <c r="AL365" s="80"/>
      <c r="AM365" s="80"/>
      <c r="AN365" s="80"/>
      <c r="AO365" s="80"/>
      <c r="AP365" s="80"/>
      <c r="AQ365" s="80"/>
      <c r="AR365" s="80"/>
      <c r="AS365" s="80"/>
      <c r="AT365" s="80"/>
      <c r="AU365" s="80"/>
      <c r="AV365" s="80"/>
      <c r="AW365" s="80"/>
      <c r="AX365" s="80"/>
      <c r="AY365" s="80"/>
      <c r="AZ365" s="80"/>
      <c r="BA365" s="80"/>
      <c r="BB365" s="80" t="s">
        <v>521</v>
      </c>
      <c r="BC365" s="80"/>
      <c r="BD365" s="80"/>
      <c r="BE365" s="80"/>
      <c r="BF365" s="80"/>
      <c r="BG365" s="80"/>
      <c r="BH365" s="6"/>
      <c r="BI365" s="6"/>
      <c r="BJ365" s="6"/>
      <c r="BK365" s="6"/>
      <c r="BL365" s="6"/>
      <c r="BM365" s="6"/>
      <c r="BN365" s="6"/>
      <c r="BO365" s="6"/>
      <c r="BP365" s="6"/>
      <c r="BQ365" s="6"/>
      <c r="BR365" s="6"/>
      <c r="BS365" s="6"/>
      <c r="BT365" s="6"/>
      <c r="BU365" s="6"/>
      <c r="BV365" s="6"/>
      <c r="BW365" s="6"/>
      <c r="BX365" s="6"/>
      <c r="BY365" s="6"/>
      <c r="BZ365" s="6"/>
      <c r="CA365" s="6"/>
      <c r="CB365" s="6"/>
      <c r="CC365" s="6"/>
      <c r="CD365" s="6"/>
      <c r="CE365" s="6"/>
      <c r="CF365" s="6"/>
      <c r="CG365" s="6"/>
      <c r="CH365" s="6"/>
      <c r="CI365" s="6"/>
      <c r="CJ365" s="6"/>
      <c r="CK365" s="6"/>
      <c r="CL365" s="236">
        <f t="shared" si="140"/>
        <v>0</v>
      </c>
      <c r="CM365" s="235" t="e">
        <f t="shared" si="141"/>
        <v>#DIV/0!</v>
      </c>
      <c r="CN365" s="236">
        <f t="shared" si="142"/>
        <v>0</v>
      </c>
      <c r="CO365" s="235" t="e">
        <f t="shared" si="143"/>
        <v>#DIV/0!</v>
      </c>
      <c r="CP365" s="236">
        <f t="shared" si="144"/>
        <v>0</v>
      </c>
      <c r="CQ365" s="235" t="e">
        <f t="shared" si="145"/>
        <v>#DIV/0!</v>
      </c>
      <c r="CR365" s="236">
        <f t="shared" si="146"/>
        <v>0</v>
      </c>
      <c r="CS365" s="235" t="e">
        <f t="shared" si="148"/>
        <v>#DIV/0!</v>
      </c>
      <c r="CT365" s="237" t="e">
        <f t="shared" si="149"/>
        <v>#DIV/0!</v>
      </c>
      <c r="CU365" s="237" t="e">
        <f t="shared" si="147"/>
        <v>#DIV/0!</v>
      </c>
      <c r="CV365" s="6"/>
    </row>
    <row r="366" spans="1:100" s="22" customFormat="1" ht="11.25" hidden="1" customHeight="1">
      <c r="A366" s="71">
        <v>360</v>
      </c>
      <c r="B366" s="589"/>
      <c r="C366" s="595"/>
      <c r="D366" s="597"/>
      <c r="E366" s="599"/>
      <c r="F366" s="591"/>
      <c r="G366" s="590"/>
      <c r="H366" s="170" t="s">
        <v>591</v>
      </c>
      <c r="I366" s="62" t="s">
        <v>600</v>
      </c>
      <c r="J366" s="14" t="s">
        <v>363</v>
      </c>
      <c r="K366" s="17" t="s">
        <v>330</v>
      </c>
      <c r="L366" s="52" t="s">
        <v>296</v>
      </c>
      <c r="M366" s="69" t="s">
        <v>184</v>
      </c>
      <c r="N366" s="73"/>
      <c r="O366" s="73"/>
      <c r="P366" s="73"/>
      <c r="Q366" s="73"/>
      <c r="R366" s="73"/>
      <c r="S366" s="74"/>
      <c r="T366" s="73"/>
      <c r="U366" s="73"/>
      <c r="V366" s="73"/>
      <c r="W366" s="73" t="s">
        <v>184</v>
      </c>
      <c r="X366" s="237">
        <f t="shared" si="139"/>
        <v>1</v>
      </c>
      <c r="Y366" s="80"/>
      <c r="Z366" s="80"/>
      <c r="AA366" s="80"/>
      <c r="AB366" s="80"/>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c r="BC366" s="80"/>
      <c r="BD366" s="80"/>
      <c r="BE366" s="80" t="s">
        <v>521</v>
      </c>
      <c r="BF366" s="80"/>
      <c r="BG366" s="80"/>
      <c r="BH366" s="6"/>
      <c r="BI366" s="6"/>
      <c r="BJ366" s="6"/>
      <c r="BK366" s="6"/>
      <c r="BL366" s="6"/>
      <c r="BM366" s="6"/>
      <c r="BN366" s="6"/>
      <c r="BO366" s="6"/>
      <c r="BP366" s="6"/>
      <c r="BQ366" s="6"/>
      <c r="BR366" s="6"/>
      <c r="BS366" s="6"/>
      <c r="BT366" s="6"/>
      <c r="BU366" s="6"/>
      <c r="BV366" s="6"/>
      <c r="BW366" s="6"/>
      <c r="BX366" s="6"/>
      <c r="BY366" s="6"/>
      <c r="BZ366" s="6"/>
      <c r="CA366" s="6"/>
      <c r="CB366" s="6"/>
      <c r="CC366" s="6"/>
      <c r="CD366" s="6"/>
      <c r="CE366" s="6"/>
      <c r="CF366" s="6"/>
      <c r="CG366" s="6"/>
      <c r="CH366" s="6"/>
      <c r="CI366" s="6"/>
      <c r="CJ366" s="6"/>
      <c r="CK366" s="6"/>
      <c r="CL366" s="236">
        <f t="shared" si="140"/>
        <v>0</v>
      </c>
      <c r="CM366" s="235" t="e">
        <f t="shared" si="141"/>
        <v>#DIV/0!</v>
      </c>
      <c r="CN366" s="236">
        <f t="shared" si="142"/>
        <v>0</v>
      </c>
      <c r="CO366" s="235" t="e">
        <f t="shared" si="143"/>
        <v>#DIV/0!</v>
      </c>
      <c r="CP366" s="236">
        <f t="shared" si="144"/>
        <v>0</v>
      </c>
      <c r="CQ366" s="235" t="e">
        <f t="shared" si="145"/>
        <v>#DIV/0!</v>
      </c>
      <c r="CR366" s="236">
        <f t="shared" si="146"/>
        <v>0</v>
      </c>
      <c r="CS366" s="235" t="e">
        <f t="shared" si="148"/>
        <v>#DIV/0!</v>
      </c>
      <c r="CT366" s="237" t="e">
        <f t="shared" si="149"/>
        <v>#DIV/0!</v>
      </c>
      <c r="CU366" s="237" t="e">
        <f t="shared" si="147"/>
        <v>#DIV/0!</v>
      </c>
      <c r="CV366" s="6"/>
    </row>
    <row r="367" spans="1:100" s="22" customFormat="1" ht="22.5" hidden="1" customHeight="1">
      <c r="A367" s="71">
        <v>361</v>
      </c>
      <c r="B367" s="589"/>
      <c r="C367" s="595"/>
      <c r="D367" s="597"/>
      <c r="E367" s="599"/>
      <c r="F367" s="591"/>
      <c r="G367" s="590"/>
      <c r="H367" s="170" t="s">
        <v>592</v>
      </c>
      <c r="I367" s="62" t="s">
        <v>600</v>
      </c>
      <c r="J367" s="14" t="s">
        <v>363</v>
      </c>
      <c r="K367" s="17" t="s">
        <v>330</v>
      </c>
      <c r="L367" s="52" t="s">
        <v>296</v>
      </c>
      <c r="M367" s="69" t="s">
        <v>184</v>
      </c>
      <c r="N367" s="73"/>
      <c r="O367" s="73"/>
      <c r="P367" s="73"/>
      <c r="Q367" s="73"/>
      <c r="R367" s="73"/>
      <c r="S367" s="74"/>
      <c r="T367" s="73"/>
      <c r="U367" s="73"/>
      <c r="V367" s="73"/>
      <c r="W367" s="73" t="s">
        <v>184</v>
      </c>
      <c r="X367" s="237">
        <f t="shared" si="139"/>
        <v>1</v>
      </c>
      <c r="Y367" s="80"/>
      <c r="Z367" s="80"/>
      <c r="AA367" s="80"/>
      <c r="AB367" s="80"/>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c r="BF367" s="80"/>
      <c r="BG367" s="80" t="s">
        <v>523</v>
      </c>
      <c r="BH367" s="6"/>
      <c r="BI367" s="6"/>
      <c r="BJ367" s="6"/>
      <c r="BK367" s="6"/>
      <c r="BL367" s="6"/>
      <c r="BM367" s="6"/>
      <c r="BN367" s="6"/>
      <c r="BO367" s="6"/>
      <c r="BP367" s="6"/>
      <c r="BQ367" s="6"/>
      <c r="BR367" s="6"/>
      <c r="BS367" s="6"/>
      <c r="BT367" s="6"/>
      <c r="BU367" s="6"/>
      <c r="BV367" s="6"/>
      <c r="BW367" s="6"/>
      <c r="BX367" s="6"/>
      <c r="BY367" s="6"/>
      <c r="BZ367" s="6"/>
      <c r="CA367" s="6"/>
      <c r="CB367" s="6"/>
      <c r="CC367" s="6"/>
      <c r="CD367" s="6"/>
      <c r="CE367" s="6"/>
      <c r="CF367" s="6"/>
      <c r="CG367" s="6"/>
      <c r="CH367" s="6"/>
      <c r="CI367" s="6"/>
      <c r="CJ367" s="6"/>
      <c r="CK367" s="6"/>
      <c r="CL367" s="236">
        <f t="shared" si="140"/>
        <v>0</v>
      </c>
      <c r="CM367" s="235" t="e">
        <f t="shared" si="141"/>
        <v>#DIV/0!</v>
      </c>
      <c r="CN367" s="236">
        <f t="shared" si="142"/>
        <v>0</v>
      </c>
      <c r="CO367" s="235" t="e">
        <f t="shared" si="143"/>
        <v>#DIV/0!</v>
      </c>
      <c r="CP367" s="236">
        <f t="shared" si="144"/>
        <v>0</v>
      </c>
      <c r="CQ367" s="235" t="e">
        <f t="shared" si="145"/>
        <v>#DIV/0!</v>
      </c>
      <c r="CR367" s="236">
        <f t="shared" si="146"/>
        <v>0</v>
      </c>
      <c r="CS367" s="235" t="e">
        <f t="shared" si="148"/>
        <v>#DIV/0!</v>
      </c>
      <c r="CT367" s="237" t="e">
        <f t="shared" si="149"/>
        <v>#DIV/0!</v>
      </c>
      <c r="CU367" s="237" t="e">
        <f t="shared" si="147"/>
        <v>#DIV/0!</v>
      </c>
      <c r="CV367" s="6"/>
    </row>
    <row r="368" spans="1:100" s="22" customFormat="1" ht="22.5" hidden="1" customHeight="1">
      <c r="A368" s="71">
        <v>362</v>
      </c>
      <c r="B368" s="586"/>
      <c r="C368" s="596"/>
      <c r="D368" s="597"/>
      <c r="E368" s="600"/>
      <c r="F368" s="588"/>
      <c r="G368" s="576"/>
      <c r="H368" s="170" t="s">
        <v>593</v>
      </c>
      <c r="I368" s="62" t="s">
        <v>600</v>
      </c>
      <c r="J368" s="14" t="s">
        <v>363</v>
      </c>
      <c r="K368" s="17" t="s">
        <v>330</v>
      </c>
      <c r="L368" s="52" t="s">
        <v>296</v>
      </c>
      <c r="M368" s="69" t="s">
        <v>184</v>
      </c>
      <c r="N368" s="73"/>
      <c r="O368" s="73"/>
      <c r="P368" s="73"/>
      <c r="Q368" s="73"/>
      <c r="R368" s="73"/>
      <c r="S368" s="74"/>
      <c r="T368" s="73"/>
      <c r="U368" s="73"/>
      <c r="V368" s="73"/>
      <c r="W368" s="73" t="s">
        <v>184</v>
      </c>
      <c r="X368" s="237">
        <f t="shared" si="139"/>
        <v>1</v>
      </c>
      <c r="Y368" s="80"/>
      <c r="Z368" s="80"/>
      <c r="AA368" s="80"/>
      <c r="AB368" s="80"/>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t="s">
        <v>523</v>
      </c>
      <c r="BG368" s="80"/>
      <c r="BH368" s="6"/>
      <c r="BI368" s="6"/>
      <c r="BJ368" s="6"/>
      <c r="BK368" s="6"/>
      <c r="BL368" s="6"/>
      <c r="BM368" s="6"/>
      <c r="BN368" s="6"/>
      <c r="BO368" s="6"/>
      <c r="BP368" s="6"/>
      <c r="BQ368" s="6"/>
      <c r="BR368" s="6"/>
      <c r="BS368" s="6"/>
      <c r="BT368" s="6"/>
      <c r="BU368" s="6"/>
      <c r="BV368" s="6"/>
      <c r="BW368" s="6"/>
      <c r="BX368" s="6"/>
      <c r="BY368" s="6"/>
      <c r="BZ368" s="6"/>
      <c r="CA368" s="6"/>
      <c r="CB368" s="6"/>
      <c r="CC368" s="6"/>
      <c r="CD368" s="6"/>
      <c r="CE368" s="6"/>
      <c r="CF368" s="6"/>
      <c r="CG368" s="6"/>
      <c r="CH368" s="6"/>
      <c r="CI368" s="6"/>
      <c r="CJ368" s="6"/>
      <c r="CK368" s="6"/>
      <c r="CL368" s="236">
        <f t="shared" si="140"/>
        <v>0</v>
      </c>
      <c r="CM368" s="235" t="e">
        <f t="shared" si="141"/>
        <v>#DIV/0!</v>
      </c>
      <c r="CN368" s="236">
        <f t="shared" si="142"/>
        <v>0</v>
      </c>
      <c r="CO368" s="235" t="e">
        <f t="shared" si="143"/>
        <v>#DIV/0!</v>
      </c>
      <c r="CP368" s="236">
        <f t="shared" si="144"/>
        <v>0</v>
      </c>
      <c r="CQ368" s="235" t="e">
        <f t="shared" si="145"/>
        <v>#DIV/0!</v>
      </c>
      <c r="CR368" s="236">
        <f t="shared" si="146"/>
        <v>0</v>
      </c>
      <c r="CS368" s="235" t="e">
        <f t="shared" si="148"/>
        <v>#DIV/0!</v>
      </c>
      <c r="CT368" s="237" t="e">
        <f t="shared" si="149"/>
        <v>#DIV/0!</v>
      </c>
      <c r="CU368" s="237" t="e">
        <f t="shared" si="147"/>
        <v>#DIV/0!</v>
      </c>
      <c r="CV368" s="6"/>
    </row>
    <row r="369" spans="1:100" s="22" customFormat="1" ht="54.75" customHeight="1">
      <c r="A369" s="71">
        <v>363</v>
      </c>
      <c r="B369" s="585">
        <v>530</v>
      </c>
      <c r="C369" s="575" t="s">
        <v>58</v>
      </c>
      <c r="D369" s="587" t="s">
        <v>10</v>
      </c>
      <c r="E369" s="575" t="s">
        <v>57</v>
      </c>
      <c r="F369" s="587" t="s">
        <v>12</v>
      </c>
      <c r="G369" s="575" t="s">
        <v>57</v>
      </c>
      <c r="H369" s="172" t="s">
        <v>723</v>
      </c>
      <c r="I369" s="62" t="s">
        <v>599</v>
      </c>
      <c r="J369" s="14" t="s">
        <v>363</v>
      </c>
      <c r="K369" s="255" t="s">
        <v>330</v>
      </c>
      <c r="L369" s="52" t="s">
        <v>296</v>
      </c>
      <c r="M369" s="69" t="s">
        <v>184</v>
      </c>
      <c r="N369" s="73" t="s">
        <v>184</v>
      </c>
      <c r="O369" s="73"/>
      <c r="P369" s="73"/>
      <c r="Q369" s="73"/>
      <c r="R369" s="73"/>
      <c r="S369" s="74"/>
      <c r="T369" s="73"/>
      <c r="U369" s="73"/>
      <c r="V369" s="73"/>
      <c r="W369" s="73"/>
      <c r="X369" s="237">
        <f t="shared" si="139"/>
        <v>1</v>
      </c>
      <c r="Y369" s="80" t="s">
        <v>519</v>
      </c>
      <c r="Z369" s="80"/>
      <c r="AA369" s="80"/>
      <c r="AB369" s="80"/>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c r="BG369" s="80"/>
      <c r="BH369" s="6">
        <v>2</v>
      </c>
      <c r="BI369" s="6">
        <v>2</v>
      </c>
      <c r="BJ369" s="6">
        <v>1</v>
      </c>
      <c r="BK369" s="6">
        <v>2</v>
      </c>
      <c r="BL369" s="6">
        <v>2</v>
      </c>
      <c r="BM369" s="6">
        <v>1</v>
      </c>
      <c r="BN369" s="6">
        <v>1</v>
      </c>
      <c r="BO369" s="6">
        <v>2</v>
      </c>
      <c r="BP369" s="6">
        <v>2</v>
      </c>
      <c r="BQ369" s="6">
        <v>2</v>
      </c>
      <c r="BR369" s="6">
        <v>2</v>
      </c>
      <c r="BS369" s="6">
        <v>1</v>
      </c>
      <c r="BT369" s="6">
        <v>2</v>
      </c>
      <c r="BU369" s="6">
        <v>1</v>
      </c>
      <c r="BV369" s="6">
        <v>1</v>
      </c>
      <c r="BW369" s="6">
        <v>2</v>
      </c>
      <c r="BX369" s="6">
        <v>1</v>
      </c>
      <c r="BY369" s="6">
        <v>2</v>
      </c>
      <c r="BZ369" s="6">
        <v>2</v>
      </c>
      <c r="CA369" s="6">
        <v>2</v>
      </c>
      <c r="CB369" s="6">
        <v>2</v>
      </c>
      <c r="CC369" s="6">
        <v>1</v>
      </c>
      <c r="CD369" s="6">
        <v>2</v>
      </c>
      <c r="CE369" s="6"/>
      <c r="CF369" s="6"/>
      <c r="CG369" s="6"/>
      <c r="CH369" s="6"/>
      <c r="CI369" s="6"/>
      <c r="CJ369" s="6"/>
      <c r="CK369" s="6"/>
      <c r="CL369" s="236">
        <f t="shared" si="140"/>
        <v>15</v>
      </c>
      <c r="CM369" s="235">
        <f t="shared" si="141"/>
        <v>0.65217391304347827</v>
      </c>
      <c r="CN369" s="236">
        <f t="shared" si="142"/>
        <v>8</v>
      </c>
      <c r="CO369" s="235">
        <f t="shared" si="143"/>
        <v>0.34782608695652173</v>
      </c>
      <c r="CP369" s="236">
        <f t="shared" si="144"/>
        <v>0</v>
      </c>
      <c r="CQ369" s="235">
        <f t="shared" si="145"/>
        <v>0</v>
      </c>
      <c r="CR369" s="236">
        <f t="shared" si="146"/>
        <v>0</v>
      </c>
      <c r="CS369" s="235">
        <f t="shared" si="148"/>
        <v>0</v>
      </c>
      <c r="CT369" s="237">
        <f t="shared" si="149"/>
        <v>1.6521739130434783</v>
      </c>
      <c r="CU369" s="237" t="str">
        <f t="shared" si="147"/>
        <v>Đạt mục tiêu</v>
      </c>
      <c r="CV369" s="6"/>
    </row>
    <row r="370" spans="1:100" s="22" customFormat="1" ht="23.25" hidden="1" customHeight="1">
      <c r="A370" s="71">
        <v>364</v>
      </c>
      <c r="B370" s="589"/>
      <c r="C370" s="590"/>
      <c r="D370" s="591"/>
      <c r="E370" s="592"/>
      <c r="F370" s="591"/>
      <c r="G370" s="590"/>
      <c r="H370" s="172" t="s">
        <v>722</v>
      </c>
      <c r="I370" s="62" t="s">
        <v>599</v>
      </c>
      <c r="J370" s="14" t="s">
        <v>363</v>
      </c>
      <c r="K370" s="17" t="s">
        <v>330</v>
      </c>
      <c r="L370" s="52" t="s">
        <v>296</v>
      </c>
      <c r="M370" s="69" t="s">
        <v>184</v>
      </c>
      <c r="N370" s="73"/>
      <c r="O370" s="73"/>
      <c r="P370" s="73" t="s">
        <v>184</v>
      </c>
      <c r="Q370" s="73"/>
      <c r="R370" s="73"/>
      <c r="S370" s="74"/>
      <c r="T370" s="73"/>
      <c r="U370" s="73"/>
      <c r="V370" s="73"/>
      <c r="W370" s="73"/>
      <c r="X370" s="237">
        <f t="shared" si="139"/>
        <v>1</v>
      </c>
      <c r="Y370" s="80"/>
      <c r="Z370" s="80"/>
      <c r="AA370" s="80"/>
      <c r="AB370" s="80"/>
      <c r="AC370" s="80"/>
      <c r="AD370" s="80"/>
      <c r="AE370" s="80"/>
      <c r="AF370" s="80"/>
      <c r="AG370" s="80" t="s">
        <v>519</v>
      </c>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236">
        <f t="shared" si="140"/>
        <v>0</v>
      </c>
      <c r="CM370" s="235" t="e">
        <f t="shared" si="141"/>
        <v>#DIV/0!</v>
      </c>
      <c r="CN370" s="236">
        <f t="shared" si="142"/>
        <v>0</v>
      </c>
      <c r="CO370" s="235" t="e">
        <f t="shared" si="143"/>
        <v>#DIV/0!</v>
      </c>
      <c r="CP370" s="236">
        <f t="shared" si="144"/>
        <v>0</v>
      </c>
      <c r="CQ370" s="235" t="e">
        <f t="shared" si="145"/>
        <v>#DIV/0!</v>
      </c>
      <c r="CR370" s="236">
        <f t="shared" si="146"/>
        <v>0</v>
      </c>
      <c r="CS370" s="235" t="e">
        <f t="shared" si="148"/>
        <v>#DIV/0!</v>
      </c>
      <c r="CT370" s="237" t="e">
        <f t="shared" si="149"/>
        <v>#DIV/0!</v>
      </c>
      <c r="CU370" s="237" t="e">
        <f t="shared" si="147"/>
        <v>#DIV/0!</v>
      </c>
      <c r="CV370" s="6"/>
    </row>
    <row r="371" spans="1:100" s="22" customFormat="1" ht="33.75" hidden="1" customHeight="1">
      <c r="A371" s="71">
        <v>365</v>
      </c>
      <c r="B371" s="589"/>
      <c r="C371" s="590"/>
      <c r="D371" s="591"/>
      <c r="E371" s="592"/>
      <c r="F371" s="591"/>
      <c r="G371" s="590"/>
      <c r="H371" s="172" t="s">
        <v>721</v>
      </c>
      <c r="I371" s="62" t="s">
        <v>599</v>
      </c>
      <c r="J371" s="14" t="s">
        <v>363</v>
      </c>
      <c r="K371" s="17" t="s">
        <v>330</v>
      </c>
      <c r="L371" s="52" t="s">
        <v>296</v>
      </c>
      <c r="M371" s="69" t="s">
        <v>184</v>
      </c>
      <c r="N371" s="73"/>
      <c r="O371" s="73"/>
      <c r="P371" s="73"/>
      <c r="Q371" s="73" t="s">
        <v>184</v>
      </c>
      <c r="R371" s="73"/>
      <c r="S371" s="74"/>
      <c r="T371" s="73"/>
      <c r="U371" s="73"/>
      <c r="V371" s="73"/>
      <c r="W371" s="73"/>
      <c r="X371" s="237">
        <f t="shared" si="139"/>
        <v>1</v>
      </c>
      <c r="Y371" s="80"/>
      <c r="Z371" s="80"/>
      <c r="AA371" s="80"/>
      <c r="AB371" s="80"/>
      <c r="AC371" s="80"/>
      <c r="AD371" s="80"/>
      <c r="AE371" s="80"/>
      <c r="AF371" s="80"/>
      <c r="AG371" s="80"/>
      <c r="AH371" s="80"/>
      <c r="AI371" s="80"/>
      <c r="AJ371" s="80"/>
      <c r="AK371" s="80" t="s">
        <v>519</v>
      </c>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6"/>
      <c r="BI371" s="6"/>
      <c r="BJ371" s="6"/>
      <c r="BK371" s="6"/>
      <c r="BL371" s="6"/>
      <c r="BM371" s="6"/>
      <c r="BN371" s="6"/>
      <c r="BO371" s="6"/>
      <c r="BP371" s="6"/>
      <c r="BQ371" s="6"/>
      <c r="BR371" s="6"/>
      <c r="BS371" s="6"/>
      <c r="BT371" s="6"/>
      <c r="BU371" s="6"/>
      <c r="BV371" s="6"/>
      <c r="BW371" s="6"/>
      <c r="BX371" s="6"/>
      <c r="BY371" s="6"/>
      <c r="BZ371" s="6"/>
      <c r="CA371" s="6"/>
      <c r="CB371" s="6"/>
      <c r="CC371" s="6"/>
      <c r="CD371" s="6"/>
      <c r="CE371" s="6"/>
      <c r="CF371" s="6"/>
      <c r="CG371" s="6"/>
      <c r="CH371" s="6"/>
      <c r="CI371" s="6"/>
      <c r="CJ371" s="6"/>
      <c r="CK371" s="6"/>
      <c r="CL371" s="236">
        <f t="shared" si="140"/>
        <v>0</v>
      </c>
      <c r="CM371" s="235" t="e">
        <f t="shared" si="141"/>
        <v>#DIV/0!</v>
      </c>
      <c r="CN371" s="236">
        <f t="shared" si="142"/>
        <v>0</v>
      </c>
      <c r="CO371" s="235" t="e">
        <f t="shared" si="143"/>
        <v>#DIV/0!</v>
      </c>
      <c r="CP371" s="236">
        <f t="shared" si="144"/>
        <v>0</v>
      </c>
      <c r="CQ371" s="235" t="e">
        <f t="shared" si="145"/>
        <v>#DIV/0!</v>
      </c>
      <c r="CR371" s="236">
        <f t="shared" si="146"/>
        <v>0</v>
      </c>
      <c r="CS371" s="235" t="e">
        <f t="shared" si="148"/>
        <v>#DIV/0!</v>
      </c>
      <c r="CT371" s="237" t="e">
        <f t="shared" si="149"/>
        <v>#DIV/0!</v>
      </c>
      <c r="CU371" s="237" t="e">
        <f t="shared" si="147"/>
        <v>#DIV/0!</v>
      </c>
      <c r="CV371" s="6"/>
    </row>
    <row r="372" spans="1:100" s="22" customFormat="1" ht="44.25" hidden="1" customHeight="1">
      <c r="A372" s="71">
        <v>366</v>
      </c>
      <c r="B372" s="589"/>
      <c r="C372" s="590"/>
      <c r="D372" s="591"/>
      <c r="E372" s="592"/>
      <c r="F372" s="591"/>
      <c r="G372" s="590"/>
      <c r="H372" s="172" t="s">
        <v>620</v>
      </c>
      <c r="I372" s="62" t="s">
        <v>599</v>
      </c>
      <c r="J372" s="14" t="s">
        <v>363</v>
      </c>
      <c r="K372" s="17" t="s">
        <v>330</v>
      </c>
      <c r="L372" s="52" t="s">
        <v>296</v>
      </c>
      <c r="M372" s="69" t="s">
        <v>184</v>
      </c>
      <c r="N372" s="73"/>
      <c r="O372" s="73"/>
      <c r="P372" s="73"/>
      <c r="Q372" s="73"/>
      <c r="R372" s="73"/>
      <c r="S372" s="74"/>
      <c r="T372" s="73"/>
      <c r="U372" s="73" t="s">
        <v>184</v>
      </c>
      <c r="V372" s="73"/>
      <c r="W372" s="73"/>
      <c r="X372" s="237">
        <f t="shared" si="139"/>
        <v>1</v>
      </c>
      <c r="Y372" s="80"/>
      <c r="Z372" s="80"/>
      <c r="AA372" s="80"/>
      <c r="AB372" s="80"/>
      <c r="AC372" s="80"/>
      <c r="AD372" s="80"/>
      <c r="AE372" s="80"/>
      <c r="AF372" s="80"/>
      <c r="AG372" s="80"/>
      <c r="AH372" s="80"/>
      <c r="AI372" s="80"/>
      <c r="AJ372" s="80"/>
      <c r="AK372" s="80"/>
      <c r="AL372" s="80"/>
      <c r="AM372" s="80"/>
      <c r="AN372" s="80"/>
      <c r="AO372" s="80"/>
      <c r="AP372" s="80"/>
      <c r="AQ372" s="80"/>
      <c r="AR372" s="80"/>
      <c r="AS372" s="80"/>
      <c r="AT372" s="80"/>
      <c r="AU372" s="80"/>
      <c r="AV372" s="80"/>
      <c r="AW372" s="80"/>
      <c r="AX372" s="80" t="s">
        <v>519</v>
      </c>
      <c r="AY372" s="80"/>
      <c r="AZ372" s="80"/>
      <c r="BA372" s="80"/>
      <c r="BB372" s="80"/>
      <c r="BC372" s="80"/>
      <c r="BD372" s="80"/>
      <c r="BE372" s="80"/>
      <c r="BF372" s="80"/>
      <c r="BG372" s="80"/>
      <c r="BH372" s="6"/>
      <c r="BI372" s="6"/>
      <c r="BJ372" s="6"/>
      <c r="BK372" s="6"/>
      <c r="BL372" s="6"/>
      <c r="BM372" s="6"/>
      <c r="BN372" s="6"/>
      <c r="BO372" s="6"/>
      <c r="BP372" s="6"/>
      <c r="BQ372" s="6"/>
      <c r="BR372" s="6"/>
      <c r="BS372" s="6"/>
      <c r="BT372" s="6"/>
      <c r="BU372" s="6"/>
      <c r="BV372" s="6"/>
      <c r="BW372" s="6"/>
      <c r="BX372" s="6"/>
      <c r="BY372" s="6"/>
      <c r="BZ372" s="6"/>
      <c r="CA372" s="6"/>
      <c r="CB372" s="6"/>
      <c r="CC372" s="6"/>
      <c r="CD372" s="6"/>
      <c r="CE372" s="6"/>
      <c r="CF372" s="6"/>
      <c r="CG372" s="6"/>
      <c r="CH372" s="6"/>
      <c r="CI372" s="6"/>
      <c r="CJ372" s="6"/>
      <c r="CK372" s="6"/>
      <c r="CL372" s="236">
        <f t="shared" si="140"/>
        <v>0</v>
      </c>
      <c r="CM372" s="235" t="e">
        <f t="shared" si="141"/>
        <v>#DIV/0!</v>
      </c>
      <c r="CN372" s="236">
        <f t="shared" si="142"/>
        <v>0</v>
      </c>
      <c r="CO372" s="235" t="e">
        <f t="shared" si="143"/>
        <v>#DIV/0!</v>
      </c>
      <c r="CP372" s="236">
        <f t="shared" si="144"/>
        <v>0</v>
      </c>
      <c r="CQ372" s="235" t="e">
        <f t="shared" si="145"/>
        <v>#DIV/0!</v>
      </c>
      <c r="CR372" s="236">
        <f t="shared" si="146"/>
        <v>0</v>
      </c>
      <c r="CS372" s="235" t="e">
        <f t="shared" si="148"/>
        <v>#DIV/0!</v>
      </c>
      <c r="CT372" s="237" t="e">
        <f t="shared" si="149"/>
        <v>#DIV/0!</v>
      </c>
      <c r="CU372" s="237" t="e">
        <f t="shared" si="147"/>
        <v>#DIV/0!</v>
      </c>
      <c r="CV372" s="6"/>
    </row>
    <row r="373" spans="1:100" s="22" customFormat="1" ht="33.75" hidden="1" customHeight="1">
      <c r="A373" s="71">
        <v>367</v>
      </c>
      <c r="B373" s="589"/>
      <c r="C373" s="590"/>
      <c r="D373" s="591"/>
      <c r="E373" s="592"/>
      <c r="F373" s="591"/>
      <c r="G373" s="590"/>
      <c r="H373" s="172" t="s">
        <v>720</v>
      </c>
      <c r="I373" s="62" t="s">
        <v>599</v>
      </c>
      <c r="J373" s="14" t="s">
        <v>363</v>
      </c>
      <c r="K373" s="17" t="s">
        <v>330</v>
      </c>
      <c r="L373" s="52" t="s">
        <v>296</v>
      </c>
      <c r="M373" s="69" t="s">
        <v>184</v>
      </c>
      <c r="N373" s="73"/>
      <c r="O373" s="73"/>
      <c r="P373" s="73"/>
      <c r="Q373" s="73"/>
      <c r="R373" s="73"/>
      <c r="S373" s="74" t="s">
        <v>184</v>
      </c>
      <c r="T373" s="73"/>
      <c r="U373" s="73"/>
      <c r="V373" s="73"/>
      <c r="W373" s="73"/>
      <c r="X373" s="237">
        <f t="shared" si="139"/>
        <v>1</v>
      </c>
      <c r="Y373" s="80"/>
      <c r="Z373" s="80"/>
      <c r="AA373" s="80"/>
      <c r="AB373" s="80"/>
      <c r="AC373" s="80"/>
      <c r="AD373" s="80"/>
      <c r="AE373" s="80"/>
      <c r="AF373" s="80"/>
      <c r="AG373" s="80"/>
      <c r="AH373" s="80"/>
      <c r="AI373" s="80"/>
      <c r="AJ373" s="80"/>
      <c r="AK373" s="80"/>
      <c r="AL373" s="80"/>
      <c r="AM373" s="80"/>
      <c r="AN373" s="80"/>
      <c r="AO373" s="80"/>
      <c r="AP373" s="80"/>
      <c r="AQ373" s="80"/>
      <c r="AR373" s="80"/>
      <c r="AS373" s="80" t="s">
        <v>519</v>
      </c>
      <c r="AT373" s="80"/>
      <c r="AU373" s="80"/>
      <c r="AV373" s="80"/>
      <c r="AW373" s="80"/>
      <c r="AX373" s="80"/>
      <c r="AY373" s="80"/>
      <c r="AZ373" s="80"/>
      <c r="BA373" s="80"/>
      <c r="BB373" s="80"/>
      <c r="BC373" s="80"/>
      <c r="BD373" s="80"/>
      <c r="BE373" s="80"/>
      <c r="BF373" s="80"/>
      <c r="BG373" s="80"/>
      <c r="BH373" s="6"/>
      <c r="BI373" s="6"/>
      <c r="BJ373" s="6"/>
      <c r="BK373" s="6"/>
      <c r="BL373" s="6"/>
      <c r="BM373" s="6"/>
      <c r="BN373" s="6"/>
      <c r="BO373" s="6"/>
      <c r="BP373" s="6"/>
      <c r="BQ373" s="6"/>
      <c r="BR373" s="6"/>
      <c r="BS373" s="6"/>
      <c r="BT373" s="6"/>
      <c r="BU373" s="6"/>
      <c r="BV373" s="6"/>
      <c r="BW373" s="6"/>
      <c r="BX373" s="6"/>
      <c r="BY373" s="6"/>
      <c r="BZ373" s="6"/>
      <c r="CA373" s="6"/>
      <c r="CB373" s="6"/>
      <c r="CC373" s="6"/>
      <c r="CD373" s="6"/>
      <c r="CE373" s="6"/>
      <c r="CF373" s="6"/>
      <c r="CG373" s="6"/>
      <c r="CH373" s="6"/>
      <c r="CI373" s="6"/>
      <c r="CJ373" s="6"/>
      <c r="CK373" s="6"/>
      <c r="CL373" s="236">
        <f t="shared" si="140"/>
        <v>0</v>
      </c>
      <c r="CM373" s="235" t="e">
        <f t="shared" si="141"/>
        <v>#DIV/0!</v>
      </c>
      <c r="CN373" s="236">
        <f t="shared" si="142"/>
        <v>0</v>
      </c>
      <c r="CO373" s="235" t="e">
        <f t="shared" si="143"/>
        <v>#DIV/0!</v>
      </c>
      <c r="CP373" s="236">
        <f t="shared" si="144"/>
        <v>0</v>
      </c>
      <c r="CQ373" s="235" t="e">
        <f t="shared" si="145"/>
        <v>#DIV/0!</v>
      </c>
      <c r="CR373" s="236">
        <f t="shared" si="146"/>
        <v>0</v>
      </c>
      <c r="CS373" s="235" t="e">
        <f t="shared" si="148"/>
        <v>#DIV/0!</v>
      </c>
      <c r="CT373" s="237" t="e">
        <f t="shared" si="149"/>
        <v>#DIV/0!</v>
      </c>
      <c r="CU373" s="237" t="e">
        <f t="shared" si="147"/>
        <v>#DIV/0!</v>
      </c>
      <c r="CV373" s="6"/>
    </row>
    <row r="374" spans="1:100" s="22" customFormat="1" ht="35.25" hidden="1" customHeight="1">
      <c r="A374" s="71">
        <v>368</v>
      </c>
      <c r="B374" s="589"/>
      <c r="C374" s="590"/>
      <c r="D374" s="591"/>
      <c r="E374" s="592"/>
      <c r="F374" s="591"/>
      <c r="G374" s="590"/>
      <c r="H374" s="172" t="s">
        <v>719</v>
      </c>
      <c r="I374" s="62" t="s">
        <v>599</v>
      </c>
      <c r="J374" s="14" t="s">
        <v>363</v>
      </c>
      <c r="K374" s="17" t="s">
        <v>330</v>
      </c>
      <c r="L374" s="52" t="s">
        <v>296</v>
      </c>
      <c r="M374" s="69" t="s">
        <v>184</v>
      </c>
      <c r="N374" s="73"/>
      <c r="O374" s="73"/>
      <c r="P374" s="73"/>
      <c r="Q374" s="73"/>
      <c r="R374" s="73"/>
      <c r="S374" s="74"/>
      <c r="T374" s="73"/>
      <c r="U374" s="73"/>
      <c r="V374" s="73"/>
      <c r="W374" s="73" t="s">
        <v>184</v>
      </c>
      <c r="X374" s="237">
        <f t="shared" si="139"/>
        <v>1</v>
      </c>
      <c r="Y374" s="80"/>
      <c r="Z374" s="80"/>
      <c r="AA374" s="80"/>
      <c r="AB374" s="80"/>
      <c r="AC374" s="80"/>
      <c r="AD374" s="80"/>
      <c r="AE374" s="80"/>
      <c r="AF374" s="80"/>
      <c r="AG374" s="80"/>
      <c r="AH374" s="80"/>
      <c r="AI374" s="80"/>
      <c r="AJ374" s="80"/>
      <c r="AK374" s="80"/>
      <c r="AL374" s="80"/>
      <c r="AM374" s="80"/>
      <c r="AN374" s="80"/>
      <c r="AO374" s="80"/>
      <c r="AP374" s="80"/>
      <c r="AQ374" s="80"/>
      <c r="AR374" s="80"/>
      <c r="AS374" s="80"/>
      <c r="AT374" s="80"/>
      <c r="AU374" s="80"/>
      <c r="AV374" s="80"/>
      <c r="AW374" s="80"/>
      <c r="AX374" s="80"/>
      <c r="AY374" s="80"/>
      <c r="AZ374" s="80"/>
      <c r="BA374" s="80"/>
      <c r="BB374" s="80"/>
      <c r="BC374" s="80"/>
      <c r="BD374" s="80"/>
      <c r="BE374" s="80" t="s">
        <v>519</v>
      </c>
      <c r="BF374" s="80"/>
      <c r="BG374" s="80"/>
      <c r="BH374" s="6"/>
      <c r="BI374" s="6"/>
      <c r="BJ374" s="6"/>
      <c r="BK374" s="6"/>
      <c r="BL374" s="6"/>
      <c r="BM374" s="6"/>
      <c r="BN374" s="6"/>
      <c r="BO374" s="6"/>
      <c r="BP374" s="6"/>
      <c r="BQ374" s="6"/>
      <c r="BR374" s="6"/>
      <c r="BS374" s="6"/>
      <c r="BT374" s="6"/>
      <c r="BU374" s="6"/>
      <c r="BV374" s="6"/>
      <c r="BW374" s="6"/>
      <c r="BX374" s="6"/>
      <c r="BY374" s="6"/>
      <c r="BZ374" s="6"/>
      <c r="CA374" s="6"/>
      <c r="CB374" s="6"/>
      <c r="CC374" s="6"/>
      <c r="CD374" s="6"/>
      <c r="CE374" s="6"/>
      <c r="CF374" s="6"/>
      <c r="CG374" s="6"/>
      <c r="CH374" s="6"/>
      <c r="CI374" s="6"/>
      <c r="CJ374" s="6"/>
      <c r="CK374" s="6"/>
      <c r="CL374" s="236">
        <f t="shared" si="140"/>
        <v>0</v>
      </c>
      <c r="CM374" s="235" t="e">
        <f t="shared" si="141"/>
        <v>#DIV/0!</v>
      </c>
      <c r="CN374" s="236">
        <f t="shared" si="142"/>
        <v>0</v>
      </c>
      <c r="CO374" s="235" t="e">
        <f t="shared" si="143"/>
        <v>#DIV/0!</v>
      </c>
      <c r="CP374" s="236">
        <f t="shared" si="144"/>
        <v>0</v>
      </c>
      <c r="CQ374" s="235" t="e">
        <f t="shared" si="145"/>
        <v>#DIV/0!</v>
      </c>
      <c r="CR374" s="236">
        <f t="shared" si="146"/>
        <v>0</v>
      </c>
      <c r="CS374" s="235" t="e">
        <f t="shared" si="148"/>
        <v>#DIV/0!</v>
      </c>
      <c r="CT374" s="237" t="e">
        <f t="shared" si="149"/>
        <v>#DIV/0!</v>
      </c>
      <c r="CU374" s="237" t="e">
        <f t="shared" si="147"/>
        <v>#DIV/0!</v>
      </c>
      <c r="CV374" s="6"/>
    </row>
    <row r="375" spans="1:100" s="22" customFormat="1" ht="25.5" hidden="1" customHeight="1">
      <c r="A375" s="71">
        <v>369</v>
      </c>
      <c r="B375" s="589"/>
      <c r="C375" s="590"/>
      <c r="D375" s="591"/>
      <c r="E375" s="592"/>
      <c r="F375" s="591"/>
      <c r="G375" s="590"/>
      <c r="H375" s="172" t="s">
        <v>718</v>
      </c>
      <c r="I375" s="62" t="s">
        <v>599</v>
      </c>
      <c r="J375" s="14" t="s">
        <v>363</v>
      </c>
      <c r="K375" s="17" t="s">
        <v>330</v>
      </c>
      <c r="L375" s="52" t="s">
        <v>296</v>
      </c>
      <c r="M375" s="69" t="s">
        <v>184</v>
      </c>
      <c r="N375" s="73"/>
      <c r="O375" s="73"/>
      <c r="P375" s="73"/>
      <c r="Q375" s="73"/>
      <c r="R375" s="73"/>
      <c r="S375" s="74"/>
      <c r="T375" s="73" t="s">
        <v>184</v>
      </c>
      <c r="U375" s="73"/>
      <c r="V375" s="73"/>
      <c r="W375" s="73"/>
      <c r="X375" s="237">
        <f t="shared" si="139"/>
        <v>1</v>
      </c>
      <c r="Y375" s="80"/>
      <c r="Z375" s="80"/>
      <c r="AA375" s="80"/>
      <c r="AB375" s="80"/>
      <c r="AC375" s="80"/>
      <c r="AD375" s="80"/>
      <c r="AE375" s="80"/>
      <c r="AF375" s="80"/>
      <c r="AG375" s="80"/>
      <c r="AH375" s="80"/>
      <c r="AI375" s="80"/>
      <c r="AJ375" s="80"/>
      <c r="AK375" s="80"/>
      <c r="AL375" s="80"/>
      <c r="AM375" s="80"/>
      <c r="AN375" s="80"/>
      <c r="AO375" s="80"/>
      <c r="AP375" s="80"/>
      <c r="AQ375" s="80"/>
      <c r="AR375" s="80"/>
      <c r="AS375" s="80"/>
      <c r="AT375" s="80"/>
      <c r="AU375" s="80"/>
      <c r="AV375" s="199" t="s">
        <v>519</v>
      </c>
      <c r="AW375" s="80"/>
      <c r="AX375" s="80"/>
      <c r="AY375" s="80"/>
      <c r="AZ375" s="80"/>
      <c r="BA375" s="80"/>
      <c r="BB375" s="80"/>
      <c r="BC375" s="80"/>
      <c r="BD375" s="80"/>
      <c r="BE375" s="80"/>
      <c r="BF375" s="80"/>
      <c r="BG375" s="80"/>
      <c r="BH375" s="6"/>
      <c r="BI375" s="6"/>
      <c r="BJ375" s="6"/>
      <c r="BK375" s="6"/>
      <c r="BL375" s="6"/>
      <c r="BM375" s="6"/>
      <c r="BN375" s="6"/>
      <c r="BO375" s="6"/>
      <c r="BP375" s="6"/>
      <c r="BQ375" s="6"/>
      <c r="BR375" s="6"/>
      <c r="BS375" s="6"/>
      <c r="BT375" s="6"/>
      <c r="BU375" s="6"/>
      <c r="BV375" s="6"/>
      <c r="BW375" s="6"/>
      <c r="BX375" s="6"/>
      <c r="BY375" s="6"/>
      <c r="BZ375" s="6"/>
      <c r="CA375" s="6"/>
      <c r="CB375" s="6"/>
      <c r="CC375" s="6"/>
      <c r="CD375" s="6"/>
      <c r="CE375" s="6"/>
      <c r="CF375" s="6"/>
      <c r="CG375" s="6"/>
      <c r="CH375" s="6"/>
      <c r="CI375" s="6"/>
      <c r="CJ375" s="6"/>
      <c r="CK375" s="6"/>
      <c r="CL375" s="236">
        <f t="shared" si="140"/>
        <v>0</v>
      </c>
      <c r="CM375" s="235" t="e">
        <f t="shared" si="141"/>
        <v>#DIV/0!</v>
      </c>
      <c r="CN375" s="236">
        <f t="shared" si="142"/>
        <v>0</v>
      </c>
      <c r="CO375" s="235" t="e">
        <f t="shared" si="143"/>
        <v>#DIV/0!</v>
      </c>
      <c r="CP375" s="236">
        <f t="shared" si="144"/>
        <v>0</v>
      </c>
      <c r="CQ375" s="235" t="e">
        <f t="shared" si="145"/>
        <v>#DIV/0!</v>
      </c>
      <c r="CR375" s="236">
        <f t="shared" si="146"/>
        <v>0</v>
      </c>
      <c r="CS375" s="235" t="e">
        <f t="shared" si="148"/>
        <v>#DIV/0!</v>
      </c>
      <c r="CT375" s="237" t="e">
        <f t="shared" si="149"/>
        <v>#DIV/0!</v>
      </c>
      <c r="CU375" s="237" t="e">
        <f t="shared" si="147"/>
        <v>#DIV/0!</v>
      </c>
      <c r="CV375" s="6"/>
    </row>
    <row r="376" spans="1:100" s="22" customFormat="1" ht="45" hidden="1" customHeight="1">
      <c r="A376" s="71">
        <v>370</v>
      </c>
      <c r="B376" s="586"/>
      <c r="C376" s="576"/>
      <c r="D376" s="588"/>
      <c r="E376" s="593"/>
      <c r="F376" s="588"/>
      <c r="G376" s="576"/>
      <c r="H376" s="172" t="s">
        <v>717</v>
      </c>
      <c r="I376" s="62" t="s">
        <v>599</v>
      </c>
      <c r="J376" s="14" t="s">
        <v>363</v>
      </c>
      <c r="K376" s="17" t="s">
        <v>330</v>
      </c>
      <c r="L376" s="52" t="s">
        <v>296</v>
      </c>
      <c r="M376" s="69" t="s">
        <v>184</v>
      </c>
      <c r="N376" s="73"/>
      <c r="O376" s="73"/>
      <c r="P376" s="73"/>
      <c r="Q376" s="73"/>
      <c r="R376" s="73" t="s">
        <v>184</v>
      </c>
      <c r="S376" s="74"/>
      <c r="T376" s="73"/>
      <c r="U376" s="73"/>
      <c r="V376" s="73"/>
      <c r="W376" s="73"/>
      <c r="X376" s="237">
        <f t="shared" si="139"/>
        <v>1</v>
      </c>
      <c r="Y376" s="80"/>
      <c r="Z376" s="80"/>
      <c r="AA376" s="80"/>
      <c r="AB376" s="80"/>
      <c r="AC376" s="80"/>
      <c r="AD376" s="80"/>
      <c r="AE376" s="80"/>
      <c r="AF376" s="80"/>
      <c r="AG376" s="80"/>
      <c r="AH376" s="80"/>
      <c r="AI376" s="80"/>
      <c r="AJ376" s="80"/>
      <c r="AK376" s="80"/>
      <c r="AL376" s="80"/>
      <c r="AM376" s="80"/>
      <c r="AN376" s="80"/>
      <c r="AO376" s="80" t="s">
        <v>519</v>
      </c>
      <c r="AP376" s="80"/>
      <c r="AQ376" s="80"/>
      <c r="AR376" s="80"/>
      <c r="AS376" s="80"/>
      <c r="AT376" s="80"/>
      <c r="AU376" s="80"/>
      <c r="AV376" s="80"/>
      <c r="AW376" s="80"/>
      <c r="AX376" s="80"/>
      <c r="AY376" s="80"/>
      <c r="AZ376" s="80"/>
      <c r="BA376" s="80"/>
      <c r="BB376" s="80"/>
      <c r="BC376" s="80"/>
      <c r="BD376" s="80"/>
      <c r="BE376" s="80"/>
      <c r="BF376" s="80"/>
      <c r="BG376" s="80"/>
      <c r="BH376" s="6"/>
      <c r="BI376" s="6"/>
      <c r="BJ376" s="6"/>
      <c r="BK376" s="6"/>
      <c r="BL376" s="6"/>
      <c r="BM376" s="6"/>
      <c r="BN376" s="6"/>
      <c r="BO376" s="6"/>
      <c r="BP376" s="6"/>
      <c r="BQ376" s="6"/>
      <c r="BR376" s="6"/>
      <c r="BS376" s="6"/>
      <c r="BT376" s="6"/>
      <c r="BU376" s="6"/>
      <c r="BV376" s="6"/>
      <c r="BW376" s="6"/>
      <c r="BX376" s="6"/>
      <c r="BY376" s="6"/>
      <c r="BZ376" s="6"/>
      <c r="CA376" s="6"/>
      <c r="CB376" s="6"/>
      <c r="CC376" s="6"/>
      <c r="CD376" s="6"/>
      <c r="CE376" s="6"/>
      <c r="CF376" s="6"/>
      <c r="CG376" s="6"/>
      <c r="CH376" s="6"/>
      <c r="CI376" s="6"/>
      <c r="CJ376" s="6"/>
      <c r="CK376" s="6"/>
      <c r="CL376" s="236">
        <f t="shared" si="140"/>
        <v>0</v>
      </c>
      <c r="CM376" s="235" t="e">
        <f t="shared" si="141"/>
        <v>#DIV/0!</v>
      </c>
      <c r="CN376" s="236">
        <f t="shared" si="142"/>
        <v>0</v>
      </c>
      <c r="CO376" s="235" t="e">
        <f t="shared" si="143"/>
        <v>#DIV/0!</v>
      </c>
      <c r="CP376" s="236">
        <f t="shared" si="144"/>
        <v>0</v>
      </c>
      <c r="CQ376" s="235" t="e">
        <f t="shared" si="145"/>
        <v>#DIV/0!</v>
      </c>
      <c r="CR376" s="236">
        <f t="shared" si="146"/>
        <v>0</v>
      </c>
      <c r="CS376" s="235" t="e">
        <f t="shared" si="148"/>
        <v>#DIV/0!</v>
      </c>
      <c r="CT376" s="237" t="e">
        <f t="shared" si="149"/>
        <v>#DIV/0!</v>
      </c>
      <c r="CU376" s="237" t="e">
        <f t="shared" si="147"/>
        <v>#DIV/0!</v>
      </c>
      <c r="CV376" s="6"/>
    </row>
    <row r="377" spans="1:100" s="22" customFormat="1" ht="33" customHeight="1">
      <c r="A377" s="71">
        <v>371</v>
      </c>
      <c r="B377" s="585">
        <v>533</v>
      </c>
      <c r="C377" s="575" t="s">
        <v>60</v>
      </c>
      <c r="D377" s="587" t="s">
        <v>10</v>
      </c>
      <c r="E377" s="575" t="s">
        <v>59</v>
      </c>
      <c r="F377" s="587" t="s">
        <v>12</v>
      </c>
      <c r="G377" s="575" t="s">
        <v>441</v>
      </c>
      <c r="H377" s="172" t="s">
        <v>716</v>
      </c>
      <c r="I377" s="62" t="s">
        <v>599</v>
      </c>
      <c r="J377" s="14" t="s">
        <v>363</v>
      </c>
      <c r="K377" s="254" t="s">
        <v>330</v>
      </c>
      <c r="L377" s="52" t="s">
        <v>296</v>
      </c>
      <c r="M377" s="69" t="s">
        <v>184</v>
      </c>
      <c r="N377" s="73" t="s">
        <v>184</v>
      </c>
      <c r="O377" s="73"/>
      <c r="P377" s="73"/>
      <c r="Q377" s="73"/>
      <c r="R377" s="73"/>
      <c r="S377" s="74"/>
      <c r="T377" s="73"/>
      <c r="U377" s="73"/>
      <c r="V377" s="73"/>
      <c r="W377" s="73"/>
      <c r="X377" s="237">
        <f t="shared" si="139"/>
        <v>1</v>
      </c>
      <c r="Y377" s="80"/>
      <c r="Z377" s="80"/>
      <c r="AA377" s="80" t="s">
        <v>519</v>
      </c>
      <c r="AB377" s="80"/>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c r="AZ377" s="80"/>
      <c r="BA377" s="80"/>
      <c r="BB377" s="80"/>
      <c r="BC377" s="80"/>
      <c r="BD377" s="80"/>
      <c r="BE377" s="80"/>
      <c r="BF377" s="80"/>
      <c r="BG377" s="80"/>
      <c r="BH377" s="6">
        <v>2</v>
      </c>
      <c r="BI377" s="6">
        <v>2</v>
      </c>
      <c r="BJ377" s="6">
        <v>2</v>
      </c>
      <c r="BK377" s="6">
        <v>2</v>
      </c>
      <c r="BL377" s="6">
        <v>2</v>
      </c>
      <c r="BM377" s="6">
        <v>2</v>
      </c>
      <c r="BN377" s="6">
        <v>1</v>
      </c>
      <c r="BO377" s="6">
        <v>1</v>
      </c>
      <c r="BP377" s="6">
        <v>1</v>
      </c>
      <c r="BQ377" s="6">
        <v>2</v>
      </c>
      <c r="BR377" s="6">
        <v>2</v>
      </c>
      <c r="BS377" s="6">
        <v>2</v>
      </c>
      <c r="BT377" s="6">
        <v>2</v>
      </c>
      <c r="BU377" s="6">
        <v>2</v>
      </c>
      <c r="BV377" s="6">
        <v>1</v>
      </c>
      <c r="BW377" s="6">
        <v>2</v>
      </c>
      <c r="BX377" s="6">
        <v>2</v>
      </c>
      <c r="BY377" s="6">
        <v>2</v>
      </c>
      <c r="BZ377" s="6">
        <v>2</v>
      </c>
      <c r="CA377" s="6">
        <v>1</v>
      </c>
      <c r="CB377" s="6">
        <v>2</v>
      </c>
      <c r="CC377" s="6">
        <v>2</v>
      </c>
      <c r="CD377" s="6">
        <v>2</v>
      </c>
      <c r="CE377" s="6"/>
      <c r="CF377" s="6"/>
      <c r="CG377" s="6"/>
      <c r="CH377" s="6"/>
      <c r="CI377" s="6"/>
      <c r="CJ377" s="6"/>
      <c r="CK377" s="6"/>
      <c r="CL377" s="236">
        <f t="shared" si="140"/>
        <v>18</v>
      </c>
      <c r="CM377" s="235">
        <f t="shared" si="141"/>
        <v>0.78260869565217395</v>
      </c>
      <c r="CN377" s="236">
        <f t="shared" si="142"/>
        <v>5</v>
      </c>
      <c r="CO377" s="235">
        <f t="shared" si="143"/>
        <v>0.21739130434782608</v>
      </c>
      <c r="CP377" s="236">
        <f t="shared" si="144"/>
        <v>0</v>
      </c>
      <c r="CQ377" s="235">
        <f t="shared" si="145"/>
        <v>0</v>
      </c>
      <c r="CR377" s="236">
        <f t="shared" si="146"/>
        <v>0</v>
      </c>
      <c r="CS377" s="235">
        <f t="shared" si="148"/>
        <v>0</v>
      </c>
      <c r="CT377" s="237">
        <f t="shared" si="149"/>
        <v>1.7826086956521738</v>
      </c>
      <c r="CU377" s="237" t="str">
        <f t="shared" si="147"/>
        <v>Đạt mục tiêu</v>
      </c>
      <c r="CV377" s="6"/>
    </row>
    <row r="378" spans="1:100" s="22" customFormat="1" ht="45.75" hidden="1" customHeight="1">
      <c r="A378" s="71">
        <v>372</v>
      </c>
      <c r="B378" s="589"/>
      <c r="C378" s="590"/>
      <c r="D378" s="591"/>
      <c r="E378" s="592"/>
      <c r="F378" s="591"/>
      <c r="G378" s="590"/>
      <c r="H378" s="172" t="s">
        <v>715</v>
      </c>
      <c r="I378" s="62" t="s">
        <v>599</v>
      </c>
      <c r="J378" s="14" t="s">
        <v>363</v>
      </c>
      <c r="K378" s="15" t="s">
        <v>330</v>
      </c>
      <c r="L378" s="52" t="s">
        <v>296</v>
      </c>
      <c r="M378" s="69" t="s">
        <v>184</v>
      </c>
      <c r="N378" s="73"/>
      <c r="O378" s="73" t="s">
        <v>184</v>
      </c>
      <c r="P378" s="73"/>
      <c r="Q378" s="73"/>
      <c r="R378" s="73"/>
      <c r="S378" s="74"/>
      <c r="T378" s="73"/>
      <c r="U378" s="73"/>
      <c r="V378" s="73"/>
      <c r="W378" s="73"/>
      <c r="X378" s="237">
        <f t="shared" si="139"/>
        <v>1</v>
      </c>
      <c r="Y378" s="80"/>
      <c r="Z378" s="80"/>
      <c r="AA378" s="80"/>
      <c r="AB378" s="80"/>
      <c r="AC378" s="80"/>
      <c r="AD378" s="80"/>
      <c r="AE378" s="80" t="s">
        <v>519</v>
      </c>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6"/>
      <c r="BI378" s="6"/>
      <c r="BJ378" s="6"/>
      <c r="BK378" s="6"/>
      <c r="BL378" s="6"/>
      <c r="BM378" s="6"/>
      <c r="BN378" s="6"/>
      <c r="BO378" s="6"/>
      <c r="BP378" s="6"/>
      <c r="BQ378" s="6"/>
      <c r="BR378" s="6"/>
      <c r="BS378" s="6"/>
      <c r="BT378" s="6"/>
      <c r="BU378" s="6"/>
      <c r="BV378" s="6"/>
      <c r="BW378" s="6"/>
      <c r="BX378" s="6"/>
      <c r="BY378" s="6"/>
      <c r="BZ378" s="6"/>
      <c r="CA378" s="6"/>
      <c r="CB378" s="6"/>
      <c r="CC378" s="6"/>
      <c r="CD378" s="6"/>
      <c r="CE378" s="6"/>
      <c r="CF378" s="6"/>
      <c r="CG378" s="6"/>
      <c r="CH378" s="6"/>
      <c r="CI378" s="6"/>
      <c r="CJ378" s="6"/>
      <c r="CK378" s="6"/>
      <c r="CL378" s="236">
        <f t="shared" si="140"/>
        <v>0</v>
      </c>
      <c r="CM378" s="235" t="e">
        <f t="shared" si="141"/>
        <v>#DIV/0!</v>
      </c>
      <c r="CN378" s="236">
        <f t="shared" si="142"/>
        <v>0</v>
      </c>
      <c r="CO378" s="235" t="e">
        <f t="shared" si="143"/>
        <v>#DIV/0!</v>
      </c>
      <c r="CP378" s="236">
        <f t="shared" si="144"/>
        <v>0</v>
      </c>
      <c r="CQ378" s="235" t="e">
        <f t="shared" si="145"/>
        <v>#DIV/0!</v>
      </c>
      <c r="CR378" s="236">
        <f t="shared" si="146"/>
        <v>0</v>
      </c>
      <c r="CS378" s="235" t="e">
        <f t="shared" si="148"/>
        <v>#DIV/0!</v>
      </c>
      <c r="CT378" s="237" t="e">
        <f t="shared" si="149"/>
        <v>#DIV/0!</v>
      </c>
      <c r="CU378" s="237" t="e">
        <f t="shared" si="147"/>
        <v>#DIV/0!</v>
      </c>
      <c r="CV378" s="6"/>
    </row>
    <row r="379" spans="1:100" s="22" customFormat="1" ht="33" hidden="1" customHeight="1">
      <c r="A379" s="71">
        <v>373</v>
      </c>
      <c r="B379" s="589"/>
      <c r="C379" s="590"/>
      <c r="D379" s="591"/>
      <c r="E379" s="592"/>
      <c r="F379" s="591"/>
      <c r="G379" s="590"/>
      <c r="H379" s="172" t="s">
        <v>714</v>
      </c>
      <c r="I379" s="62" t="s">
        <v>599</v>
      </c>
      <c r="J379" s="14" t="s">
        <v>363</v>
      </c>
      <c r="K379" s="15" t="s">
        <v>330</v>
      </c>
      <c r="L379" s="52" t="s">
        <v>296</v>
      </c>
      <c r="M379" s="69" t="s">
        <v>184</v>
      </c>
      <c r="N379" s="73"/>
      <c r="O379" s="73"/>
      <c r="P379" s="73" t="s">
        <v>184</v>
      </c>
      <c r="Q379" s="73"/>
      <c r="R379" s="73"/>
      <c r="S379" s="74"/>
      <c r="T379" s="73"/>
      <c r="U379" s="73"/>
      <c r="V379" s="73"/>
      <c r="W379" s="73"/>
      <c r="X379" s="237">
        <f t="shared" si="139"/>
        <v>1</v>
      </c>
      <c r="Y379" s="80"/>
      <c r="Z379" s="80"/>
      <c r="AA379" s="80"/>
      <c r="AB379" s="80"/>
      <c r="AC379" s="80"/>
      <c r="AD379" s="80"/>
      <c r="AE379" s="80"/>
      <c r="AF379" s="80" t="s">
        <v>519</v>
      </c>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236">
        <f t="shared" si="140"/>
        <v>0</v>
      </c>
      <c r="CM379" s="235" t="e">
        <f t="shared" si="141"/>
        <v>#DIV/0!</v>
      </c>
      <c r="CN379" s="236">
        <f t="shared" si="142"/>
        <v>0</v>
      </c>
      <c r="CO379" s="235" t="e">
        <f t="shared" si="143"/>
        <v>#DIV/0!</v>
      </c>
      <c r="CP379" s="236">
        <f t="shared" si="144"/>
        <v>0</v>
      </c>
      <c r="CQ379" s="235" t="e">
        <f t="shared" si="145"/>
        <v>#DIV/0!</v>
      </c>
      <c r="CR379" s="236">
        <f t="shared" si="146"/>
        <v>0</v>
      </c>
      <c r="CS379" s="235" t="e">
        <f t="shared" si="148"/>
        <v>#DIV/0!</v>
      </c>
      <c r="CT379" s="237" t="e">
        <f t="shared" si="149"/>
        <v>#DIV/0!</v>
      </c>
      <c r="CU379" s="237" t="e">
        <f t="shared" si="147"/>
        <v>#DIV/0!</v>
      </c>
      <c r="CV379" s="6"/>
    </row>
    <row r="380" spans="1:100" s="22" customFormat="1" ht="33.75" hidden="1" customHeight="1">
      <c r="A380" s="71">
        <v>374</v>
      </c>
      <c r="B380" s="589"/>
      <c r="C380" s="590"/>
      <c r="D380" s="591"/>
      <c r="E380" s="592"/>
      <c r="F380" s="591"/>
      <c r="G380" s="590"/>
      <c r="H380" s="172" t="s">
        <v>713</v>
      </c>
      <c r="I380" s="62" t="s">
        <v>599</v>
      </c>
      <c r="J380" s="14" t="s">
        <v>363</v>
      </c>
      <c r="K380" s="15" t="s">
        <v>330</v>
      </c>
      <c r="L380" s="52" t="s">
        <v>296</v>
      </c>
      <c r="M380" s="69" t="s">
        <v>184</v>
      </c>
      <c r="N380" s="73"/>
      <c r="O380" s="73"/>
      <c r="P380" s="73"/>
      <c r="Q380" s="73" t="s">
        <v>184</v>
      </c>
      <c r="R380" s="73"/>
      <c r="S380" s="74"/>
      <c r="T380" s="73"/>
      <c r="U380" s="73"/>
      <c r="V380" s="73"/>
      <c r="W380" s="73"/>
      <c r="X380" s="237">
        <f t="shared" si="139"/>
        <v>1</v>
      </c>
      <c r="Y380" s="80"/>
      <c r="Z380" s="80"/>
      <c r="AA380" s="80"/>
      <c r="AB380" s="80"/>
      <c r="AC380" s="80"/>
      <c r="AD380" s="80"/>
      <c r="AE380" s="80"/>
      <c r="AF380" s="80"/>
      <c r="AG380" s="80"/>
      <c r="AH380" s="80"/>
      <c r="AI380" s="80"/>
      <c r="AJ380" s="80" t="s">
        <v>519</v>
      </c>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6"/>
      <c r="BI380" s="6"/>
      <c r="BJ380" s="6"/>
      <c r="BK380" s="6"/>
      <c r="BL380" s="6"/>
      <c r="BM380" s="6"/>
      <c r="BN380" s="6"/>
      <c r="BO380" s="6"/>
      <c r="BP380" s="6"/>
      <c r="BQ380" s="6"/>
      <c r="BR380" s="6"/>
      <c r="BS380" s="6"/>
      <c r="BT380" s="6"/>
      <c r="BU380" s="6"/>
      <c r="BV380" s="6"/>
      <c r="BW380" s="6"/>
      <c r="BX380" s="6"/>
      <c r="BY380" s="6"/>
      <c r="BZ380" s="6"/>
      <c r="CA380" s="6"/>
      <c r="CB380" s="6"/>
      <c r="CC380" s="6"/>
      <c r="CD380" s="6"/>
      <c r="CE380" s="6"/>
      <c r="CF380" s="6"/>
      <c r="CG380" s="6"/>
      <c r="CH380" s="6"/>
      <c r="CI380" s="6"/>
      <c r="CJ380" s="6"/>
      <c r="CK380" s="6"/>
      <c r="CL380" s="236">
        <f t="shared" si="140"/>
        <v>0</v>
      </c>
      <c r="CM380" s="235" t="e">
        <f t="shared" si="141"/>
        <v>#DIV/0!</v>
      </c>
      <c r="CN380" s="236">
        <f t="shared" si="142"/>
        <v>0</v>
      </c>
      <c r="CO380" s="235" t="e">
        <f t="shared" si="143"/>
        <v>#DIV/0!</v>
      </c>
      <c r="CP380" s="236">
        <f t="shared" si="144"/>
        <v>0</v>
      </c>
      <c r="CQ380" s="235" t="e">
        <f t="shared" si="145"/>
        <v>#DIV/0!</v>
      </c>
      <c r="CR380" s="236">
        <f t="shared" si="146"/>
        <v>0</v>
      </c>
      <c r="CS380" s="235" t="e">
        <f t="shared" si="148"/>
        <v>#DIV/0!</v>
      </c>
      <c r="CT380" s="237" t="e">
        <f t="shared" si="149"/>
        <v>#DIV/0!</v>
      </c>
      <c r="CU380" s="237" t="e">
        <f t="shared" si="147"/>
        <v>#DIV/0!</v>
      </c>
      <c r="CV380" s="27"/>
    </row>
    <row r="381" spans="1:100" s="22" customFormat="1" ht="31.5" hidden="1" customHeight="1">
      <c r="A381" s="71">
        <v>375</v>
      </c>
      <c r="B381" s="589"/>
      <c r="C381" s="590"/>
      <c r="D381" s="591"/>
      <c r="E381" s="592"/>
      <c r="F381" s="591"/>
      <c r="G381" s="590"/>
      <c r="H381" s="172" t="s">
        <v>710</v>
      </c>
      <c r="I381" s="62" t="s">
        <v>599</v>
      </c>
      <c r="J381" s="14" t="s">
        <v>363</v>
      </c>
      <c r="K381" s="15" t="s">
        <v>330</v>
      </c>
      <c r="L381" s="52" t="s">
        <v>296</v>
      </c>
      <c r="M381" s="69" t="s">
        <v>184</v>
      </c>
      <c r="N381" s="73"/>
      <c r="O381" s="73"/>
      <c r="P381" s="73"/>
      <c r="Q381" s="73" t="s">
        <v>184</v>
      </c>
      <c r="R381" s="73"/>
      <c r="S381" s="74"/>
      <c r="T381" s="73"/>
      <c r="U381" s="73"/>
      <c r="V381" s="73"/>
      <c r="W381" s="73"/>
      <c r="X381" s="237">
        <f t="shared" si="139"/>
        <v>1</v>
      </c>
      <c r="Y381" s="80"/>
      <c r="Z381" s="80"/>
      <c r="AA381" s="80"/>
      <c r="AB381" s="80"/>
      <c r="AC381" s="80"/>
      <c r="AD381" s="80"/>
      <c r="AE381" s="80"/>
      <c r="AF381" s="80"/>
      <c r="AG381" s="80"/>
      <c r="AH381" s="80"/>
      <c r="AI381" s="80"/>
      <c r="AJ381" s="80"/>
      <c r="AK381" s="80"/>
      <c r="AL381" s="80" t="s">
        <v>519</v>
      </c>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6"/>
      <c r="BI381" s="6"/>
      <c r="BJ381" s="6"/>
      <c r="BK381" s="6"/>
      <c r="BL381" s="6"/>
      <c r="BM381" s="6"/>
      <c r="BN381" s="6"/>
      <c r="BO381" s="6"/>
      <c r="BP381" s="6"/>
      <c r="BQ381" s="6"/>
      <c r="BR381" s="6"/>
      <c r="BS381" s="6"/>
      <c r="BT381" s="6"/>
      <c r="BU381" s="6"/>
      <c r="BV381" s="6"/>
      <c r="BW381" s="6"/>
      <c r="BX381" s="6"/>
      <c r="BY381" s="6"/>
      <c r="BZ381" s="6"/>
      <c r="CA381" s="6"/>
      <c r="CB381" s="6"/>
      <c r="CC381" s="6"/>
      <c r="CD381" s="6"/>
      <c r="CE381" s="6"/>
      <c r="CF381" s="6"/>
      <c r="CG381" s="6"/>
      <c r="CH381" s="6"/>
      <c r="CI381" s="6"/>
      <c r="CJ381" s="6"/>
      <c r="CK381" s="6"/>
      <c r="CL381" s="236">
        <f t="shared" si="140"/>
        <v>0</v>
      </c>
      <c r="CM381" s="235" t="e">
        <f t="shared" si="141"/>
        <v>#DIV/0!</v>
      </c>
      <c r="CN381" s="236">
        <f t="shared" si="142"/>
        <v>0</v>
      </c>
      <c r="CO381" s="235" t="e">
        <f t="shared" si="143"/>
        <v>#DIV/0!</v>
      </c>
      <c r="CP381" s="236">
        <f t="shared" si="144"/>
        <v>0</v>
      </c>
      <c r="CQ381" s="235" t="e">
        <f t="shared" si="145"/>
        <v>#DIV/0!</v>
      </c>
      <c r="CR381" s="236">
        <f t="shared" si="146"/>
        <v>0</v>
      </c>
      <c r="CS381" s="235" t="e">
        <f t="shared" si="148"/>
        <v>#DIV/0!</v>
      </c>
      <c r="CT381" s="237" t="e">
        <f t="shared" si="149"/>
        <v>#DIV/0!</v>
      </c>
      <c r="CU381" s="237" t="e">
        <f t="shared" si="147"/>
        <v>#DIV/0!</v>
      </c>
      <c r="CV381" s="27"/>
    </row>
    <row r="382" spans="1:100" s="22" customFormat="1" ht="34.5" hidden="1" customHeight="1">
      <c r="A382" s="71">
        <v>376</v>
      </c>
      <c r="B382" s="589"/>
      <c r="C382" s="590"/>
      <c r="D382" s="591"/>
      <c r="E382" s="592"/>
      <c r="F382" s="591"/>
      <c r="G382" s="590"/>
      <c r="H382" s="172" t="s">
        <v>711</v>
      </c>
      <c r="I382" s="62" t="s">
        <v>599</v>
      </c>
      <c r="J382" s="14" t="s">
        <v>363</v>
      </c>
      <c r="K382" s="15" t="s">
        <v>330</v>
      </c>
      <c r="L382" s="52" t="s">
        <v>296</v>
      </c>
      <c r="M382" s="69" t="s">
        <v>184</v>
      </c>
      <c r="N382" s="73"/>
      <c r="O382" s="73"/>
      <c r="P382" s="73"/>
      <c r="Q382" s="73"/>
      <c r="R382" s="73"/>
      <c r="S382" s="74"/>
      <c r="T382" s="73"/>
      <c r="U382" s="73" t="s">
        <v>184</v>
      </c>
      <c r="V382" s="73"/>
      <c r="W382" s="73"/>
      <c r="X382" s="237">
        <f t="shared" si="139"/>
        <v>1</v>
      </c>
      <c r="Y382" s="80"/>
      <c r="Z382" s="80"/>
      <c r="AA382" s="80"/>
      <c r="AB382" s="80"/>
      <c r="AC382" s="80"/>
      <c r="AD382" s="80"/>
      <c r="AE382" s="80"/>
      <c r="AF382" s="80"/>
      <c r="AG382" s="80"/>
      <c r="AH382" s="80"/>
      <c r="AI382" s="80"/>
      <c r="AJ382" s="80"/>
      <c r="AK382" s="80"/>
      <c r="AL382" s="80"/>
      <c r="AM382" s="80"/>
      <c r="AN382" s="80"/>
      <c r="AO382" s="80"/>
      <c r="AP382" s="80"/>
      <c r="AQ382" s="80"/>
      <c r="AR382" s="80"/>
      <c r="AS382" s="80"/>
      <c r="AT382" s="80"/>
      <c r="AU382" s="80"/>
      <c r="AV382" s="80"/>
      <c r="AW382" s="80"/>
      <c r="AX382" s="80"/>
      <c r="AY382" s="80" t="s">
        <v>519</v>
      </c>
      <c r="AZ382" s="80"/>
      <c r="BA382" s="80"/>
      <c r="BB382" s="80"/>
      <c r="BC382" s="80"/>
      <c r="BD382" s="80"/>
      <c r="BE382" s="80"/>
      <c r="BF382" s="80"/>
      <c r="BG382" s="80"/>
      <c r="BH382" s="6"/>
      <c r="BI382" s="6"/>
      <c r="BJ382" s="6"/>
      <c r="BK382" s="6"/>
      <c r="BL382" s="6"/>
      <c r="BM382" s="6"/>
      <c r="BN382" s="6"/>
      <c r="BO382" s="6"/>
      <c r="BP382" s="6"/>
      <c r="BQ382" s="6"/>
      <c r="BR382" s="6"/>
      <c r="BS382" s="6"/>
      <c r="BT382" s="6"/>
      <c r="BU382" s="6"/>
      <c r="BV382" s="6"/>
      <c r="BW382" s="6"/>
      <c r="BX382" s="6"/>
      <c r="BY382" s="6"/>
      <c r="BZ382" s="6"/>
      <c r="CA382" s="6"/>
      <c r="CB382" s="6"/>
      <c r="CC382" s="6"/>
      <c r="CD382" s="6"/>
      <c r="CE382" s="6"/>
      <c r="CF382" s="6"/>
      <c r="CG382" s="6"/>
      <c r="CH382" s="6"/>
      <c r="CI382" s="6"/>
      <c r="CJ382" s="6"/>
      <c r="CK382" s="6"/>
      <c r="CL382" s="236">
        <f t="shared" si="140"/>
        <v>0</v>
      </c>
      <c r="CM382" s="235" t="e">
        <f t="shared" si="141"/>
        <v>#DIV/0!</v>
      </c>
      <c r="CN382" s="236">
        <f t="shared" si="142"/>
        <v>0</v>
      </c>
      <c r="CO382" s="235" t="e">
        <f t="shared" si="143"/>
        <v>#DIV/0!</v>
      </c>
      <c r="CP382" s="236">
        <f t="shared" si="144"/>
        <v>0</v>
      </c>
      <c r="CQ382" s="235" t="e">
        <f t="shared" si="145"/>
        <v>#DIV/0!</v>
      </c>
      <c r="CR382" s="236">
        <f t="shared" si="146"/>
        <v>0</v>
      </c>
      <c r="CS382" s="235" t="e">
        <f t="shared" si="148"/>
        <v>#DIV/0!</v>
      </c>
      <c r="CT382" s="237" t="e">
        <f t="shared" si="149"/>
        <v>#DIV/0!</v>
      </c>
      <c r="CU382" s="237" t="e">
        <f t="shared" si="147"/>
        <v>#DIV/0!</v>
      </c>
      <c r="CV382" s="27"/>
    </row>
    <row r="383" spans="1:100" s="22" customFormat="1" ht="33" hidden="1" customHeight="1">
      <c r="A383" s="71">
        <v>377</v>
      </c>
      <c r="B383" s="589"/>
      <c r="C383" s="590"/>
      <c r="D383" s="591"/>
      <c r="E383" s="592"/>
      <c r="F383" s="591"/>
      <c r="G383" s="590"/>
      <c r="H383" s="172" t="s">
        <v>712</v>
      </c>
      <c r="I383" s="62" t="s">
        <v>599</v>
      </c>
      <c r="J383" s="14" t="s">
        <v>363</v>
      </c>
      <c r="K383" s="15" t="s">
        <v>330</v>
      </c>
      <c r="L383" s="52" t="s">
        <v>296</v>
      </c>
      <c r="M383" s="69" t="s">
        <v>184</v>
      </c>
      <c r="N383" s="73"/>
      <c r="O383" s="73"/>
      <c r="P383" s="73"/>
      <c r="Q383" s="73"/>
      <c r="R383" s="73"/>
      <c r="S383" s="74" t="s">
        <v>184</v>
      </c>
      <c r="T383" s="73"/>
      <c r="U383" s="73"/>
      <c r="V383" s="73"/>
      <c r="W383" s="73"/>
      <c r="X383" s="237">
        <f t="shared" si="139"/>
        <v>1</v>
      </c>
      <c r="Y383" s="80"/>
      <c r="Z383" s="80"/>
      <c r="AA383" s="80"/>
      <c r="AB383" s="80"/>
      <c r="AC383" s="80"/>
      <c r="AD383" s="80"/>
      <c r="AE383" s="80"/>
      <c r="AF383" s="80"/>
      <c r="AG383" s="80"/>
      <c r="AH383" s="80"/>
      <c r="AI383" s="80"/>
      <c r="AJ383" s="80"/>
      <c r="AK383" s="80"/>
      <c r="AL383" s="80"/>
      <c r="AM383" s="80"/>
      <c r="AN383" s="80"/>
      <c r="AO383" s="80"/>
      <c r="AP383" s="80"/>
      <c r="AQ383" s="80"/>
      <c r="AR383" s="80" t="s">
        <v>519</v>
      </c>
      <c r="AS383" s="80"/>
      <c r="AT383" s="80"/>
      <c r="AU383" s="80"/>
      <c r="AV383" s="80"/>
      <c r="AW383" s="80"/>
      <c r="AX383" s="80"/>
      <c r="AY383" s="80"/>
      <c r="AZ383" s="80"/>
      <c r="BA383" s="80"/>
      <c r="BB383" s="80"/>
      <c r="BC383" s="80"/>
      <c r="BD383" s="80"/>
      <c r="BE383" s="80"/>
      <c r="BF383" s="80"/>
      <c r="BG383" s="80"/>
      <c r="BH383" s="6"/>
      <c r="BI383" s="6"/>
      <c r="BJ383" s="6"/>
      <c r="BK383" s="6"/>
      <c r="BL383" s="6"/>
      <c r="BM383" s="6"/>
      <c r="BN383" s="6"/>
      <c r="BO383" s="6"/>
      <c r="BP383" s="6"/>
      <c r="BQ383" s="6"/>
      <c r="BR383" s="6"/>
      <c r="BS383" s="6"/>
      <c r="BT383" s="6"/>
      <c r="BU383" s="6"/>
      <c r="BV383" s="6"/>
      <c r="BW383" s="6"/>
      <c r="BX383" s="6"/>
      <c r="BY383" s="6"/>
      <c r="BZ383" s="6"/>
      <c r="CA383" s="6"/>
      <c r="CB383" s="6"/>
      <c r="CC383" s="6"/>
      <c r="CD383" s="6"/>
      <c r="CE383" s="6"/>
      <c r="CF383" s="6"/>
      <c r="CG383" s="6"/>
      <c r="CH383" s="6"/>
      <c r="CI383" s="6"/>
      <c r="CJ383" s="6"/>
      <c r="CK383" s="6"/>
      <c r="CL383" s="236">
        <f t="shared" si="140"/>
        <v>0</v>
      </c>
      <c r="CM383" s="235" t="e">
        <f t="shared" si="141"/>
        <v>#DIV/0!</v>
      </c>
      <c r="CN383" s="236">
        <f t="shared" si="142"/>
        <v>0</v>
      </c>
      <c r="CO383" s="235" t="e">
        <f t="shared" si="143"/>
        <v>#DIV/0!</v>
      </c>
      <c r="CP383" s="236">
        <f t="shared" si="144"/>
        <v>0</v>
      </c>
      <c r="CQ383" s="235" t="e">
        <f t="shared" si="145"/>
        <v>#DIV/0!</v>
      </c>
      <c r="CR383" s="236">
        <f t="shared" si="146"/>
        <v>0</v>
      </c>
      <c r="CS383" s="235" t="e">
        <f t="shared" si="148"/>
        <v>#DIV/0!</v>
      </c>
      <c r="CT383" s="237" t="e">
        <f t="shared" si="149"/>
        <v>#DIV/0!</v>
      </c>
      <c r="CU383" s="237" t="e">
        <f t="shared" si="147"/>
        <v>#DIV/0!</v>
      </c>
      <c r="CV383" s="6"/>
    </row>
    <row r="384" spans="1:100" s="22" customFormat="1" ht="31.5" hidden="1" customHeight="1">
      <c r="A384" s="71">
        <v>378</v>
      </c>
      <c r="B384" s="589"/>
      <c r="C384" s="590"/>
      <c r="D384" s="591"/>
      <c r="E384" s="592"/>
      <c r="F384" s="591"/>
      <c r="G384" s="590"/>
      <c r="H384" s="172" t="s">
        <v>709</v>
      </c>
      <c r="I384" s="62" t="s">
        <v>599</v>
      </c>
      <c r="J384" s="14" t="s">
        <v>363</v>
      </c>
      <c r="K384" s="15" t="s">
        <v>330</v>
      </c>
      <c r="L384" s="52" t="s">
        <v>296</v>
      </c>
      <c r="M384" s="69" t="s">
        <v>184</v>
      </c>
      <c r="N384" s="73"/>
      <c r="O384" s="73"/>
      <c r="P384" s="73"/>
      <c r="Q384" s="73"/>
      <c r="R384" s="73"/>
      <c r="S384" s="74"/>
      <c r="T384" s="73" t="s">
        <v>184</v>
      </c>
      <c r="U384" s="73"/>
      <c r="V384" s="73"/>
      <c r="W384" s="73"/>
      <c r="X384" s="237">
        <f t="shared" si="139"/>
        <v>1</v>
      </c>
      <c r="Y384" s="80"/>
      <c r="Z384" s="80"/>
      <c r="AA384" s="80"/>
      <c r="AB384" s="80"/>
      <c r="AC384" s="80"/>
      <c r="AD384" s="80"/>
      <c r="AE384" s="80"/>
      <c r="AF384" s="80"/>
      <c r="AG384" s="80"/>
      <c r="AH384" s="80"/>
      <c r="AI384" s="80"/>
      <c r="AJ384" s="80"/>
      <c r="AK384" s="80"/>
      <c r="AL384" s="80"/>
      <c r="AM384" s="80"/>
      <c r="AN384" s="80"/>
      <c r="AO384" s="80"/>
      <c r="AP384" s="80"/>
      <c r="AQ384" s="80"/>
      <c r="AR384" s="80"/>
      <c r="AS384" s="80"/>
      <c r="AT384" s="80" t="s">
        <v>519</v>
      </c>
      <c r="AU384" s="80"/>
      <c r="AV384" s="80"/>
      <c r="AW384" s="80"/>
      <c r="AX384" s="80"/>
      <c r="AY384" s="80"/>
      <c r="AZ384" s="80"/>
      <c r="BA384" s="80"/>
      <c r="BB384" s="80"/>
      <c r="BC384" s="80"/>
      <c r="BD384" s="80"/>
      <c r="BE384" s="80"/>
      <c r="BF384" s="80"/>
      <c r="BG384" s="80"/>
      <c r="BH384" s="6"/>
      <c r="BI384" s="6"/>
      <c r="BJ384" s="6"/>
      <c r="BK384" s="6"/>
      <c r="BL384" s="6"/>
      <c r="BM384" s="6"/>
      <c r="BN384" s="6"/>
      <c r="BO384" s="6"/>
      <c r="BP384" s="6"/>
      <c r="BQ384" s="6"/>
      <c r="BR384" s="6"/>
      <c r="BS384" s="6"/>
      <c r="BT384" s="6"/>
      <c r="BU384" s="6"/>
      <c r="BV384" s="6"/>
      <c r="BW384" s="6"/>
      <c r="BX384" s="6"/>
      <c r="BY384" s="6"/>
      <c r="BZ384" s="6"/>
      <c r="CA384" s="6"/>
      <c r="CB384" s="6"/>
      <c r="CC384" s="6"/>
      <c r="CD384" s="6"/>
      <c r="CE384" s="6"/>
      <c r="CF384" s="6"/>
      <c r="CG384" s="6"/>
      <c r="CH384" s="6"/>
      <c r="CI384" s="6"/>
      <c r="CJ384" s="6"/>
      <c r="CK384" s="6"/>
      <c r="CL384" s="236">
        <f t="shared" si="140"/>
        <v>0</v>
      </c>
      <c r="CM384" s="235" t="e">
        <f t="shared" si="141"/>
        <v>#DIV/0!</v>
      </c>
      <c r="CN384" s="236">
        <f t="shared" si="142"/>
        <v>0</v>
      </c>
      <c r="CO384" s="235" t="e">
        <f t="shared" si="143"/>
        <v>#DIV/0!</v>
      </c>
      <c r="CP384" s="236">
        <f t="shared" si="144"/>
        <v>0</v>
      </c>
      <c r="CQ384" s="235" t="e">
        <f t="shared" si="145"/>
        <v>#DIV/0!</v>
      </c>
      <c r="CR384" s="236">
        <f t="shared" si="146"/>
        <v>0</v>
      </c>
      <c r="CS384" s="235" t="e">
        <f t="shared" si="148"/>
        <v>#DIV/0!</v>
      </c>
      <c r="CT384" s="237" t="e">
        <f t="shared" si="149"/>
        <v>#DIV/0!</v>
      </c>
      <c r="CU384" s="237" t="e">
        <f t="shared" si="147"/>
        <v>#DIV/0!</v>
      </c>
      <c r="CV384" s="6"/>
    </row>
    <row r="385" spans="1:100" s="22" customFormat="1" ht="33.75" hidden="1" customHeight="1">
      <c r="A385" s="71">
        <v>379</v>
      </c>
      <c r="B385" s="589"/>
      <c r="C385" s="590"/>
      <c r="D385" s="591"/>
      <c r="E385" s="592"/>
      <c r="F385" s="591"/>
      <c r="G385" s="590"/>
      <c r="H385" s="172" t="s">
        <v>708</v>
      </c>
      <c r="I385" s="62" t="s">
        <v>599</v>
      </c>
      <c r="J385" s="14" t="s">
        <v>363</v>
      </c>
      <c r="K385" s="15" t="s">
        <v>330</v>
      </c>
      <c r="L385" s="52" t="s">
        <v>296</v>
      </c>
      <c r="M385" s="69" t="s">
        <v>184</v>
      </c>
      <c r="N385" s="73"/>
      <c r="O385" s="73"/>
      <c r="P385" s="73"/>
      <c r="Q385" s="73"/>
      <c r="R385" s="73"/>
      <c r="S385" s="74"/>
      <c r="T385" s="73"/>
      <c r="U385" s="73"/>
      <c r="V385" s="73" t="s">
        <v>184</v>
      </c>
      <c r="W385" s="73"/>
      <c r="X385" s="237">
        <f t="shared" si="139"/>
        <v>1</v>
      </c>
      <c r="Y385" s="80"/>
      <c r="Z385" s="80"/>
      <c r="AA385" s="80"/>
      <c r="AB385" s="80"/>
      <c r="AC385" s="80"/>
      <c r="AD385" s="80"/>
      <c r="AE385" s="80"/>
      <c r="AF385" s="80"/>
      <c r="AG385" s="80"/>
      <c r="AH385" s="80"/>
      <c r="AI385" s="80"/>
      <c r="AJ385" s="80"/>
      <c r="AK385" s="80"/>
      <c r="AL385" s="80"/>
      <c r="AM385" s="80"/>
      <c r="AN385" s="80"/>
      <c r="AO385" s="80"/>
      <c r="AP385" s="80"/>
      <c r="AQ385" s="80"/>
      <c r="AR385" s="80"/>
      <c r="AS385" s="80"/>
      <c r="AT385" s="80"/>
      <c r="AU385" s="80"/>
      <c r="AV385" s="80"/>
      <c r="AW385" s="80"/>
      <c r="AX385" s="80"/>
      <c r="AY385" s="80"/>
      <c r="AZ385" s="80"/>
      <c r="BA385" s="80"/>
      <c r="BB385" s="199"/>
      <c r="BC385" s="199"/>
      <c r="BD385" s="199" t="s">
        <v>519</v>
      </c>
      <c r="BE385" s="80"/>
      <c r="BF385" s="80"/>
      <c r="BG385" s="80"/>
      <c r="BH385" s="6"/>
      <c r="BI385" s="6"/>
      <c r="BJ385" s="6"/>
      <c r="BK385" s="6"/>
      <c r="BL385" s="6"/>
      <c r="BM385" s="6"/>
      <c r="BN385" s="6"/>
      <c r="BO385" s="6"/>
      <c r="BP385" s="6"/>
      <c r="BQ385" s="6"/>
      <c r="BR385" s="6"/>
      <c r="BS385" s="6"/>
      <c r="BT385" s="6"/>
      <c r="BU385" s="6"/>
      <c r="BV385" s="6"/>
      <c r="BW385" s="6"/>
      <c r="BX385" s="6"/>
      <c r="BY385" s="6"/>
      <c r="BZ385" s="6"/>
      <c r="CA385" s="6"/>
      <c r="CB385" s="6"/>
      <c r="CC385" s="6"/>
      <c r="CD385" s="6"/>
      <c r="CE385" s="6"/>
      <c r="CF385" s="6"/>
      <c r="CG385" s="6"/>
      <c r="CH385" s="6"/>
      <c r="CI385" s="6"/>
      <c r="CJ385" s="6"/>
      <c r="CK385" s="6"/>
      <c r="CL385" s="236">
        <f t="shared" si="140"/>
        <v>0</v>
      </c>
      <c r="CM385" s="235" t="e">
        <f t="shared" si="141"/>
        <v>#DIV/0!</v>
      </c>
      <c r="CN385" s="236">
        <f t="shared" si="142"/>
        <v>0</v>
      </c>
      <c r="CO385" s="235" t="e">
        <f t="shared" si="143"/>
        <v>#DIV/0!</v>
      </c>
      <c r="CP385" s="236">
        <f t="shared" si="144"/>
        <v>0</v>
      </c>
      <c r="CQ385" s="235" t="e">
        <f t="shared" si="145"/>
        <v>#DIV/0!</v>
      </c>
      <c r="CR385" s="236">
        <f t="shared" si="146"/>
        <v>0</v>
      </c>
      <c r="CS385" s="235" t="e">
        <f t="shared" si="148"/>
        <v>#DIV/0!</v>
      </c>
      <c r="CT385" s="237" t="e">
        <f t="shared" si="149"/>
        <v>#DIV/0!</v>
      </c>
      <c r="CU385" s="237" t="e">
        <f t="shared" si="147"/>
        <v>#DIV/0!</v>
      </c>
      <c r="CV385" s="6"/>
    </row>
    <row r="386" spans="1:100" s="22" customFormat="1" ht="44.25" hidden="1" customHeight="1">
      <c r="A386" s="71">
        <v>380</v>
      </c>
      <c r="B386" s="589"/>
      <c r="C386" s="590"/>
      <c r="D386" s="591"/>
      <c r="E386" s="592"/>
      <c r="F386" s="591"/>
      <c r="G386" s="590"/>
      <c r="H386" s="177" t="s">
        <v>913</v>
      </c>
      <c r="I386" s="62" t="s">
        <v>599</v>
      </c>
      <c r="J386" s="14" t="s">
        <v>363</v>
      </c>
      <c r="K386" s="15" t="s">
        <v>330</v>
      </c>
      <c r="L386" s="52" t="s">
        <v>296</v>
      </c>
      <c r="M386" s="69" t="s">
        <v>184</v>
      </c>
      <c r="N386" s="73"/>
      <c r="O386" s="73"/>
      <c r="P386" s="73"/>
      <c r="Q386" s="73"/>
      <c r="R386" s="73"/>
      <c r="S386" s="74"/>
      <c r="T386" s="73"/>
      <c r="U386" s="73"/>
      <c r="V386" s="76"/>
      <c r="W386" s="76" t="s">
        <v>184</v>
      </c>
      <c r="X386" s="237">
        <f t="shared" si="139"/>
        <v>1</v>
      </c>
      <c r="Y386" s="80"/>
      <c r="Z386" s="80"/>
      <c r="AA386" s="80"/>
      <c r="AB386" s="80"/>
      <c r="AC386" s="80"/>
      <c r="AD386" s="80"/>
      <c r="AE386" s="80"/>
      <c r="AF386" s="80"/>
      <c r="AG386" s="80"/>
      <c r="AH386" s="80"/>
      <c r="AI386" s="80"/>
      <c r="AJ386" s="80"/>
      <c r="AK386" s="80"/>
      <c r="AL386" s="80"/>
      <c r="AM386" s="80"/>
      <c r="AN386" s="80"/>
      <c r="AO386" s="80"/>
      <c r="AP386" s="80"/>
      <c r="AQ386" s="80"/>
      <c r="AR386" s="80"/>
      <c r="AS386" s="80"/>
      <c r="AT386" s="80"/>
      <c r="AU386" s="80"/>
      <c r="AV386" s="80"/>
      <c r="AW386" s="80"/>
      <c r="AX386" s="80"/>
      <c r="AY386" s="80"/>
      <c r="AZ386" s="80"/>
      <c r="BA386" s="80"/>
      <c r="BB386" s="80"/>
      <c r="BC386" s="80"/>
      <c r="BD386" s="80"/>
      <c r="BE386" s="80"/>
      <c r="BF386" s="80"/>
      <c r="BG386" s="80" t="s">
        <v>519</v>
      </c>
      <c r="BH386" s="6"/>
      <c r="BI386" s="6"/>
      <c r="BJ386" s="6"/>
      <c r="BK386" s="6"/>
      <c r="BL386" s="6"/>
      <c r="BM386" s="6"/>
      <c r="BN386" s="6"/>
      <c r="BO386" s="6"/>
      <c r="BP386" s="6"/>
      <c r="BQ386" s="6"/>
      <c r="BR386" s="6"/>
      <c r="BS386" s="6"/>
      <c r="BT386" s="6"/>
      <c r="BU386" s="6"/>
      <c r="BV386" s="6"/>
      <c r="BW386" s="6"/>
      <c r="BX386" s="6"/>
      <c r="BY386" s="6"/>
      <c r="BZ386" s="6"/>
      <c r="CA386" s="6"/>
      <c r="CB386" s="6"/>
      <c r="CC386" s="6"/>
      <c r="CD386" s="6"/>
      <c r="CE386" s="6"/>
      <c r="CF386" s="6"/>
      <c r="CG386" s="6"/>
      <c r="CH386" s="6"/>
      <c r="CI386" s="6"/>
      <c r="CJ386" s="6"/>
      <c r="CK386" s="6"/>
      <c r="CL386" s="236">
        <f t="shared" si="140"/>
        <v>0</v>
      </c>
      <c r="CM386" s="235" t="e">
        <f t="shared" si="141"/>
        <v>#DIV/0!</v>
      </c>
      <c r="CN386" s="236">
        <f t="shared" si="142"/>
        <v>0</v>
      </c>
      <c r="CO386" s="235" t="e">
        <f t="shared" si="143"/>
        <v>#DIV/0!</v>
      </c>
      <c r="CP386" s="236">
        <f t="shared" si="144"/>
        <v>0</v>
      </c>
      <c r="CQ386" s="235" t="e">
        <f t="shared" si="145"/>
        <v>#DIV/0!</v>
      </c>
      <c r="CR386" s="236">
        <f t="shared" si="146"/>
        <v>0</v>
      </c>
      <c r="CS386" s="235" t="e">
        <f t="shared" si="148"/>
        <v>#DIV/0!</v>
      </c>
      <c r="CT386" s="237" t="e">
        <f t="shared" si="149"/>
        <v>#DIV/0!</v>
      </c>
      <c r="CU386" s="237" t="e">
        <f t="shared" si="147"/>
        <v>#DIV/0!</v>
      </c>
      <c r="CV386" s="6"/>
    </row>
    <row r="387" spans="1:100" s="22" customFormat="1" ht="25.5" hidden="1" customHeight="1">
      <c r="A387" s="71">
        <v>381</v>
      </c>
      <c r="B387" s="589"/>
      <c r="C387" s="590"/>
      <c r="D387" s="591"/>
      <c r="E387" s="592"/>
      <c r="F387" s="591"/>
      <c r="G387" s="576"/>
      <c r="H387" s="177" t="s">
        <v>707</v>
      </c>
      <c r="I387" s="62" t="s">
        <v>599</v>
      </c>
      <c r="J387" s="14" t="s">
        <v>363</v>
      </c>
      <c r="K387" s="15" t="s">
        <v>330</v>
      </c>
      <c r="L387" s="52" t="s">
        <v>296</v>
      </c>
      <c r="M387" s="69" t="s">
        <v>184</v>
      </c>
      <c r="N387" s="73"/>
      <c r="O387" s="73"/>
      <c r="P387" s="73"/>
      <c r="Q387" s="73"/>
      <c r="R387" s="73"/>
      <c r="S387" s="74"/>
      <c r="T387" s="73"/>
      <c r="U387" s="73"/>
      <c r="V387" s="76" t="s">
        <v>184</v>
      </c>
      <c r="W387" s="76"/>
      <c r="X387" s="237">
        <f t="shared" si="139"/>
        <v>1</v>
      </c>
      <c r="Y387" s="80"/>
      <c r="Z387" s="80"/>
      <c r="AA387" s="80"/>
      <c r="AB387" s="80"/>
      <c r="AC387" s="80"/>
      <c r="AD387" s="80"/>
      <c r="AE387" s="80"/>
      <c r="AF387" s="80"/>
      <c r="AG387" s="80"/>
      <c r="AH387" s="80"/>
      <c r="AI387" s="80"/>
      <c r="AJ387" s="80"/>
      <c r="AK387" s="80"/>
      <c r="AL387" s="80"/>
      <c r="AM387" s="80"/>
      <c r="AN387" s="80"/>
      <c r="AO387" s="80"/>
      <c r="AP387" s="80"/>
      <c r="AQ387" s="80"/>
      <c r="AR387" s="80"/>
      <c r="AS387" s="80"/>
      <c r="AT387" s="80"/>
      <c r="AU387" s="80"/>
      <c r="AV387" s="80"/>
      <c r="AW387" s="80"/>
      <c r="AX387" s="80"/>
      <c r="AY387" s="80"/>
      <c r="AZ387" s="80"/>
      <c r="BA387" s="80"/>
      <c r="BB387" s="199" t="s">
        <v>519</v>
      </c>
      <c r="BC387" s="199"/>
      <c r="BD387" s="199"/>
      <c r="BE387" s="80"/>
      <c r="BF387" s="80"/>
      <c r="BG387" s="80"/>
      <c r="BH387" s="6"/>
      <c r="BI387" s="6"/>
      <c r="BJ387" s="6"/>
      <c r="BK387" s="6"/>
      <c r="BL387" s="6"/>
      <c r="BM387" s="6"/>
      <c r="BN387" s="6"/>
      <c r="BO387" s="6"/>
      <c r="BP387" s="6"/>
      <c r="BQ387" s="6"/>
      <c r="BR387" s="6"/>
      <c r="BS387" s="6"/>
      <c r="BT387" s="6"/>
      <c r="BU387" s="6"/>
      <c r="BV387" s="6"/>
      <c r="BW387" s="6"/>
      <c r="BX387" s="6"/>
      <c r="BY387" s="6"/>
      <c r="BZ387" s="6"/>
      <c r="CA387" s="6"/>
      <c r="CB387" s="6"/>
      <c r="CC387" s="6"/>
      <c r="CD387" s="6"/>
      <c r="CE387" s="6"/>
      <c r="CF387" s="6"/>
      <c r="CG387" s="6"/>
      <c r="CH387" s="6"/>
      <c r="CI387" s="6"/>
      <c r="CJ387" s="6"/>
      <c r="CK387" s="6"/>
      <c r="CL387" s="236">
        <f t="shared" si="140"/>
        <v>0</v>
      </c>
      <c r="CM387" s="235" t="e">
        <f t="shared" si="141"/>
        <v>#DIV/0!</v>
      </c>
      <c r="CN387" s="236">
        <f t="shared" si="142"/>
        <v>0</v>
      </c>
      <c r="CO387" s="235" t="e">
        <f t="shared" si="143"/>
        <v>#DIV/0!</v>
      </c>
      <c r="CP387" s="236">
        <f t="shared" si="144"/>
        <v>0</v>
      </c>
      <c r="CQ387" s="235" t="e">
        <f t="shared" si="145"/>
        <v>#DIV/0!</v>
      </c>
      <c r="CR387" s="236">
        <f t="shared" si="146"/>
        <v>0</v>
      </c>
      <c r="CS387" s="235" t="e">
        <f t="shared" si="148"/>
        <v>#DIV/0!</v>
      </c>
      <c r="CT387" s="237" t="e">
        <f t="shared" si="149"/>
        <v>#DIV/0!</v>
      </c>
      <c r="CU387" s="237" t="e">
        <f t="shared" si="147"/>
        <v>#DIV/0!</v>
      </c>
      <c r="CV387" s="6"/>
    </row>
    <row r="388" spans="1:100" s="22" customFormat="1" ht="33.75" customHeight="1">
      <c r="A388" s="71">
        <v>382</v>
      </c>
      <c r="B388" s="589"/>
      <c r="C388" s="590"/>
      <c r="D388" s="591"/>
      <c r="E388" s="592"/>
      <c r="F388" s="591"/>
      <c r="G388" s="575" t="s">
        <v>442</v>
      </c>
      <c r="H388" s="172" t="s">
        <v>928</v>
      </c>
      <c r="I388" s="62" t="s">
        <v>599</v>
      </c>
      <c r="J388" s="14" t="s">
        <v>363</v>
      </c>
      <c r="K388" s="254" t="s">
        <v>330</v>
      </c>
      <c r="L388" s="52" t="s">
        <v>296</v>
      </c>
      <c r="M388" s="69" t="s">
        <v>184</v>
      </c>
      <c r="N388" s="73" t="s">
        <v>184</v>
      </c>
      <c r="O388" s="73"/>
      <c r="P388" s="73"/>
      <c r="Q388" s="73"/>
      <c r="R388" s="73"/>
      <c r="S388" s="74"/>
      <c r="T388" s="73"/>
      <c r="U388" s="73"/>
      <c r="V388" s="73"/>
      <c r="W388" s="73"/>
      <c r="X388" s="237">
        <f t="shared" si="139"/>
        <v>1</v>
      </c>
      <c r="Y388" s="80"/>
      <c r="Z388" s="80" t="s">
        <v>519</v>
      </c>
      <c r="AA388" s="80"/>
      <c r="AB388" s="80"/>
      <c r="AC388" s="80"/>
      <c r="AD388" s="80"/>
      <c r="AE388" s="80"/>
      <c r="AF388" s="80"/>
      <c r="AG388" s="80"/>
      <c r="AH388" s="80"/>
      <c r="AI388" s="80"/>
      <c r="AJ388" s="80"/>
      <c r="AK388" s="80"/>
      <c r="AL388" s="80"/>
      <c r="AM388" s="80"/>
      <c r="AN388" s="80"/>
      <c r="AO388" s="80"/>
      <c r="AP388" s="80"/>
      <c r="AQ388" s="80"/>
      <c r="AR388" s="80"/>
      <c r="AS388" s="80"/>
      <c r="AT388" s="80"/>
      <c r="AU388" s="80"/>
      <c r="AV388" s="80"/>
      <c r="AW388" s="80"/>
      <c r="AX388" s="80"/>
      <c r="AY388" s="80"/>
      <c r="AZ388" s="80"/>
      <c r="BA388" s="80"/>
      <c r="BB388" s="80"/>
      <c r="BC388" s="80"/>
      <c r="BD388" s="80"/>
      <c r="BE388" s="80"/>
      <c r="BF388" s="80"/>
      <c r="BG388" s="80"/>
      <c r="BH388" s="6">
        <v>2</v>
      </c>
      <c r="BI388" s="6">
        <v>2</v>
      </c>
      <c r="BJ388" s="6">
        <v>2</v>
      </c>
      <c r="BK388" s="6">
        <v>1</v>
      </c>
      <c r="BL388" s="6">
        <v>2</v>
      </c>
      <c r="BM388" s="6">
        <v>1</v>
      </c>
      <c r="BN388" s="6">
        <v>2</v>
      </c>
      <c r="BO388" s="6">
        <v>2</v>
      </c>
      <c r="BP388" s="6">
        <v>2</v>
      </c>
      <c r="BQ388" s="6">
        <v>1</v>
      </c>
      <c r="BR388" s="6">
        <v>2</v>
      </c>
      <c r="BS388" s="6">
        <v>2</v>
      </c>
      <c r="BT388" s="6">
        <v>2</v>
      </c>
      <c r="BU388" s="6">
        <v>1</v>
      </c>
      <c r="BV388" s="6">
        <v>2</v>
      </c>
      <c r="BW388" s="6">
        <v>2</v>
      </c>
      <c r="BX388" s="6">
        <v>1</v>
      </c>
      <c r="BY388" s="6">
        <v>1</v>
      </c>
      <c r="BZ388" s="6">
        <v>2</v>
      </c>
      <c r="CA388" s="6">
        <v>2</v>
      </c>
      <c r="CB388" s="6">
        <v>2</v>
      </c>
      <c r="CC388" s="6">
        <v>2</v>
      </c>
      <c r="CD388" s="6">
        <v>1</v>
      </c>
      <c r="CE388" s="6"/>
      <c r="CF388" s="6"/>
      <c r="CG388" s="6"/>
      <c r="CH388" s="6"/>
      <c r="CI388" s="6"/>
      <c r="CJ388" s="6"/>
      <c r="CK388" s="6"/>
      <c r="CL388" s="236">
        <f t="shared" si="140"/>
        <v>16</v>
      </c>
      <c r="CM388" s="235">
        <f t="shared" si="141"/>
        <v>0.69565217391304346</v>
      </c>
      <c r="CN388" s="236">
        <f t="shared" si="142"/>
        <v>7</v>
      </c>
      <c r="CO388" s="235">
        <f t="shared" si="143"/>
        <v>0.30434782608695654</v>
      </c>
      <c r="CP388" s="236">
        <f t="shared" si="144"/>
        <v>0</v>
      </c>
      <c r="CQ388" s="235">
        <f t="shared" si="145"/>
        <v>0</v>
      </c>
      <c r="CR388" s="236">
        <f t="shared" si="146"/>
        <v>0</v>
      </c>
      <c r="CS388" s="235">
        <f t="shared" si="148"/>
        <v>0</v>
      </c>
      <c r="CT388" s="237">
        <f t="shared" si="149"/>
        <v>1.6956521739130435</v>
      </c>
      <c r="CU388" s="237" t="str">
        <f t="shared" si="147"/>
        <v>Đạt mục tiêu</v>
      </c>
      <c r="CV388" s="6"/>
    </row>
    <row r="389" spans="1:100" s="22" customFormat="1" ht="12.75" hidden="1" customHeight="1">
      <c r="A389" s="71">
        <v>383</v>
      </c>
      <c r="B389" s="589"/>
      <c r="C389" s="590"/>
      <c r="D389" s="591"/>
      <c r="E389" s="592"/>
      <c r="F389" s="591"/>
      <c r="G389" s="590"/>
      <c r="H389" s="172" t="s">
        <v>706</v>
      </c>
      <c r="I389" s="62" t="s">
        <v>599</v>
      </c>
      <c r="J389" s="14" t="s">
        <v>363</v>
      </c>
      <c r="K389" s="15" t="s">
        <v>330</v>
      </c>
      <c r="L389" s="52" t="s">
        <v>296</v>
      </c>
      <c r="M389" s="69" t="s">
        <v>184</v>
      </c>
      <c r="N389" s="73"/>
      <c r="O389" s="73" t="s">
        <v>184</v>
      </c>
      <c r="P389" s="73"/>
      <c r="Q389" s="73"/>
      <c r="R389" s="73"/>
      <c r="S389" s="74"/>
      <c r="T389" s="73"/>
      <c r="U389" s="73"/>
      <c r="V389" s="73"/>
      <c r="W389" s="73"/>
      <c r="X389" s="237">
        <f t="shared" si="139"/>
        <v>1</v>
      </c>
      <c r="Y389" s="80"/>
      <c r="Z389" s="80"/>
      <c r="AA389" s="80"/>
      <c r="AB389" s="80"/>
      <c r="AC389" s="80" t="s">
        <v>519</v>
      </c>
      <c r="AD389" s="80"/>
      <c r="AE389" s="80"/>
      <c r="AF389" s="80"/>
      <c r="AG389" s="80"/>
      <c r="AH389" s="80"/>
      <c r="AI389" s="80"/>
      <c r="AJ389" s="80"/>
      <c r="AK389" s="80"/>
      <c r="AL389" s="80"/>
      <c r="AM389" s="80"/>
      <c r="AN389" s="80"/>
      <c r="AO389" s="80"/>
      <c r="AP389" s="80"/>
      <c r="AQ389" s="80"/>
      <c r="AR389" s="80"/>
      <c r="AS389" s="80"/>
      <c r="AT389" s="80"/>
      <c r="AU389" s="80"/>
      <c r="AV389" s="80"/>
      <c r="AW389" s="80"/>
      <c r="AX389" s="80"/>
      <c r="AY389" s="80"/>
      <c r="AZ389" s="80"/>
      <c r="BA389" s="80"/>
      <c r="BB389" s="80"/>
      <c r="BC389" s="80"/>
      <c r="BD389" s="80"/>
      <c r="BE389" s="80"/>
      <c r="BF389" s="80"/>
      <c r="BG389" s="80"/>
      <c r="BH389" s="6"/>
      <c r="BI389" s="6"/>
      <c r="BJ389" s="6"/>
      <c r="BK389" s="6"/>
      <c r="BL389" s="6"/>
      <c r="BM389" s="6"/>
      <c r="BN389" s="6"/>
      <c r="BO389" s="6"/>
      <c r="BP389" s="6"/>
      <c r="BQ389" s="6"/>
      <c r="BR389" s="6"/>
      <c r="BS389" s="6"/>
      <c r="BT389" s="6"/>
      <c r="BU389" s="6"/>
      <c r="BV389" s="6"/>
      <c r="BW389" s="6"/>
      <c r="BX389" s="6"/>
      <c r="BY389" s="6"/>
      <c r="BZ389" s="6"/>
      <c r="CA389" s="6"/>
      <c r="CB389" s="6"/>
      <c r="CC389" s="6"/>
      <c r="CD389" s="6"/>
      <c r="CE389" s="6"/>
      <c r="CF389" s="6"/>
      <c r="CG389" s="6"/>
      <c r="CH389" s="6"/>
      <c r="CI389" s="6"/>
      <c r="CJ389" s="6"/>
      <c r="CK389" s="6"/>
      <c r="CL389" s="236">
        <f t="shared" si="140"/>
        <v>0</v>
      </c>
      <c r="CM389" s="235" t="e">
        <f t="shared" si="141"/>
        <v>#DIV/0!</v>
      </c>
      <c r="CN389" s="236">
        <f t="shared" si="142"/>
        <v>0</v>
      </c>
      <c r="CO389" s="235" t="e">
        <f t="shared" si="143"/>
        <v>#DIV/0!</v>
      </c>
      <c r="CP389" s="236">
        <f t="shared" si="144"/>
        <v>0</v>
      </c>
      <c r="CQ389" s="235" t="e">
        <f t="shared" si="145"/>
        <v>#DIV/0!</v>
      </c>
      <c r="CR389" s="236">
        <f t="shared" si="146"/>
        <v>0</v>
      </c>
      <c r="CS389" s="235" t="e">
        <f t="shared" si="148"/>
        <v>#DIV/0!</v>
      </c>
      <c r="CT389" s="237" t="e">
        <f t="shared" si="149"/>
        <v>#DIV/0!</v>
      </c>
      <c r="CU389" s="237" t="e">
        <f t="shared" si="147"/>
        <v>#DIV/0!</v>
      </c>
      <c r="CV389" s="6"/>
    </row>
    <row r="390" spans="1:100" s="22" customFormat="1" ht="36" hidden="1" customHeight="1">
      <c r="A390" s="71">
        <v>384</v>
      </c>
      <c r="B390" s="589"/>
      <c r="C390" s="590"/>
      <c r="D390" s="591"/>
      <c r="E390" s="592"/>
      <c r="F390" s="591"/>
      <c r="G390" s="590"/>
      <c r="H390" s="172" t="s">
        <v>705</v>
      </c>
      <c r="I390" s="62" t="s">
        <v>599</v>
      </c>
      <c r="J390" s="14" t="s">
        <v>363</v>
      </c>
      <c r="K390" s="15" t="s">
        <v>330</v>
      </c>
      <c r="L390" s="52" t="s">
        <v>296</v>
      </c>
      <c r="M390" s="69" t="s">
        <v>184</v>
      </c>
      <c r="N390" s="73"/>
      <c r="O390" s="73"/>
      <c r="P390" s="73" t="s">
        <v>184</v>
      </c>
      <c r="Q390" s="73"/>
      <c r="R390" s="73"/>
      <c r="S390" s="74"/>
      <c r="T390" s="73"/>
      <c r="U390" s="73"/>
      <c r="V390" s="73"/>
      <c r="W390" s="73"/>
      <c r="X390" s="237">
        <f t="shared" si="139"/>
        <v>1</v>
      </c>
      <c r="Y390" s="80"/>
      <c r="Z390" s="80"/>
      <c r="AA390" s="80"/>
      <c r="AB390" s="80"/>
      <c r="AC390" s="80"/>
      <c r="AD390" s="80"/>
      <c r="AE390" s="80"/>
      <c r="AF390" s="80"/>
      <c r="AG390" s="80"/>
      <c r="AH390" s="80" t="s">
        <v>519</v>
      </c>
      <c r="AI390" s="80"/>
      <c r="AJ390" s="80"/>
      <c r="AK390" s="80"/>
      <c r="AL390" s="80"/>
      <c r="AM390" s="80"/>
      <c r="AN390" s="80"/>
      <c r="AO390" s="80"/>
      <c r="AP390" s="80"/>
      <c r="AQ390" s="80"/>
      <c r="AR390" s="80"/>
      <c r="AS390" s="80"/>
      <c r="AT390" s="80"/>
      <c r="AU390" s="80"/>
      <c r="AV390" s="80"/>
      <c r="AW390" s="80"/>
      <c r="AX390" s="80"/>
      <c r="AY390" s="80"/>
      <c r="AZ390" s="80"/>
      <c r="BA390" s="80"/>
      <c r="BB390" s="80"/>
      <c r="BC390" s="80"/>
      <c r="BD390" s="80"/>
      <c r="BE390" s="80"/>
      <c r="BF390" s="80"/>
      <c r="BG390" s="80"/>
      <c r="BH390" s="6"/>
      <c r="BI390" s="6"/>
      <c r="BJ390" s="6"/>
      <c r="BK390" s="6"/>
      <c r="BL390" s="6"/>
      <c r="BM390" s="6"/>
      <c r="BN390" s="6"/>
      <c r="BO390" s="6"/>
      <c r="BP390" s="6"/>
      <c r="BQ390" s="6"/>
      <c r="BR390" s="6"/>
      <c r="BS390" s="6"/>
      <c r="BT390" s="6"/>
      <c r="BU390" s="6"/>
      <c r="BV390" s="6"/>
      <c r="BW390" s="6"/>
      <c r="BX390" s="6"/>
      <c r="BY390" s="6"/>
      <c r="BZ390" s="6"/>
      <c r="CA390" s="6"/>
      <c r="CB390" s="6"/>
      <c r="CC390" s="6"/>
      <c r="CD390" s="6"/>
      <c r="CE390" s="6"/>
      <c r="CF390" s="6"/>
      <c r="CG390" s="6"/>
      <c r="CH390" s="6"/>
      <c r="CI390" s="6"/>
      <c r="CJ390" s="6"/>
      <c r="CK390" s="6"/>
      <c r="CL390" s="236">
        <f t="shared" si="140"/>
        <v>0</v>
      </c>
      <c r="CM390" s="235" t="e">
        <f t="shared" si="141"/>
        <v>#DIV/0!</v>
      </c>
      <c r="CN390" s="236">
        <f t="shared" si="142"/>
        <v>0</v>
      </c>
      <c r="CO390" s="235" t="e">
        <f t="shared" si="143"/>
        <v>#DIV/0!</v>
      </c>
      <c r="CP390" s="236">
        <f t="shared" si="144"/>
        <v>0</v>
      </c>
      <c r="CQ390" s="235" t="e">
        <f t="shared" si="145"/>
        <v>#DIV/0!</v>
      </c>
      <c r="CR390" s="236">
        <f t="shared" si="146"/>
        <v>0</v>
      </c>
      <c r="CS390" s="235" t="e">
        <f t="shared" si="148"/>
        <v>#DIV/0!</v>
      </c>
      <c r="CT390" s="237" t="e">
        <f t="shared" si="149"/>
        <v>#DIV/0!</v>
      </c>
      <c r="CU390" s="237" t="e">
        <f t="shared" si="147"/>
        <v>#DIV/0!</v>
      </c>
      <c r="CV390" s="6"/>
    </row>
    <row r="391" spans="1:100" s="22" customFormat="1" ht="43.5" hidden="1" customHeight="1">
      <c r="A391" s="71">
        <v>385</v>
      </c>
      <c r="B391" s="589"/>
      <c r="C391" s="590"/>
      <c r="D391" s="591"/>
      <c r="E391" s="592"/>
      <c r="F391" s="591"/>
      <c r="G391" s="590"/>
      <c r="H391" s="177" t="s">
        <v>704</v>
      </c>
      <c r="I391" s="62" t="s">
        <v>599</v>
      </c>
      <c r="J391" s="14" t="s">
        <v>363</v>
      </c>
      <c r="K391" s="15" t="s">
        <v>330</v>
      </c>
      <c r="L391" s="52" t="s">
        <v>296</v>
      </c>
      <c r="M391" s="69" t="s">
        <v>184</v>
      </c>
      <c r="N391" s="73"/>
      <c r="O391" s="73"/>
      <c r="P391" s="73"/>
      <c r="Q391" s="76" t="s">
        <v>184</v>
      </c>
      <c r="R391" s="73"/>
      <c r="S391" s="74"/>
      <c r="T391" s="73"/>
      <c r="U391" s="73"/>
      <c r="V391" s="73"/>
      <c r="W391" s="73"/>
      <c r="X391" s="237">
        <f t="shared" si="139"/>
        <v>1</v>
      </c>
      <c r="Y391" s="80"/>
      <c r="Z391" s="80"/>
      <c r="AA391" s="80"/>
      <c r="AB391" s="80"/>
      <c r="AC391" s="80"/>
      <c r="AD391" s="80"/>
      <c r="AE391" s="80"/>
      <c r="AF391" s="80"/>
      <c r="AG391" s="80"/>
      <c r="AH391" s="80"/>
      <c r="AI391" s="80"/>
      <c r="AJ391" s="80"/>
      <c r="AK391" s="80"/>
      <c r="AL391" s="80"/>
      <c r="AM391" s="80"/>
      <c r="AN391" s="80" t="s">
        <v>519</v>
      </c>
      <c r="AO391" s="80"/>
      <c r="AP391" s="80"/>
      <c r="AQ391" s="80"/>
      <c r="AR391" s="80"/>
      <c r="AS391" s="80"/>
      <c r="AT391" s="80"/>
      <c r="AU391" s="80"/>
      <c r="AV391" s="80"/>
      <c r="AW391" s="80"/>
      <c r="AX391" s="80"/>
      <c r="AY391" s="80"/>
      <c r="AZ391" s="80"/>
      <c r="BA391" s="80"/>
      <c r="BB391" s="80"/>
      <c r="BC391" s="80"/>
      <c r="BD391" s="80"/>
      <c r="BE391" s="80"/>
      <c r="BF391" s="80"/>
      <c r="BG391" s="80"/>
      <c r="BH391" s="6"/>
      <c r="BI391" s="6"/>
      <c r="BJ391" s="6"/>
      <c r="BK391" s="6"/>
      <c r="BL391" s="6"/>
      <c r="BM391" s="6"/>
      <c r="BN391" s="6"/>
      <c r="BO391" s="6"/>
      <c r="BP391" s="6"/>
      <c r="BQ391" s="6"/>
      <c r="BR391" s="6"/>
      <c r="BS391" s="6"/>
      <c r="BT391" s="6"/>
      <c r="BU391" s="6"/>
      <c r="BV391" s="6"/>
      <c r="BW391" s="6"/>
      <c r="BX391" s="6"/>
      <c r="BY391" s="6"/>
      <c r="BZ391" s="6"/>
      <c r="CA391" s="6"/>
      <c r="CB391" s="6"/>
      <c r="CC391" s="6"/>
      <c r="CD391" s="6"/>
      <c r="CE391" s="6"/>
      <c r="CF391" s="6"/>
      <c r="CG391" s="6"/>
      <c r="CH391" s="6"/>
      <c r="CI391" s="6"/>
      <c r="CJ391" s="6"/>
      <c r="CK391" s="6"/>
      <c r="CL391" s="236">
        <f t="shared" si="140"/>
        <v>0</v>
      </c>
      <c r="CM391" s="235" t="e">
        <f t="shared" si="141"/>
        <v>#DIV/0!</v>
      </c>
      <c r="CN391" s="236">
        <f t="shared" si="142"/>
        <v>0</v>
      </c>
      <c r="CO391" s="235" t="e">
        <f t="shared" si="143"/>
        <v>#DIV/0!</v>
      </c>
      <c r="CP391" s="236">
        <f t="shared" si="144"/>
        <v>0</v>
      </c>
      <c r="CQ391" s="235" t="e">
        <f t="shared" si="145"/>
        <v>#DIV/0!</v>
      </c>
      <c r="CR391" s="236">
        <f t="shared" si="146"/>
        <v>0</v>
      </c>
      <c r="CS391" s="235" t="e">
        <f t="shared" si="148"/>
        <v>#DIV/0!</v>
      </c>
      <c r="CT391" s="237" t="e">
        <f t="shared" si="149"/>
        <v>#DIV/0!</v>
      </c>
      <c r="CU391" s="237" t="e">
        <f t="shared" si="147"/>
        <v>#DIV/0!</v>
      </c>
      <c r="CV391" s="6"/>
    </row>
    <row r="392" spans="1:100" s="22" customFormat="1" ht="34.200000000000003" hidden="1" customHeight="1">
      <c r="A392" s="71">
        <v>386</v>
      </c>
      <c r="B392" s="589"/>
      <c r="C392" s="590"/>
      <c r="D392" s="591"/>
      <c r="E392" s="592"/>
      <c r="F392" s="591"/>
      <c r="G392" s="590"/>
      <c r="H392" s="172" t="s">
        <v>703</v>
      </c>
      <c r="I392" s="62" t="s">
        <v>599</v>
      </c>
      <c r="J392" s="14" t="s">
        <v>363</v>
      </c>
      <c r="K392" s="15" t="s">
        <v>330</v>
      </c>
      <c r="L392" s="52" t="s">
        <v>296</v>
      </c>
      <c r="M392" s="69" t="s">
        <v>184</v>
      </c>
      <c r="N392" s="73"/>
      <c r="O392" s="73"/>
      <c r="P392" s="73"/>
      <c r="Q392" s="73"/>
      <c r="R392" s="73"/>
      <c r="S392" s="74"/>
      <c r="T392" s="73"/>
      <c r="U392" s="73" t="s">
        <v>184</v>
      </c>
      <c r="V392" s="73"/>
      <c r="W392" s="73"/>
      <c r="X392" s="237">
        <f t="shared" si="139"/>
        <v>1</v>
      </c>
      <c r="Y392" s="80"/>
      <c r="Z392" s="80"/>
      <c r="AA392" s="80"/>
      <c r="AB392" s="80"/>
      <c r="AC392" s="80"/>
      <c r="AD392" s="80"/>
      <c r="AE392" s="80"/>
      <c r="AF392" s="80"/>
      <c r="AG392" s="80"/>
      <c r="AH392" s="80"/>
      <c r="AI392" s="80"/>
      <c r="AJ392" s="80"/>
      <c r="AK392" s="80"/>
      <c r="AL392" s="80"/>
      <c r="AM392" s="80"/>
      <c r="AN392" s="80"/>
      <c r="AO392" s="80"/>
      <c r="AP392" s="80"/>
      <c r="AQ392" s="80"/>
      <c r="AR392" s="80"/>
      <c r="AS392" s="80"/>
      <c r="AT392" s="80"/>
      <c r="AU392" s="80"/>
      <c r="AV392" s="80"/>
      <c r="AW392" s="80"/>
      <c r="AX392" s="80"/>
      <c r="AY392" s="80"/>
      <c r="AZ392" s="80" t="s">
        <v>519</v>
      </c>
      <c r="BA392" s="80"/>
      <c r="BB392" s="80"/>
      <c r="BC392" s="80"/>
      <c r="BD392" s="80"/>
      <c r="BE392" s="80"/>
      <c r="BF392" s="80"/>
      <c r="BG392" s="80"/>
      <c r="BH392" s="6"/>
      <c r="BI392" s="6"/>
      <c r="BJ392" s="6"/>
      <c r="BK392" s="6"/>
      <c r="BL392" s="6"/>
      <c r="BM392" s="6"/>
      <c r="BN392" s="6"/>
      <c r="BO392" s="6"/>
      <c r="BP392" s="6"/>
      <c r="BQ392" s="6"/>
      <c r="BR392" s="6"/>
      <c r="BS392" s="6"/>
      <c r="BT392" s="6"/>
      <c r="BU392" s="6"/>
      <c r="BV392" s="6"/>
      <c r="BW392" s="6"/>
      <c r="BX392" s="6"/>
      <c r="BY392" s="6"/>
      <c r="BZ392" s="6"/>
      <c r="CA392" s="6"/>
      <c r="CB392" s="6"/>
      <c r="CC392" s="6"/>
      <c r="CD392" s="6"/>
      <c r="CE392" s="6"/>
      <c r="CF392" s="6"/>
      <c r="CG392" s="6"/>
      <c r="CH392" s="6"/>
      <c r="CI392" s="6"/>
      <c r="CJ392" s="6"/>
      <c r="CK392" s="6"/>
      <c r="CL392" s="236">
        <f t="shared" si="140"/>
        <v>0</v>
      </c>
      <c r="CM392" s="235" t="e">
        <f t="shared" si="141"/>
        <v>#DIV/0!</v>
      </c>
      <c r="CN392" s="236">
        <f t="shared" si="142"/>
        <v>0</v>
      </c>
      <c r="CO392" s="235" t="e">
        <f t="shared" si="143"/>
        <v>#DIV/0!</v>
      </c>
      <c r="CP392" s="236">
        <f t="shared" si="144"/>
        <v>0</v>
      </c>
      <c r="CQ392" s="235" t="e">
        <f t="shared" si="145"/>
        <v>#DIV/0!</v>
      </c>
      <c r="CR392" s="236">
        <f t="shared" si="146"/>
        <v>0</v>
      </c>
      <c r="CS392" s="235" t="e">
        <f t="shared" si="148"/>
        <v>#DIV/0!</v>
      </c>
      <c r="CT392" s="237" t="e">
        <f t="shared" si="149"/>
        <v>#DIV/0!</v>
      </c>
      <c r="CU392" s="237" t="e">
        <f t="shared" si="147"/>
        <v>#DIV/0!</v>
      </c>
      <c r="CV392" s="27"/>
    </row>
    <row r="393" spans="1:100" s="22" customFormat="1" ht="16.95" hidden="1" customHeight="1">
      <c r="A393" s="71">
        <v>387</v>
      </c>
      <c r="B393" s="589"/>
      <c r="C393" s="590"/>
      <c r="D393" s="591"/>
      <c r="E393" s="592"/>
      <c r="F393" s="591"/>
      <c r="G393" s="590"/>
      <c r="H393" s="170" t="s">
        <v>909</v>
      </c>
      <c r="I393" s="62" t="s">
        <v>599</v>
      </c>
      <c r="J393" s="14" t="s">
        <v>363</v>
      </c>
      <c r="K393" s="15" t="s">
        <v>330</v>
      </c>
      <c r="L393" s="52" t="s">
        <v>296</v>
      </c>
      <c r="M393" s="69" t="s">
        <v>184</v>
      </c>
      <c r="N393" s="226"/>
      <c r="O393" s="226"/>
      <c r="P393" s="226"/>
      <c r="Q393" s="226"/>
      <c r="R393" s="226"/>
      <c r="S393" s="226"/>
      <c r="T393" s="226" t="s">
        <v>184</v>
      </c>
      <c r="U393" s="226"/>
      <c r="V393" s="226"/>
      <c r="W393" s="226"/>
      <c r="X393" s="227">
        <f t="shared" si="139"/>
        <v>1</v>
      </c>
      <c r="Y393" s="80"/>
      <c r="Z393" s="80"/>
      <c r="AA393" s="80"/>
      <c r="AB393" s="80"/>
      <c r="AC393" s="80"/>
      <c r="AD393" s="80"/>
      <c r="AE393" s="80"/>
      <c r="AF393" s="80"/>
      <c r="AG393" s="80"/>
      <c r="AH393" s="80"/>
      <c r="AI393" s="80"/>
      <c r="AJ393" s="80"/>
      <c r="AK393" s="80"/>
      <c r="AL393" s="80"/>
      <c r="AM393" s="80"/>
      <c r="AN393" s="80"/>
      <c r="AO393" s="80"/>
      <c r="AP393" s="80"/>
      <c r="AQ393" s="80"/>
      <c r="AR393" s="80"/>
      <c r="AS393" s="80"/>
      <c r="AT393" s="80"/>
      <c r="AU393" s="80"/>
      <c r="AV393" s="80"/>
      <c r="AW393" s="80" t="s">
        <v>523</v>
      </c>
      <c r="AX393" s="80"/>
      <c r="AY393" s="80"/>
      <c r="AZ393" s="80"/>
      <c r="BA393" s="80"/>
      <c r="BB393" s="80"/>
      <c r="BC393" s="80"/>
      <c r="BD393" s="80"/>
      <c r="BE393" s="80"/>
      <c r="BF393" s="80"/>
      <c r="BG393" s="80"/>
      <c r="BH393" s="6"/>
      <c r="BI393" s="6"/>
      <c r="BJ393" s="6"/>
      <c r="BK393" s="6"/>
      <c r="BL393" s="6"/>
      <c r="BM393" s="6"/>
      <c r="BN393" s="6"/>
      <c r="BO393" s="6"/>
      <c r="BP393" s="6"/>
      <c r="BQ393" s="6"/>
      <c r="BR393" s="6"/>
      <c r="BS393" s="6"/>
      <c r="BT393" s="6"/>
      <c r="BU393" s="6"/>
      <c r="BV393" s="6"/>
      <c r="BW393" s="6"/>
      <c r="BX393" s="6"/>
      <c r="BY393" s="6"/>
      <c r="BZ393" s="6"/>
      <c r="CA393" s="6"/>
      <c r="CB393" s="6"/>
      <c r="CC393" s="6"/>
      <c r="CD393" s="6"/>
      <c r="CE393" s="6"/>
      <c r="CF393" s="6"/>
      <c r="CG393" s="6"/>
      <c r="CH393" s="6"/>
      <c r="CI393" s="6"/>
      <c r="CJ393" s="6"/>
      <c r="CK393" s="6"/>
      <c r="CL393" s="236">
        <f t="shared" si="140"/>
        <v>0</v>
      </c>
      <c r="CM393" s="235" t="e">
        <f t="shared" si="141"/>
        <v>#DIV/0!</v>
      </c>
      <c r="CN393" s="236">
        <f t="shared" si="142"/>
        <v>0</v>
      </c>
      <c r="CO393" s="235" t="e">
        <f t="shared" si="143"/>
        <v>#DIV/0!</v>
      </c>
      <c r="CP393" s="236">
        <f t="shared" si="144"/>
        <v>0</v>
      </c>
      <c r="CQ393" s="235" t="e">
        <f t="shared" si="145"/>
        <v>#DIV/0!</v>
      </c>
      <c r="CR393" s="236">
        <f t="shared" si="146"/>
        <v>0</v>
      </c>
      <c r="CS393" s="235" t="e">
        <f t="shared" si="148"/>
        <v>#DIV/0!</v>
      </c>
      <c r="CT393" s="237" t="e">
        <f t="shared" si="149"/>
        <v>#DIV/0!</v>
      </c>
      <c r="CU393" s="237" t="e">
        <f t="shared" si="147"/>
        <v>#DIV/0!</v>
      </c>
      <c r="CV393" s="39"/>
    </row>
    <row r="394" spans="1:100" s="22" customFormat="1" ht="34.5" hidden="1" customHeight="1">
      <c r="A394" s="71">
        <v>388</v>
      </c>
      <c r="B394" s="589"/>
      <c r="C394" s="590"/>
      <c r="D394" s="591"/>
      <c r="E394" s="592"/>
      <c r="F394" s="591"/>
      <c r="G394" s="590"/>
      <c r="H394" s="172" t="s">
        <v>702</v>
      </c>
      <c r="I394" s="62" t="s">
        <v>599</v>
      </c>
      <c r="J394" s="14" t="s">
        <v>363</v>
      </c>
      <c r="K394" s="15" t="s">
        <v>330</v>
      </c>
      <c r="L394" s="52" t="s">
        <v>296</v>
      </c>
      <c r="M394" s="69" t="s">
        <v>184</v>
      </c>
      <c r="N394" s="73"/>
      <c r="O394" s="73"/>
      <c r="P394" s="73"/>
      <c r="Q394" s="73"/>
      <c r="R394" s="73"/>
      <c r="S394" s="74"/>
      <c r="T394" s="73" t="s">
        <v>184</v>
      </c>
      <c r="U394" s="73"/>
      <c r="V394" s="73"/>
      <c r="W394" s="73"/>
      <c r="X394" s="237">
        <f t="shared" si="139"/>
        <v>1</v>
      </c>
      <c r="Y394" s="80"/>
      <c r="Z394" s="80"/>
      <c r="AA394" s="80"/>
      <c r="AB394" s="80"/>
      <c r="AC394" s="80"/>
      <c r="AD394" s="80"/>
      <c r="AE394" s="80"/>
      <c r="AF394" s="80"/>
      <c r="AG394" s="80"/>
      <c r="AH394" s="80"/>
      <c r="AI394" s="80"/>
      <c r="AJ394" s="80"/>
      <c r="AK394" s="80"/>
      <c r="AL394" s="80"/>
      <c r="AM394" s="80"/>
      <c r="AN394" s="80"/>
      <c r="AO394" s="80"/>
      <c r="AP394" s="80"/>
      <c r="AQ394" s="80"/>
      <c r="AR394" s="80"/>
      <c r="AS394" s="80"/>
      <c r="AT394" s="80"/>
      <c r="AU394" s="80" t="s">
        <v>519</v>
      </c>
      <c r="AV394" s="80"/>
      <c r="AW394" s="80"/>
      <c r="AX394" s="80"/>
      <c r="AY394" s="80"/>
      <c r="AZ394" s="80"/>
      <c r="BA394" s="80"/>
      <c r="BB394" s="80"/>
      <c r="BC394" s="80"/>
      <c r="BD394" s="80"/>
      <c r="BE394" s="80"/>
      <c r="BF394" s="80"/>
      <c r="BG394" s="80"/>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236">
        <f t="shared" si="140"/>
        <v>0</v>
      </c>
      <c r="CM394" s="235" t="e">
        <f t="shared" si="141"/>
        <v>#DIV/0!</v>
      </c>
      <c r="CN394" s="236">
        <f t="shared" si="142"/>
        <v>0</v>
      </c>
      <c r="CO394" s="235" t="e">
        <f t="shared" si="143"/>
        <v>#DIV/0!</v>
      </c>
      <c r="CP394" s="236">
        <f t="shared" si="144"/>
        <v>0</v>
      </c>
      <c r="CQ394" s="235" t="e">
        <f t="shared" si="145"/>
        <v>#DIV/0!</v>
      </c>
      <c r="CR394" s="236">
        <f t="shared" si="146"/>
        <v>0</v>
      </c>
      <c r="CS394" s="235" t="e">
        <f t="shared" si="148"/>
        <v>#DIV/0!</v>
      </c>
      <c r="CT394" s="237" t="e">
        <f t="shared" si="149"/>
        <v>#DIV/0!</v>
      </c>
      <c r="CU394" s="237" t="e">
        <f t="shared" si="147"/>
        <v>#DIV/0!</v>
      </c>
      <c r="CV394" s="39"/>
    </row>
    <row r="395" spans="1:100" s="22" customFormat="1" ht="35.25" hidden="1" customHeight="1">
      <c r="A395" s="71">
        <v>389</v>
      </c>
      <c r="B395" s="589"/>
      <c r="C395" s="590"/>
      <c r="D395" s="591"/>
      <c r="E395" s="592"/>
      <c r="F395" s="591"/>
      <c r="G395" s="590"/>
      <c r="H395" s="172" t="s">
        <v>701</v>
      </c>
      <c r="I395" s="62" t="s">
        <v>599</v>
      </c>
      <c r="J395" s="14" t="s">
        <v>363</v>
      </c>
      <c r="K395" s="15" t="s">
        <v>330</v>
      </c>
      <c r="L395" s="52" t="s">
        <v>296</v>
      </c>
      <c r="M395" s="69" t="s">
        <v>184</v>
      </c>
      <c r="N395" s="73"/>
      <c r="O395" s="73"/>
      <c r="P395" s="73"/>
      <c r="Q395" s="73"/>
      <c r="R395" s="73" t="s">
        <v>184</v>
      </c>
      <c r="S395" s="74"/>
      <c r="T395" s="73"/>
      <c r="U395" s="73"/>
      <c r="V395" s="73"/>
      <c r="W395" s="73"/>
      <c r="X395" s="237">
        <f t="shared" si="139"/>
        <v>1</v>
      </c>
      <c r="Y395" s="80"/>
      <c r="Z395" s="80"/>
      <c r="AA395" s="80"/>
      <c r="AB395" s="80"/>
      <c r="AC395" s="80"/>
      <c r="AD395" s="80"/>
      <c r="AE395" s="80"/>
      <c r="AF395" s="80"/>
      <c r="AG395" s="80"/>
      <c r="AH395" s="80"/>
      <c r="AI395" s="80"/>
      <c r="AJ395" s="80"/>
      <c r="AK395" s="80"/>
      <c r="AL395" s="80"/>
      <c r="AM395" s="80"/>
      <c r="AN395" s="80"/>
      <c r="AO395" s="80"/>
      <c r="AP395" s="80"/>
      <c r="AQ395" s="80" t="s">
        <v>519</v>
      </c>
      <c r="AR395" s="80"/>
      <c r="AS395" s="80"/>
      <c r="AT395" s="80"/>
      <c r="AU395" s="80"/>
      <c r="AV395" s="80"/>
      <c r="AW395" s="80"/>
      <c r="AX395" s="80"/>
      <c r="AY395" s="80"/>
      <c r="AZ395" s="80"/>
      <c r="BA395" s="80"/>
      <c r="BB395" s="80"/>
      <c r="BC395" s="80"/>
      <c r="BD395" s="80"/>
      <c r="BE395" s="80"/>
      <c r="BF395" s="80"/>
      <c r="BG395" s="80"/>
      <c r="BH395" s="6"/>
      <c r="BI395" s="6"/>
      <c r="BJ395" s="6"/>
      <c r="BK395" s="6"/>
      <c r="BL395" s="6"/>
      <c r="BM395" s="6"/>
      <c r="BN395" s="6"/>
      <c r="BO395" s="6"/>
      <c r="BP395" s="6"/>
      <c r="BQ395" s="6"/>
      <c r="BR395" s="6"/>
      <c r="BS395" s="6"/>
      <c r="BT395" s="6"/>
      <c r="BU395" s="6"/>
      <c r="BV395" s="6"/>
      <c r="BW395" s="6"/>
      <c r="BX395" s="6"/>
      <c r="BY395" s="6"/>
      <c r="BZ395" s="6"/>
      <c r="CA395" s="6"/>
      <c r="CB395" s="6"/>
      <c r="CC395" s="6"/>
      <c r="CD395" s="6"/>
      <c r="CE395" s="6"/>
      <c r="CF395" s="6"/>
      <c r="CG395" s="6"/>
      <c r="CH395" s="6"/>
      <c r="CI395" s="6"/>
      <c r="CJ395" s="6"/>
      <c r="CK395" s="6"/>
      <c r="CL395" s="236">
        <f t="shared" si="140"/>
        <v>0</v>
      </c>
      <c r="CM395" s="235" t="e">
        <f t="shared" si="141"/>
        <v>#DIV/0!</v>
      </c>
      <c r="CN395" s="236">
        <f t="shared" si="142"/>
        <v>0</v>
      </c>
      <c r="CO395" s="235" t="e">
        <f t="shared" si="143"/>
        <v>#DIV/0!</v>
      </c>
      <c r="CP395" s="236">
        <f t="shared" si="144"/>
        <v>0</v>
      </c>
      <c r="CQ395" s="235" t="e">
        <f t="shared" si="145"/>
        <v>#DIV/0!</v>
      </c>
      <c r="CR395" s="236">
        <f t="shared" si="146"/>
        <v>0</v>
      </c>
      <c r="CS395" s="235" t="e">
        <f t="shared" si="148"/>
        <v>#DIV/0!</v>
      </c>
      <c r="CT395" s="237" t="e">
        <f t="shared" si="149"/>
        <v>#DIV/0!</v>
      </c>
      <c r="CU395" s="237" t="e">
        <f t="shared" si="147"/>
        <v>#DIV/0!</v>
      </c>
      <c r="CV395" s="27"/>
    </row>
    <row r="396" spans="1:100" s="22" customFormat="1" ht="45" hidden="1" customHeight="1">
      <c r="A396" s="71">
        <v>390</v>
      </c>
      <c r="B396" s="589"/>
      <c r="C396" s="590"/>
      <c r="D396" s="591"/>
      <c r="E396" s="592"/>
      <c r="F396" s="591"/>
      <c r="G396" s="590"/>
      <c r="H396" s="177" t="s">
        <v>912</v>
      </c>
      <c r="I396" s="62" t="s">
        <v>599</v>
      </c>
      <c r="J396" s="14" t="s">
        <v>363</v>
      </c>
      <c r="K396" s="15" t="s">
        <v>330</v>
      </c>
      <c r="L396" s="52" t="s">
        <v>296</v>
      </c>
      <c r="M396" s="69" t="s">
        <v>184</v>
      </c>
      <c r="N396" s="73"/>
      <c r="O396" s="73"/>
      <c r="P396" s="73"/>
      <c r="Q396" s="73"/>
      <c r="R396" s="73"/>
      <c r="S396" s="74"/>
      <c r="T396" s="73"/>
      <c r="U396" s="73"/>
      <c r="V396" s="73"/>
      <c r="W396" s="76" t="s">
        <v>184</v>
      </c>
      <c r="X396" s="237">
        <f t="shared" si="139"/>
        <v>1</v>
      </c>
      <c r="Y396" s="80"/>
      <c r="Z396" s="80"/>
      <c r="AA396" s="80"/>
      <c r="AB396" s="80"/>
      <c r="AC396" s="80"/>
      <c r="AD396" s="80"/>
      <c r="AE396" s="80"/>
      <c r="AF396" s="80"/>
      <c r="AG396" s="80"/>
      <c r="AH396" s="80"/>
      <c r="AI396" s="80"/>
      <c r="AJ396" s="80"/>
      <c r="AK396" s="80"/>
      <c r="AL396" s="80"/>
      <c r="AM396" s="80"/>
      <c r="AN396" s="80"/>
      <c r="AO396" s="80"/>
      <c r="AP396" s="80"/>
      <c r="AQ396" s="80"/>
      <c r="AR396" s="80"/>
      <c r="AS396" s="80"/>
      <c r="AT396" s="80"/>
      <c r="AU396" s="80"/>
      <c r="AV396" s="80"/>
      <c r="AW396" s="80"/>
      <c r="AX396" s="80"/>
      <c r="AY396" s="80"/>
      <c r="AZ396" s="80"/>
      <c r="BA396" s="80"/>
      <c r="BB396" s="80"/>
      <c r="BC396" s="80"/>
      <c r="BD396" s="80"/>
      <c r="BE396" s="80"/>
      <c r="BF396" s="80" t="s">
        <v>519</v>
      </c>
      <c r="BG396" s="80"/>
      <c r="BH396" s="6"/>
      <c r="BI396" s="6"/>
      <c r="BJ396" s="6"/>
      <c r="BK396" s="6"/>
      <c r="BL396" s="6"/>
      <c r="BM396" s="6"/>
      <c r="BN396" s="6"/>
      <c r="BO396" s="6"/>
      <c r="BP396" s="6"/>
      <c r="BQ396" s="6"/>
      <c r="BR396" s="6"/>
      <c r="BS396" s="6"/>
      <c r="BT396" s="6"/>
      <c r="BU396" s="6"/>
      <c r="BV396" s="6"/>
      <c r="BW396" s="6"/>
      <c r="BX396" s="6"/>
      <c r="BY396" s="6"/>
      <c r="BZ396" s="6"/>
      <c r="CA396" s="6"/>
      <c r="CB396" s="6"/>
      <c r="CC396" s="6"/>
      <c r="CD396" s="6"/>
      <c r="CE396" s="6"/>
      <c r="CF396" s="6"/>
      <c r="CG396" s="6"/>
      <c r="CH396" s="6"/>
      <c r="CI396" s="6"/>
      <c r="CJ396" s="6"/>
      <c r="CK396" s="6"/>
      <c r="CL396" s="236">
        <f t="shared" si="140"/>
        <v>0</v>
      </c>
      <c r="CM396" s="235" t="e">
        <f t="shared" si="141"/>
        <v>#DIV/0!</v>
      </c>
      <c r="CN396" s="236">
        <f t="shared" si="142"/>
        <v>0</v>
      </c>
      <c r="CO396" s="235" t="e">
        <f t="shared" si="143"/>
        <v>#DIV/0!</v>
      </c>
      <c r="CP396" s="236">
        <f t="shared" si="144"/>
        <v>0</v>
      </c>
      <c r="CQ396" s="235" t="e">
        <f t="shared" si="145"/>
        <v>#DIV/0!</v>
      </c>
      <c r="CR396" s="236">
        <f t="shared" si="146"/>
        <v>0</v>
      </c>
      <c r="CS396" s="235" t="e">
        <f t="shared" si="148"/>
        <v>#DIV/0!</v>
      </c>
      <c r="CT396" s="237" t="e">
        <f t="shared" si="149"/>
        <v>#DIV/0!</v>
      </c>
      <c r="CU396" s="237" t="e">
        <f t="shared" si="147"/>
        <v>#DIV/0!</v>
      </c>
      <c r="CV396" s="6"/>
    </row>
    <row r="397" spans="1:100" s="22" customFormat="1" ht="34.5" hidden="1" customHeight="1">
      <c r="A397" s="71">
        <v>391</v>
      </c>
      <c r="B397" s="589"/>
      <c r="C397" s="590"/>
      <c r="D397" s="591"/>
      <c r="E397" s="592"/>
      <c r="F397" s="591"/>
      <c r="G397" s="590"/>
      <c r="H397" s="172" t="s">
        <v>698</v>
      </c>
      <c r="I397" s="62" t="s">
        <v>599</v>
      </c>
      <c r="J397" s="14" t="s">
        <v>363</v>
      </c>
      <c r="K397" s="15" t="s">
        <v>330</v>
      </c>
      <c r="L397" s="52" t="s">
        <v>296</v>
      </c>
      <c r="M397" s="69" t="s">
        <v>184</v>
      </c>
      <c r="N397" s="74"/>
      <c r="O397" s="74" t="s">
        <v>184</v>
      </c>
      <c r="P397" s="74"/>
      <c r="Q397" s="74"/>
      <c r="R397" s="74"/>
      <c r="S397" s="74"/>
      <c r="T397" s="74"/>
      <c r="U397" s="74"/>
      <c r="V397" s="74"/>
      <c r="W397" s="74"/>
      <c r="X397" s="237">
        <f t="shared" si="139"/>
        <v>1</v>
      </c>
      <c r="Y397" s="80"/>
      <c r="Z397" s="80"/>
      <c r="AA397" s="80"/>
      <c r="AB397" s="80"/>
      <c r="AC397" s="80"/>
      <c r="AD397" s="80" t="s">
        <v>519</v>
      </c>
      <c r="AE397" s="80"/>
      <c r="AF397" s="80"/>
      <c r="AG397" s="80"/>
      <c r="AH397" s="80"/>
      <c r="AI397" s="80"/>
      <c r="AJ397" s="80"/>
      <c r="AK397" s="80"/>
      <c r="AL397" s="80"/>
      <c r="AM397" s="80"/>
      <c r="AN397" s="80"/>
      <c r="AO397" s="80"/>
      <c r="AP397" s="80"/>
      <c r="AQ397" s="80"/>
      <c r="AR397" s="80"/>
      <c r="AS397" s="80"/>
      <c r="AT397" s="80"/>
      <c r="AU397" s="80"/>
      <c r="AV397" s="80"/>
      <c r="AW397" s="80"/>
      <c r="AX397" s="80"/>
      <c r="AY397" s="80"/>
      <c r="AZ397" s="80"/>
      <c r="BA397" s="80"/>
      <c r="BB397" s="80"/>
      <c r="BC397" s="80"/>
      <c r="BD397" s="80"/>
      <c r="BE397" s="80"/>
      <c r="BF397" s="80"/>
      <c r="BG397" s="80"/>
      <c r="BH397" s="6"/>
      <c r="BI397" s="6"/>
      <c r="BJ397" s="6"/>
      <c r="BK397" s="6"/>
      <c r="BL397" s="6"/>
      <c r="BM397" s="6"/>
      <c r="BN397" s="6"/>
      <c r="BO397" s="6"/>
      <c r="BP397" s="6"/>
      <c r="BQ397" s="6"/>
      <c r="BR397" s="6"/>
      <c r="BS397" s="6"/>
      <c r="BT397" s="6"/>
      <c r="BU397" s="6"/>
      <c r="BV397" s="6"/>
      <c r="BW397" s="6"/>
      <c r="BX397" s="6"/>
      <c r="BY397" s="6"/>
      <c r="BZ397" s="6"/>
      <c r="CA397" s="6"/>
      <c r="CB397" s="6"/>
      <c r="CC397" s="6"/>
      <c r="CD397" s="6"/>
      <c r="CE397" s="6"/>
      <c r="CF397" s="6"/>
      <c r="CG397" s="6"/>
      <c r="CH397" s="6"/>
      <c r="CI397" s="6"/>
      <c r="CJ397" s="6"/>
      <c r="CK397" s="6"/>
      <c r="CL397" s="236">
        <f t="shared" si="140"/>
        <v>0</v>
      </c>
      <c r="CM397" s="235" t="e">
        <f t="shared" si="141"/>
        <v>#DIV/0!</v>
      </c>
      <c r="CN397" s="236">
        <f t="shared" si="142"/>
        <v>0</v>
      </c>
      <c r="CO397" s="235" t="e">
        <f t="shared" si="143"/>
        <v>#DIV/0!</v>
      </c>
      <c r="CP397" s="236">
        <f t="shared" si="144"/>
        <v>0</v>
      </c>
      <c r="CQ397" s="235" t="e">
        <f t="shared" si="145"/>
        <v>#DIV/0!</v>
      </c>
      <c r="CR397" s="236">
        <f t="shared" si="146"/>
        <v>0</v>
      </c>
      <c r="CS397" s="235" t="e">
        <f t="shared" si="148"/>
        <v>#DIV/0!</v>
      </c>
      <c r="CT397" s="237" t="e">
        <f t="shared" si="149"/>
        <v>#DIV/0!</v>
      </c>
      <c r="CU397" s="237" t="e">
        <f t="shared" si="147"/>
        <v>#DIV/0!</v>
      </c>
      <c r="CV397" s="6"/>
    </row>
    <row r="398" spans="1:100" s="22" customFormat="1" ht="35.25" hidden="1" customHeight="1">
      <c r="A398" s="71">
        <v>392</v>
      </c>
      <c r="B398" s="589"/>
      <c r="C398" s="590"/>
      <c r="D398" s="591"/>
      <c r="E398" s="592"/>
      <c r="F398" s="591"/>
      <c r="G398" s="590"/>
      <c r="H398" s="172" t="s">
        <v>697</v>
      </c>
      <c r="I398" s="62" t="s">
        <v>599</v>
      </c>
      <c r="J398" s="14" t="s">
        <v>363</v>
      </c>
      <c r="K398" s="15" t="s">
        <v>330</v>
      </c>
      <c r="L398" s="52" t="s">
        <v>296</v>
      </c>
      <c r="M398" s="69" t="s">
        <v>184</v>
      </c>
      <c r="N398" s="74"/>
      <c r="O398" s="74"/>
      <c r="P398" s="74" t="s">
        <v>184</v>
      </c>
      <c r="Q398" s="74"/>
      <c r="R398" s="74"/>
      <c r="S398" s="74"/>
      <c r="T398" s="74"/>
      <c r="U398" s="74"/>
      <c r="V398" s="74"/>
      <c r="W398" s="74"/>
      <c r="X398" s="237">
        <f t="shared" ref="X398:X440" si="150">COUNTIF($N398:$W398,"x")</f>
        <v>1</v>
      </c>
      <c r="Y398" s="80"/>
      <c r="Z398" s="80"/>
      <c r="AA398" s="80"/>
      <c r="AB398" s="80"/>
      <c r="AC398" s="80"/>
      <c r="AD398" s="80"/>
      <c r="AE398" s="80"/>
      <c r="AF398" s="80"/>
      <c r="AG398" s="80"/>
      <c r="AH398" s="80"/>
      <c r="AI398" s="80" t="s">
        <v>519</v>
      </c>
      <c r="AJ398" s="80"/>
      <c r="AK398" s="80"/>
      <c r="AL398" s="80"/>
      <c r="AM398" s="80"/>
      <c r="AN398" s="80"/>
      <c r="AO398" s="80"/>
      <c r="AP398" s="80"/>
      <c r="AQ398" s="80"/>
      <c r="AR398" s="80"/>
      <c r="AS398" s="80"/>
      <c r="AT398" s="80"/>
      <c r="AU398" s="80"/>
      <c r="AV398" s="80"/>
      <c r="AW398" s="80"/>
      <c r="AX398" s="80"/>
      <c r="AY398" s="80"/>
      <c r="AZ398" s="80"/>
      <c r="BA398" s="80"/>
      <c r="BB398" s="80"/>
      <c r="BC398" s="80"/>
      <c r="BD398" s="80"/>
      <c r="BE398" s="80"/>
      <c r="BF398" s="80"/>
      <c r="BG398" s="80"/>
      <c r="BH398" s="6"/>
      <c r="BI398" s="6"/>
      <c r="BJ398" s="6"/>
      <c r="BK398" s="6"/>
      <c r="BL398" s="6"/>
      <c r="BM398" s="6"/>
      <c r="BN398" s="6"/>
      <c r="BO398" s="6"/>
      <c r="BP398" s="6"/>
      <c r="BQ398" s="6"/>
      <c r="BR398" s="6"/>
      <c r="BS398" s="6"/>
      <c r="BT398" s="6"/>
      <c r="BU398" s="6"/>
      <c r="BV398" s="6"/>
      <c r="BW398" s="6"/>
      <c r="BX398" s="6"/>
      <c r="BY398" s="6"/>
      <c r="BZ398" s="6"/>
      <c r="CA398" s="6"/>
      <c r="CB398" s="6"/>
      <c r="CC398" s="6"/>
      <c r="CD398" s="6"/>
      <c r="CE398" s="6"/>
      <c r="CF398" s="6"/>
      <c r="CG398" s="6"/>
      <c r="CH398" s="6"/>
      <c r="CI398" s="6"/>
      <c r="CJ398" s="6"/>
      <c r="CK398" s="6"/>
      <c r="CL398" s="236">
        <f t="shared" ref="CL398:CL440" si="151">COUNTIF(BH398:CK398,"2")</f>
        <v>0</v>
      </c>
      <c r="CM398" s="235" t="e">
        <f t="shared" ref="CM398:CM440" si="152">CL398/(CL398+CN398+CP398+CR398)</f>
        <v>#DIV/0!</v>
      </c>
      <c r="CN398" s="236">
        <f t="shared" ref="CN398:CN440" si="153">COUNTIF(BH398:CK398,"1")</f>
        <v>0</v>
      </c>
      <c r="CO398" s="235" t="e">
        <f t="shared" ref="CO398:CO440" si="154">CN398/(CL398+CN398+CP398+CR398)</f>
        <v>#DIV/0!</v>
      </c>
      <c r="CP398" s="236">
        <f t="shared" ref="CP398:CP440" si="155">COUNTIF(BH398:CK398,"0")</f>
        <v>0</v>
      </c>
      <c r="CQ398" s="235" t="e">
        <f t="shared" ref="CQ398:CQ440" si="156">CP398/(CL398+CN398+CP398+CR398)</f>
        <v>#DIV/0!</v>
      </c>
      <c r="CR398" s="236">
        <f t="shared" ref="CR398:CR440" si="157">COUNTIF(BH398:CK398,"KĐG")</f>
        <v>0</v>
      </c>
      <c r="CS398" s="235" t="e">
        <f t="shared" si="148"/>
        <v>#DIV/0!</v>
      </c>
      <c r="CT398" s="237" t="e">
        <f t="shared" si="149"/>
        <v>#DIV/0!</v>
      </c>
      <c r="CU398" s="237" t="e">
        <f t="shared" ref="CU398:CU440" si="158">IF(CS398&gt;=50%,"KĐG",IF(CT398&gt;=1.6,"Đạt mục tiêu",IF(CT398&gt;=1,"Cần cố gắng","Chưa đạt")))</f>
        <v>#DIV/0!</v>
      </c>
      <c r="CV398" s="6"/>
    </row>
    <row r="399" spans="1:100" s="22" customFormat="1" ht="35.25" hidden="1" customHeight="1">
      <c r="A399" s="71">
        <v>393</v>
      </c>
      <c r="B399" s="589"/>
      <c r="C399" s="590"/>
      <c r="D399" s="591"/>
      <c r="E399" s="592"/>
      <c r="F399" s="591"/>
      <c r="G399" s="590"/>
      <c r="H399" s="172" t="s">
        <v>696</v>
      </c>
      <c r="I399" s="62" t="s">
        <v>599</v>
      </c>
      <c r="J399" s="14" t="s">
        <v>363</v>
      </c>
      <c r="K399" s="15" t="s">
        <v>330</v>
      </c>
      <c r="L399" s="52" t="s">
        <v>296</v>
      </c>
      <c r="M399" s="69" t="s">
        <v>184</v>
      </c>
      <c r="N399" s="74"/>
      <c r="O399" s="74"/>
      <c r="P399" s="74"/>
      <c r="Q399" s="74"/>
      <c r="R399" s="74"/>
      <c r="S399" s="74"/>
      <c r="T399" s="74" t="s">
        <v>184</v>
      </c>
      <c r="U399" s="74"/>
      <c r="V399" s="74"/>
      <c r="W399" s="74"/>
      <c r="X399" s="237">
        <f t="shared" si="150"/>
        <v>1</v>
      </c>
      <c r="Y399" s="80"/>
      <c r="Z399" s="80"/>
      <c r="AA399" s="80"/>
      <c r="AB399" s="80"/>
      <c r="AC399" s="80"/>
      <c r="AD399" s="80"/>
      <c r="AE399" s="80"/>
      <c r="AF399" s="80"/>
      <c r="AG399" s="80"/>
      <c r="AH399" s="80"/>
      <c r="AI399" s="80"/>
      <c r="AJ399" s="80"/>
      <c r="AK399" s="80"/>
      <c r="AL399" s="80"/>
      <c r="AM399" s="80"/>
      <c r="AN399" s="80"/>
      <c r="AO399" s="80"/>
      <c r="AP399" s="80"/>
      <c r="AQ399" s="80"/>
      <c r="AR399" s="80"/>
      <c r="AS399" s="80"/>
      <c r="AT399" s="80"/>
      <c r="AU399" s="80"/>
      <c r="AV399" s="80"/>
      <c r="AW399" s="80" t="s">
        <v>519</v>
      </c>
      <c r="AX399" s="80"/>
      <c r="AY399" s="80"/>
      <c r="AZ399" s="80"/>
      <c r="BA399" s="80"/>
      <c r="BB399" s="80"/>
      <c r="BC399" s="80"/>
      <c r="BD399" s="80"/>
      <c r="BE399" s="80"/>
      <c r="BF399" s="80"/>
      <c r="BG399" s="80"/>
      <c r="BH399" s="6"/>
      <c r="BI399" s="6"/>
      <c r="BJ399" s="6"/>
      <c r="BK399" s="6"/>
      <c r="BL399" s="6"/>
      <c r="BM399" s="6"/>
      <c r="BN399" s="6"/>
      <c r="BO399" s="6"/>
      <c r="BP399" s="6"/>
      <c r="BQ399" s="6"/>
      <c r="BR399" s="6"/>
      <c r="BS399" s="6"/>
      <c r="BT399" s="6"/>
      <c r="BU399" s="6"/>
      <c r="BV399" s="6"/>
      <c r="BW399" s="6"/>
      <c r="BX399" s="6"/>
      <c r="BY399" s="6"/>
      <c r="BZ399" s="6"/>
      <c r="CA399" s="6"/>
      <c r="CB399" s="6"/>
      <c r="CC399" s="6"/>
      <c r="CD399" s="6"/>
      <c r="CE399" s="6"/>
      <c r="CF399" s="6"/>
      <c r="CG399" s="6"/>
      <c r="CH399" s="6"/>
      <c r="CI399" s="6"/>
      <c r="CJ399" s="6"/>
      <c r="CK399" s="6"/>
      <c r="CL399" s="236">
        <f t="shared" si="151"/>
        <v>0</v>
      </c>
      <c r="CM399" s="235" t="e">
        <f t="shared" si="152"/>
        <v>#DIV/0!</v>
      </c>
      <c r="CN399" s="236">
        <f t="shared" si="153"/>
        <v>0</v>
      </c>
      <c r="CO399" s="235" t="e">
        <f t="shared" si="154"/>
        <v>#DIV/0!</v>
      </c>
      <c r="CP399" s="236">
        <f t="shared" si="155"/>
        <v>0</v>
      </c>
      <c r="CQ399" s="235" t="e">
        <f t="shared" si="156"/>
        <v>#DIV/0!</v>
      </c>
      <c r="CR399" s="236">
        <f t="shared" si="157"/>
        <v>0</v>
      </c>
      <c r="CS399" s="235" t="e">
        <f t="shared" si="148"/>
        <v>#DIV/0!</v>
      </c>
      <c r="CT399" s="237" t="e">
        <f t="shared" si="149"/>
        <v>#DIV/0!</v>
      </c>
      <c r="CU399" s="237" t="e">
        <f t="shared" si="158"/>
        <v>#DIV/0!</v>
      </c>
      <c r="CV399" s="6"/>
    </row>
    <row r="400" spans="1:100" s="22" customFormat="1" ht="66" hidden="1" customHeight="1">
      <c r="A400" s="71">
        <v>394</v>
      </c>
      <c r="B400" s="589"/>
      <c r="C400" s="590"/>
      <c r="D400" s="591"/>
      <c r="E400" s="592"/>
      <c r="F400" s="591"/>
      <c r="G400" s="590"/>
      <c r="H400" s="172" t="s">
        <v>694</v>
      </c>
      <c r="I400" s="62" t="s">
        <v>599</v>
      </c>
      <c r="J400" s="14" t="s">
        <v>363</v>
      </c>
      <c r="K400" s="15" t="s">
        <v>330</v>
      </c>
      <c r="L400" s="52" t="s">
        <v>296</v>
      </c>
      <c r="M400" s="69" t="s">
        <v>184</v>
      </c>
      <c r="N400" s="74"/>
      <c r="O400" s="74"/>
      <c r="P400" s="74"/>
      <c r="Q400" s="74"/>
      <c r="R400" s="74"/>
      <c r="S400" s="74"/>
      <c r="T400" s="74"/>
      <c r="U400" s="74" t="s">
        <v>184</v>
      </c>
      <c r="V400" s="74"/>
      <c r="W400" s="74"/>
      <c r="X400" s="237">
        <f t="shared" si="150"/>
        <v>1</v>
      </c>
      <c r="Y400" s="80"/>
      <c r="Z400" s="80"/>
      <c r="AA400" s="80"/>
      <c r="AB400" s="80"/>
      <c r="AC400" s="80"/>
      <c r="AD400" s="80"/>
      <c r="AE400" s="80"/>
      <c r="AF400" s="80"/>
      <c r="AG400" s="80"/>
      <c r="AH400" s="80"/>
      <c r="AI400" s="80"/>
      <c r="AJ400" s="80"/>
      <c r="AK400" s="80"/>
      <c r="AL400" s="80"/>
      <c r="AM400" s="80"/>
      <c r="AN400" s="80"/>
      <c r="AO400" s="80"/>
      <c r="AP400" s="80"/>
      <c r="AQ400" s="80"/>
      <c r="AR400" s="80"/>
      <c r="AS400" s="80"/>
      <c r="AT400" s="80"/>
      <c r="AU400" s="80"/>
      <c r="AV400" s="80"/>
      <c r="AW400" s="80"/>
      <c r="AX400" s="80"/>
      <c r="AY400" s="80"/>
      <c r="AZ400" s="80"/>
      <c r="BA400" s="80" t="s">
        <v>519</v>
      </c>
      <c r="BB400" s="80"/>
      <c r="BC400" s="80"/>
      <c r="BD400" s="80"/>
      <c r="BE400" s="80"/>
      <c r="BF400" s="80"/>
      <c r="BG400" s="80"/>
      <c r="BH400" s="6"/>
      <c r="BI400" s="6"/>
      <c r="BJ400" s="6"/>
      <c r="BK400" s="6"/>
      <c r="BL400" s="6"/>
      <c r="BM400" s="6"/>
      <c r="BN400" s="6"/>
      <c r="BO400" s="6"/>
      <c r="BP400" s="6"/>
      <c r="BQ400" s="6"/>
      <c r="BR400" s="6"/>
      <c r="BS400" s="6"/>
      <c r="BT400" s="6"/>
      <c r="BU400" s="6"/>
      <c r="BV400" s="6"/>
      <c r="BW400" s="6"/>
      <c r="BX400" s="6"/>
      <c r="BY400" s="6"/>
      <c r="BZ400" s="6"/>
      <c r="CA400" s="6"/>
      <c r="CB400" s="6"/>
      <c r="CC400" s="6"/>
      <c r="CD400" s="6"/>
      <c r="CE400" s="6"/>
      <c r="CF400" s="6"/>
      <c r="CG400" s="6"/>
      <c r="CH400" s="6"/>
      <c r="CI400" s="6"/>
      <c r="CJ400" s="6"/>
      <c r="CK400" s="6"/>
      <c r="CL400" s="236">
        <f t="shared" si="151"/>
        <v>0</v>
      </c>
      <c r="CM400" s="235" t="e">
        <f t="shared" si="152"/>
        <v>#DIV/0!</v>
      </c>
      <c r="CN400" s="236">
        <f t="shared" si="153"/>
        <v>0</v>
      </c>
      <c r="CO400" s="235" t="e">
        <f t="shared" si="154"/>
        <v>#DIV/0!</v>
      </c>
      <c r="CP400" s="236">
        <f t="shared" si="155"/>
        <v>0</v>
      </c>
      <c r="CQ400" s="235" t="e">
        <f t="shared" si="156"/>
        <v>#DIV/0!</v>
      </c>
      <c r="CR400" s="236">
        <f t="shared" si="157"/>
        <v>0</v>
      </c>
      <c r="CS400" s="235" t="e">
        <f t="shared" si="148"/>
        <v>#DIV/0!</v>
      </c>
      <c r="CT400" s="237" t="e">
        <f t="shared" si="149"/>
        <v>#DIV/0!</v>
      </c>
      <c r="CU400" s="237" t="e">
        <f t="shared" si="158"/>
        <v>#DIV/0!</v>
      </c>
      <c r="CV400" s="6"/>
    </row>
    <row r="401" spans="1:100" s="22" customFormat="1" ht="37.5" hidden="1" customHeight="1">
      <c r="A401" s="71">
        <v>395</v>
      </c>
      <c r="B401" s="589"/>
      <c r="C401" s="590"/>
      <c r="D401" s="591"/>
      <c r="E401" s="592"/>
      <c r="F401" s="591"/>
      <c r="G401" s="590"/>
      <c r="H401" s="172" t="s">
        <v>700</v>
      </c>
      <c r="I401" s="62" t="s">
        <v>599</v>
      </c>
      <c r="J401" s="14" t="s">
        <v>363</v>
      </c>
      <c r="K401" s="15" t="s">
        <v>330</v>
      </c>
      <c r="L401" s="52" t="s">
        <v>296</v>
      </c>
      <c r="M401" s="69" t="s">
        <v>184</v>
      </c>
      <c r="N401" s="74"/>
      <c r="O401" s="74"/>
      <c r="P401" s="74"/>
      <c r="Q401" s="74"/>
      <c r="R401" s="74"/>
      <c r="S401" s="74"/>
      <c r="T401" s="74"/>
      <c r="U401" s="74"/>
      <c r="V401" s="74" t="s">
        <v>184</v>
      </c>
      <c r="W401" s="74"/>
      <c r="X401" s="237">
        <f t="shared" si="150"/>
        <v>1</v>
      </c>
      <c r="Y401" s="80"/>
      <c r="Z401" s="80"/>
      <c r="AA401" s="80"/>
      <c r="AB401" s="80"/>
      <c r="AC401" s="80"/>
      <c r="AD401" s="80"/>
      <c r="AE401" s="80"/>
      <c r="AF401" s="80"/>
      <c r="AG401" s="80"/>
      <c r="AH401" s="80"/>
      <c r="AI401" s="80"/>
      <c r="AJ401" s="80"/>
      <c r="AK401" s="80"/>
      <c r="AL401" s="80"/>
      <c r="AM401" s="80"/>
      <c r="AN401" s="80"/>
      <c r="AO401" s="80"/>
      <c r="AP401" s="80"/>
      <c r="AQ401" s="80"/>
      <c r="AR401" s="80"/>
      <c r="AS401" s="80"/>
      <c r="AT401" s="80"/>
      <c r="AU401" s="80"/>
      <c r="AV401" s="80"/>
      <c r="AW401" s="80"/>
      <c r="AX401" s="80"/>
      <c r="AY401" s="80"/>
      <c r="AZ401" s="80"/>
      <c r="BA401" s="80"/>
      <c r="BB401" s="199"/>
      <c r="BC401" s="199" t="s">
        <v>519</v>
      </c>
      <c r="BD401" s="199"/>
      <c r="BE401" s="80"/>
      <c r="BF401" s="80"/>
      <c r="BG401" s="80"/>
      <c r="BH401" s="6"/>
      <c r="BI401" s="6"/>
      <c r="BJ401" s="6"/>
      <c r="BK401" s="6"/>
      <c r="BL401" s="6"/>
      <c r="BM401" s="6"/>
      <c r="BN401" s="6"/>
      <c r="BO401" s="6"/>
      <c r="BP401" s="6"/>
      <c r="BQ401" s="6"/>
      <c r="BR401" s="6"/>
      <c r="BS401" s="6"/>
      <c r="BT401" s="6"/>
      <c r="BU401" s="6"/>
      <c r="BV401" s="6"/>
      <c r="BW401" s="6"/>
      <c r="BX401" s="6"/>
      <c r="BY401" s="6"/>
      <c r="BZ401" s="6"/>
      <c r="CA401" s="6"/>
      <c r="CB401" s="6"/>
      <c r="CC401" s="6"/>
      <c r="CD401" s="6"/>
      <c r="CE401" s="6"/>
      <c r="CF401" s="6"/>
      <c r="CG401" s="6"/>
      <c r="CH401" s="6"/>
      <c r="CI401" s="6"/>
      <c r="CJ401" s="6"/>
      <c r="CK401" s="6"/>
      <c r="CL401" s="236">
        <f t="shared" si="151"/>
        <v>0</v>
      </c>
      <c r="CM401" s="235" t="e">
        <f t="shared" si="152"/>
        <v>#DIV/0!</v>
      </c>
      <c r="CN401" s="236">
        <f t="shared" si="153"/>
        <v>0</v>
      </c>
      <c r="CO401" s="235" t="e">
        <f t="shared" si="154"/>
        <v>#DIV/0!</v>
      </c>
      <c r="CP401" s="236">
        <f t="shared" si="155"/>
        <v>0</v>
      </c>
      <c r="CQ401" s="235" t="e">
        <f t="shared" si="156"/>
        <v>#DIV/0!</v>
      </c>
      <c r="CR401" s="236">
        <f t="shared" si="157"/>
        <v>0</v>
      </c>
      <c r="CS401" s="235" t="e">
        <f t="shared" si="148"/>
        <v>#DIV/0!</v>
      </c>
      <c r="CT401" s="237" t="e">
        <f t="shared" si="149"/>
        <v>#DIV/0!</v>
      </c>
      <c r="CU401" s="237" t="e">
        <f t="shared" si="158"/>
        <v>#DIV/0!</v>
      </c>
      <c r="CV401" s="6"/>
    </row>
    <row r="402" spans="1:100" s="22" customFormat="1" ht="69" customHeight="1">
      <c r="A402" s="71">
        <v>396</v>
      </c>
      <c r="B402" s="589"/>
      <c r="C402" s="590"/>
      <c r="D402" s="591"/>
      <c r="E402" s="592"/>
      <c r="F402" s="591"/>
      <c r="G402" s="590"/>
      <c r="H402" s="172" t="s">
        <v>695</v>
      </c>
      <c r="I402" s="62" t="s">
        <v>599</v>
      </c>
      <c r="J402" s="14" t="s">
        <v>363</v>
      </c>
      <c r="K402" s="254" t="s">
        <v>330</v>
      </c>
      <c r="L402" s="52" t="s">
        <v>296</v>
      </c>
      <c r="M402" s="69" t="s">
        <v>184</v>
      </c>
      <c r="N402" s="74" t="s">
        <v>184</v>
      </c>
      <c r="O402" s="74"/>
      <c r="P402" s="74"/>
      <c r="Q402" s="74"/>
      <c r="R402" s="74"/>
      <c r="S402" s="74"/>
      <c r="T402" s="74"/>
      <c r="U402" s="74"/>
      <c r="V402" s="74"/>
      <c r="W402" s="74"/>
      <c r="X402" s="237">
        <f t="shared" si="150"/>
        <v>1</v>
      </c>
      <c r="Y402" s="80"/>
      <c r="Z402" s="80"/>
      <c r="AA402" s="80"/>
      <c r="AB402" s="80" t="s">
        <v>519</v>
      </c>
      <c r="AC402" s="80"/>
      <c r="AD402" s="80"/>
      <c r="AE402" s="80"/>
      <c r="AF402" s="80"/>
      <c r="AG402" s="80"/>
      <c r="AH402" s="80"/>
      <c r="AI402" s="80"/>
      <c r="AJ402" s="80"/>
      <c r="AK402" s="80"/>
      <c r="AL402" s="80"/>
      <c r="AM402" s="80"/>
      <c r="AN402" s="80"/>
      <c r="AO402" s="80"/>
      <c r="AP402" s="80"/>
      <c r="AQ402" s="80"/>
      <c r="AR402" s="80"/>
      <c r="AS402" s="80"/>
      <c r="AT402" s="80"/>
      <c r="AU402" s="80"/>
      <c r="AV402" s="80"/>
      <c r="AW402" s="80"/>
      <c r="AX402" s="80"/>
      <c r="AY402" s="80"/>
      <c r="AZ402" s="80"/>
      <c r="BA402" s="80"/>
      <c r="BB402" s="80"/>
      <c r="BC402" s="80"/>
      <c r="BD402" s="80"/>
      <c r="BE402" s="80"/>
      <c r="BF402" s="80"/>
      <c r="BG402" s="80"/>
      <c r="BH402" s="6">
        <v>1</v>
      </c>
      <c r="BI402" s="6">
        <v>1</v>
      </c>
      <c r="BJ402" s="6">
        <v>1</v>
      </c>
      <c r="BK402" s="6">
        <v>2</v>
      </c>
      <c r="BL402" s="6">
        <v>2</v>
      </c>
      <c r="BM402" s="6">
        <v>2</v>
      </c>
      <c r="BN402" s="6">
        <v>2</v>
      </c>
      <c r="BO402" s="6">
        <v>1</v>
      </c>
      <c r="BP402" s="6">
        <v>2</v>
      </c>
      <c r="BQ402" s="6">
        <v>2</v>
      </c>
      <c r="BR402" s="6">
        <v>2</v>
      </c>
      <c r="BS402" s="6">
        <v>2</v>
      </c>
      <c r="BT402" s="6">
        <v>2</v>
      </c>
      <c r="BU402" s="6">
        <v>1</v>
      </c>
      <c r="BV402" s="6">
        <v>1</v>
      </c>
      <c r="BW402" s="6">
        <v>2</v>
      </c>
      <c r="BX402" s="6">
        <v>2</v>
      </c>
      <c r="BY402" s="6">
        <v>2</v>
      </c>
      <c r="BZ402" s="6">
        <v>2</v>
      </c>
      <c r="CA402" s="6">
        <v>1</v>
      </c>
      <c r="CB402" s="6">
        <v>2</v>
      </c>
      <c r="CC402" s="6">
        <v>2</v>
      </c>
      <c r="CD402" s="6">
        <v>2</v>
      </c>
      <c r="CE402" s="6"/>
      <c r="CF402" s="6"/>
      <c r="CG402" s="6"/>
      <c r="CH402" s="6"/>
      <c r="CI402" s="6"/>
      <c r="CJ402" s="6"/>
      <c r="CK402" s="6"/>
      <c r="CL402" s="236">
        <f t="shared" si="151"/>
        <v>16</v>
      </c>
      <c r="CM402" s="235">
        <f>CL402/(CL402+CN402+CP402+CR402)</f>
        <v>0.69565217391304346</v>
      </c>
      <c r="CN402" s="236">
        <f t="shared" si="153"/>
        <v>7</v>
      </c>
      <c r="CO402" s="235">
        <f t="shared" si="154"/>
        <v>0.30434782608695654</v>
      </c>
      <c r="CP402" s="236">
        <f t="shared" si="155"/>
        <v>0</v>
      </c>
      <c r="CQ402" s="235">
        <f t="shared" si="156"/>
        <v>0</v>
      </c>
      <c r="CR402" s="236">
        <f t="shared" si="157"/>
        <v>0</v>
      </c>
      <c r="CS402" s="235">
        <f t="shared" si="148"/>
        <v>0</v>
      </c>
      <c r="CT402" s="237">
        <f t="shared" si="149"/>
        <v>1.6956521739130435</v>
      </c>
      <c r="CU402" s="237" t="str">
        <f t="shared" si="158"/>
        <v>Đạt mục tiêu</v>
      </c>
      <c r="CV402" s="6"/>
    </row>
    <row r="403" spans="1:100" s="22" customFormat="1" ht="54.75" hidden="1" customHeight="1">
      <c r="A403" s="71">
        <v>397</v>
      </c>
      <c r="B403" s="589"/>
      <c r="C403" s="590"/>
      <c r="D403" s="588"/>
      <c r="E403" s="593"/>
      <c r="F403" s="588"/>
      <c r="G403" s="576"/>
      <c r="H403" s="172" t="s">
        <v>699</v>
      </c>
      <c r="I403" s="62" t="s">
        <v>599</v>
      </c>
      <c r="J403" s="14" t="s">
        <v>363</v>
      </c>
      <c r="K403" s="15" t="s">
        <v>330</v>
      </c>
      <c r="L403" s="52" t="s">
        <v>296</v>
      </c>
      <c r="M403" s="69" t="s">
        <v>184</v>
      </c>
      <c r="N403" s="74"/>
      <c r="O403" s="74"/>
      <c r="P403" s="74"/>
      <c r="Q403" s="74" t="s">
        <v>184</v>
      </c>
      <c r="R403" s="74"/>
      <c r="S403" s="74"/>
      <c r="T403" s="74"/>
      <c r="U403" s="74"/>
      <c r="V403" s="74"/>
      <c r="W403" s="74"/>
      <c r="X403" s="237">
        <f t="shared" si="150"/>
        <v>1</v>
      </c>
      <c r="Y403" s="80"/>
      <c r="Z403" s="80"/>
      <c r="AA403" s="80"/>
      <c r="AB403" s="80"/>
      <c r="AC403" s="80"/>
      <c r="AD403" s="80"/>
      <c r="AE403" s="80"/>
      <c r="AF403" s="80"/>
      <c r="AG403" s="80"/>
      <c r="AH403" s="80"/>
      <c r="AI403" s="80"/>
      <c r="AJ403" s="80"/>
      <c r="AK403" s="80"/>
      <c r="AL403" s="80"/>
      <c r="AM403" s="80" t="s">
        <v>519</v>
      </c>
      <c r="AN403" s="80"/>
      <c r="AO403" s="80"/>
      <c r="AP403" s="80"/>
      <c r="AQ403" s="80"/>
      <c r="AR403" s="80"/>
      <c r="AS403" s="80"/>
      <c r="AT403" s="80"/>
      <c r="AU403" s="80"/>
      <c r="AV403" s="80"/>
      <c r="AW403" s="80"/>
      <c r="AX403" s="80"/>
      <c r="AY403" s="80"/>
      <c r="AZ403" s="80"/>
      <c r="BA403" s="80"/>
      <c r="BB403" s="80"/>
      <c r="BC403" s="80"/>
      <c r="BD403" s="80"/>
      <c r="BE403" s="80"/>
      <c r="BF403" s="80"/>
      <c r="BG403" s="80"/>
      <c r="BH403" s="6"/>
      <c r="BI403" s="6"/>
      <c r="BJ403" s="6"/>
      <c r="BK403" s="6"/>
      <c r="BL403" s="6"/>
      <c r="BM403" s="6"/>
      <c r="BN403" s="6"/>
      <c r="BO403" s="6"/>
      <c r="BP403" s="6"/>
      <c r="BQ403" s="6"/>
      <c r="BR403" s="6"/>
      <c r="BS403" s="6"/>
      <c r="BT403" s="6"/>
      <c r="BU403" s="6"/>
      <c r="BV403" s="6"/>
      <c r="BW403" s="6"/>
      <c r="BX403" s="6"/>
      <c r="BY403" s="6"/>
      <c r="BZ403" s="6"/>
      <c r="CA403" s="6"/>
      <c r="CB403" s="6"/>
      <c r="CC403" s="6"/>
      <c r="CD403" s="6"/>
      <c r="CE403" s="6"/>
      <c r="CF403" s="6"/>
      <c r="CG403" s="6"/>
      <c r="CH403" s="6"/>
      <c r="CI403" s="6"/>
      <c r="CJ403" s="6"/>
      <c r="CK403" s="6"/>
      <c r="CL403" s="236">
        <f t="shared" si="151"/>
        <v>0</v>
      </c>
      <c r="CM403" s="235" t="e">
        <f t="shared" si="152"/>
        <v>#DIV/0!</v>
      </c>
      <c r="CN403" s="236">
        <f t="shared" si="153"/>
        <v>0</v>
      </c>
      <c r="CO403" s="235" t="e">
        <f t="shared" si="154"/>
        <v>#DIV/0!</v>
      </c>
      <c r="CP403" s="236">
        <f t="shared" si="155"/>
        <v>0</v>
      </c>
      <c r="CQ403" s="235" t="e">
        <f t="shared" si="156"/>
        <v>#DIV/0!</v>
      </c>
      <c r="CR403" s="236">
        <f t="shared" si="157"/>
        <v>0</v>
      </c>
      <c r="CS403" s="235" t="e">
        <f t="shared" si="148"/>
        <v>#DIV/0!</v>
      </c>
      <c r="CT403" s="237" t="e">
        <f t="shared" si="149"/>
        <v>#DIV/0!</v>
      </c>
      <c r="CU403" s="237" t="e">
        <f t="shared" si="158"/>
        <v>#DIV/0!</v>
      </c>
      <c r="CV403" s="6"/>
    </row>
    <row r="404" spans="1:100" s="22" customFormat="1" ht="42.6" hidden="1" customHeight="1">
      <c r="A404" s="71">
        <v>398</v>
      </c>
      <c r="B404" s="586"/>
      <c r="C404" s="576"/>
      <c r="D404" s="43" t="s">
        <v>10</v>
      </c>
      <c r="E404" s="26" t="s">
        <v>61</v>
      </c>
      <c r="F404" s="249" t="s">
        <v>12</v>
      </c>
      <c r="G404" s="26" t="s">
        <v>61</v>
      </c>
      <c r="H404" s="161" t="s">
        <v>594</v>
      </c>
      <c r="I404" s="55" t="s">
        <v>600</v>
      </c>
      <c r="J404" s="14" t="s">
        <v>363</v>
      </c>
      <c r="K404" s="15" t="s">
        <v>330</v>
      </c>
      <c r="L404" s="51" t="s">
        <v>296</v>
      </c>
      <c r="M404" s="69" t="s">
        <v>184</v>
      </c>
      <c r="N404" s="250"/>
      <c r="O404" s="250"/>
      <c r="P404" s="250"/>
      <c r="Q404" s="250"/>
      <c r="R404" s="250"/>
      <c r="S404" s="250"/>
      <c r="T404" s="250"/>
      <c r="U404" s="250"/>
      <c r="V404" s="250"/>
      <c r="W404" s="250" t="s">
        <v>184</v>
      </c>
      <c r="X404" s="237">
        <f t="shared" si="150"/>
        <v>1</v>
      </c>
      <c r="Y404" s="80"/>
      <c r="Z404" s="80"/>
      <c r="AA404" s="80"/>
      <c r="AB404" s="80"/>
      <c r="AC404" s="80"/>
      <c r="AD404" s="80"/>
      <c r="AE404" s="80"/>
      <c r="AF404" s="80" t="s">
        <v>522</v>
      </c>
      <c r="AG404" s="80"/>
      <c r="AH404" s="80" t="s">
        <v>522</v>
      </c>
      <c r="AI404" s="80"/>
      <c r="AJ404" s="80"/>
      <c r="AK404" s="80"/>
      <c r="AL404" s="80"/>
      <c r="AM404" s="80"/>
      <c r="AN404" s="80"/>
      <c r="AO404" s="80"/>
      <c r="AP404" s="80" t="s">
        <v>522</v>
      </c>
      <c r="AQ404" s="80"/>
      <c r="AR404" s="80"/>
      <c r="AS404" s="80"/>
      <c r="AT404" s="80"/>
      <c r="AU404" s="80"/>
      <c r="AV404" s="80"/>
      <c r="AW404" s="80"/>
      <c r="AX404" s="80" t="s">
        <v>522</v>
      </c>
      <c r="AY404" s="80"/>
      <c r="AZ404" s="80"/>
      <c r="BA404" s="80" t="s">
        <v>522</v>
      </c>
      <c r="BB404" s="80"/>
      <c r="BC404" s="80"/>
      <c r="BD404" s="80"/>
      <c r="BE404" s="80"/>
      <c r="BF404" s="80"/>
      <c r="BG404" s="80" t="s">
        <v>522</v>
      </c>
      <c r="BH404" s="6"/>
      <c r="BI404" s="6"/>
      <c r="BJ404" s="6"/>
      <c r="BK404" s="6"/>
      <c r="BL404" s="6"/>
      <c r="BM404" s="6"/>
      <c r="BN404" s="6"/>
      <c r="BO404" s="6"/>
      <c r="BP404" s="6"/>
      <c r="BQ404" s="6"/>
      <c r="BR404" s="6"/>
      <c r="BS404" s="6"/>
      <c r="BT404" s="6"/>
      <c r="BU404" s="6"/>
      <c r="BV404" s="6"/>
      <c r="BW404" s="6"/>
      <c r="BX404" s="6"/>
      <c r="BY404" s="6"/>
      <c r="BZ404" s="6"/>
      <c r="CA404" s="6"/>
      <c r="CB404" s="6"/>
      <c r="CC404" s="6"/>
      <c r="CD404" s="6"/>
      <c r="CE404" s="6"/>
      <c r="CF404" s="6"/>
      <c r="CG404" s="6"/>
      <c r="CH404" s="6"/>
      <c r="CI404" s="6"/>
      <c r="CJ404" s="6"/>
      <c r="CK404" s="6"/>
      <c r="CL404" s="236">
        <f t="shared" si="151"/>
        <v>0</v>
      </c>
      <c r="CM404" s="235" t="e">
        <f t="shared" si="152"/>
        <v>#DIV/0!</v>
      </c>
      <c r="CN404" s="236">
        <f t="shared" si="153"/>
        <v>0</v>
      </c>
      <c r="CO404" s="235" t="e">
        <f t="shared" si="154"/>
        <v>#DIV/0!</v>
      </c>
      <c r="CP404" s="236">
        <f t="shared" si="155"/>
        <v>0</v>
      </c>
      <c r="CQ404" s="235" t="e">
        <f t="shared" si="156"/>
        <v>#DIV/0!</v>
      </c>
      <c r="CR404" s="236">
        <f t="shared" si="157"/>
        <v>0</v>
      </c>
      <c r="CS404" s="235" t="e">
        <f t="shared" si="148"/>
        <v>#DIV/0!</v>
      </c>
      <c r="CT404" s="237" t="e">
        <f t="shared" si="149"/>
        <v>#DIV/0!</v>
      </c>
      <c r="CU404" s="237" t="e">
        <f t="shared" si="158"/>
        <v>#DIV/0!</v>
      </c>
      <c r="CV404" s="6"/>
    </row>
    <row r="405" spans="1:100" s="22" customFormat="1" ht="42.6" hidden="1" customHeight="1">
      <c r="A405" s="71">
        <v>399</v>
      </c>
      <c r="B405" s="250">
        <v>539</v>
      </c>
      <c r="C405" s="26" t="s">
        <v>63</v>
      </c>
      <c r="D405" s="249" t="s">
        <v>10</v>
      </c>
      <c r="E405" s="26" t="s">
        <v>62</v>
      </c>
      <c r="F405" s="249" t="s">
        <v>12</v>
      </c>
      <c r="G405" s="26" t="s">
        <v>62</v>
      </c>
      <c r="H405" s="161" t="s">
        <v>595</v>
      </c>
      <c r="I405" s="55" t="s">
        <v>600</v>
      </c>
      <c r="J405" s="14" t="s">
        <v>363</v>
      </c>
      <c r="K405" s="15" t="s">
        <v>330</v>
      </c>
      <c r="L405" s="51" t="s">
        <v>296</v>
      </c>
      <c r="M405" s="69" t="s">
        <v>184</v>
      </c>
      <c r="N405" s="250"/>
      <c r="O405" s="250"/>
      <c r="P405" s="250"/>
      <c r="Q405" s="250" t="s">
        <v>184</v>
      </c>
      <c r="R405" s="250"/>
      <c r="S405" s="250"/>
      <c r="T405" s="250"/>
      <c r="U405" s="250"/>
      <c r="V405" s="250"/>
      <c r="W405" s="250"/>
      <c r="X405" s="237">
        <f t="shared" si="150"/>
        <v>1</v>
      </c>
      <c r="Y405" s="80"/>
      <c r="Z405" s="80"/>
      <c r="AA405" s="80"/>
      <c r="AB405" s="80"/>
      <c r="AC405" s="80"/>
      <c r="AD405" s="80"/>
      <c r="AE405" s="80"/>
      <c r="AF405" s="80"/>
      <c r="AG405" s="80"/>
      <c r="AH405" s="80"/>
      <c r="AI405" s="80"/>
      <c r="AJ405" s="80"/>
      <c r="AK405" s="80" t="s">
        <v>523</v>
      </c>
      <c r="AL405" s="80"/>
      <c r="AM405" s="80"/>
      <c r="AN405" s="80"/>
      <c r="AO405" s="80"/>
      <c r="AP405" s="80"/>
      <c r="AQ405" s="80"/>
      <c r="AR405" s="80"/>
      <c r="AS405" s="80"/>
      <c r="AT405" s="80" t="s">
        <v>522</v>
      </c>
      <c r="AU405" s="80"/>
      <c r="AV405" s="80"/>
      <c r="AW405" s="80"/>
      <c r="AX405" s="80"/>
      <c r="AY405" s="80"/>
      <c r="AZ405" s="80"/>
      <c r="BA405" s="80"/>
      <c r="BB405" s="80" t="s">
        <v>522</v>
      </c>
      <c r="BC405" s="80"/>
      <c r="BD405" s="80"/>
      <c r="BE405" s="80"/>
      <c r="BF405" s="80"/>
      <c r="BG405" s="80"/>
      <c r="BH405" s="6"/>
      <c r="BI405" s="6"/>
      <c r="BJ405" s="6"/>
      <c r="BK405" s="6"/>
      <c r="BL405" s="6"/>
      <c r="BM405" s="6"/>
      <c r="BN405" s="6"/>
      <c r="BO405" s="6"/>
      <c r="BP405" s="6"/>
      <c r="BQ405" s="6"/>
      <c r="BR405" s="6"/>
      <c r="BS405" s="6"/>
      <c r="BT405" s="6"/>
      <c r="BU405" s="6"/>
      <c r="BV405" s="6"/>
      <c r="BW405" s="6"/>
      <c r="BX405" s="6"/>
      <c r="BY405" s="6"/>
      <c r="BZ405" s="6"/>
      <c r="CA405" s="6"/>
      <c r="CB405" s="6"/>
      <c r="CC405" s="6"/>
      <c r="CD405" s="6"/>
      <c r="CE405" s="6"/>
      <c r="CF405" s="6"/>
      <c r="CG405" s="6"/>
      <c r="CH405" s="6"/>
      <c r="CI405" s="6"/>
      <c r="CJ405" s="6"/>
      <c r="CK405" s="6"/>
      <c r="CL405" s="236">
        <f t="shared" si="151"/>
        <v>0</v>
      </c>
      <c r="CM405" s="235" t="e">
        <f t="shared" si="152"/>
        <v>#DIV/0!</v>
      </c>
      <c r="CN405" s="236">
        <f t="shared" si="153"/>
        <v>0</v>
      </c>
      <c r="CO405" s="235" t="e">
        <f t="shared" si="154"/>
        <v>#DIV/0!</v>
      </c>
      <c r="CP405" s="236">
        <f t="shared" si="155"/>
        <v>0</v>
      </c>
      <c r="CQ405" s="235" t="e">
        <f t="shared" si="156"/>
        <v>#DIV/0!</v>
      </c>
      <c r="CR405" s="236">
        <f t="shared" si="157"/>
        <v>0</v>
      </c>
      <c r="CS405" s="235" t="e">
        <f t="shared" si="148"/>
        <v>#DIV/0!</v>
      </c>
      <c r="CT405" s="237" t="e">
        <f t="shared" si="149"/>
        <v>#DIV/0!</v>
      </c>
      <c r="CU405" s="237" t="e">
        <f t="shared" si="158"/>
        <v>#DIV/0!</v>
      </c>
      <c r="CV405" s="6"/>
    </row>
    <row r="406" spans="1:100" s="22" customFormat="1" ht="28.5" customHeight="1">
      <c r="A406" s="71">
        <v>400</v>
      </c>
      <c r="B406" s="585">
        <v>542</v>
      </c>
      <c r="C406" s="575" t="s">
        <v>64</v>
      </c>
      <c r="D406" s="587" t="s">
        <v>10</v>
      </c>
      <c r="E406" s="575" t="s">
        <v>252</v>
      </c>
      <c r="F406" s="587" t="s">
        <v>12</v>
      </c>
      <c r="G406" s="575" t="s">
        <v>252</v>
      </c>
      <c r="H406" s="172" t="s">
        <v>693</v>
      </c>
      <c r="I406" s="62" t="s">
        <v>599</v>
      </c>
      <c r="J406" s="14" t="s">
        <v>363</v>
      </c>
      <c r="K406" s="254" t="s">
        <v>330</v>
      </c>
      <c r="L406" s="51" t="s">
        <v>296</v>
      </c>
      <c r="M406" s="69" t="s">
        <v>184</v>
      </c>
      <c r="N406" s="250" t="s">
        <v>184</v>
      </c>
      <c r="O406" s="250"/>
      <c r="P406" s="250"/>
      <c r="Q406" s="250"/>
      <c r="R406" s="250"/>
      <c r="S406" s="250"/>
      <c r="T406" s="250"/>
      <c r="U406" s="250"/>
      <c r="V406" s="250"/>
      <c r="W406" s="250"/>
      <c r="X406" s="237">
        <f t="shared" si="150"/>
        <v>1</v>
      </c>
      <c r="Y406" s="80"/>
      <c r="Z406" s="80"/>
      <c r="AA406" s="80"/>
      <c r="AB406" s="80" t="s">
        <v>519</v>
      </c>
      <c r="AC406" s="80"/>
      <c r="AD406" s="80"/>
      <c r="AE406" s="80"/>
      <c r="AF406" s="80"/>
      <c r="AG406" s="80"/>
      <c r="AH406" s="80"/>
      <c r="AI406" s="80"/>
      <c r="AJ406" s="80"/>
      <c r="AK406" s="80"/>
      <c r="AL406" s="80"/>
      <c r="AM406" s="80"/>
      <c r="AN406" s="80"/>
      <c r="AO406" s="80"/>
      <c r="AP406" s="80"/>
      <c r="AQ406" s="80"/>
      <c r="AR406" s="80"/>
      <c r="AS406" s="80"/>
      <c r="AT406" s="80"/>
      <c r="AU406" s="80"/>
      <c r="AV406" s="80"/>
      <c r="AW406" s="80"/>
      <c r="AX406" s="80"/>
      <c r="AY406" s="80"/>
      <c r="AZ406" s="80"/>
      <c r="BA406" s="80"/>
      <c r="BB406" s="80"/>
      <c r="BC406" s="80"/>
      <c r="BD406" s="80"/>
      <c r="BE406" s="80"/>
      <c r="BF406" s="80"/>
      <c r="BG406" s="80"/>
      <c r="BH406" s="6">
        <v>2</v>
      </c>
      <c r="BI406" s="6">
        <v>2</v>
      </c>
      <c r="BJ406" s="6">
        <v>2</v>
      </c>
      <c r="BK406" s="6">
        <v>2</v>
      </c>
      <c r="BL406" s="6">
        <v>2</v>
      </c>
      <c r="BM406" s="6">
        <v>1</v>
      </c>
      <c r="BN406" s="6">
        <v>2</v>
      </c>
      <c r="BO406" s="6">
        <v>1</v>
      </c>
      <c r="BP406" s="6">
        <v>2</v>
      </c>
      <c r="BQ406" s="6">
        <v>2</v>
      </c>
      <c r="BR406" s="6">
        <v>2</v>
      </c>
      <c r="BS406" s="6">
        <v>2</v>
      </c>
      <c r="BT406" s="6">
        <v>2</v>
      </c>
      <c r="BU406" s="6">
        <v>1</v>
      </c>
      <c r="BV406" s="6">
        <v>1</v>
      </c>
      <c r="BW406" s="6">
        <v>2</v>
      </c>
      <c r="BX406" s="6">
        <v>1</v>
      </c>
      <c r="BY406" s="6">
        <v>2</v>
      </c>
      <c r="BZ406" s="6">
        <v>2</v>
      </c>
      <c r="CA406" s="6">
        <v>2</v>
      </c>
      <c r="CB406" s="6">
        <v>2</v>
      </c>
      <c r="CC406" s="6">
        <v>2</v>
      </c>
      <c r="CD406" s="6">
        <v>1</v>
      </c>
      <c r="CE406" s="6"/>
      <c r="CF406" s="6"/>
      <c r="CG406" s="6"/>
      <c r="CH406" s="6"/>
      <c r="CI406" s="6"/>
      <c r="CJ406" s="6"/>
      <c r="CK406" s="6"/>
      <c r="CL406" s="236">
        <f t="shared" si="151"/>
        <v>17</v>
      </c>
      <c r="CM406" s="235">
        <f t="shared" si="152"/>
        <v>0.73913043478260865</v>
      </c>
      <c r="CN406" s="236">
        <f t="shared" si="153"/>
        <v>6</v>
      </c>
      <c r="CO406" s="235">
        <f t="shared" si="154"/>
        <v>0.2608695652173913</v>
      </c>
      <c r="CP406" s="236">
        <f t="shared" si="155"/>
        <v>0</v>
      </c>
      <c r="CQ406" s="235">
        <f t="shared" si="156"/>
        <v>0</v>
      </c>
      <c r="CR406" s="236">
        <f t="shared" si="157"/>
        <v>0</v>
      </c>
      <c r="CS406" s="235">
        <f t="shared" si="148"/>
        <v>0</v>
      </c>
      <c r="CT406" s="237">
        <f t="shared" si="149"/>
        <v>1.7391304347826086</v>
      </c>
      <c r="CU406" s="237" t="str">
        <f t="shared" si="158"/>
        <v>Đạt mục tiêu</v>
      </c>
      <c r="CV406" s="6"/>
    </row>
    <row r="407" spans="1:100" s="22" customFormat="1" ht="43.5" customHeight="1">
      <c r="A407" s="71">
        <v>401</v>
      </c>
      <c r="B407" s="589"/>
      <c r="C407" s="590"/>
      <c r="D407" s="591"/>
      <c r="E407" s="590"/>
      <c r="F407" s="591"/>
      <c r="G407" s="590"/>
      <c r="H407" s="172" t="s">
        <v>692</v>
      </c>
      <c r="I407" s="62" t="s">
        <v>599</v>
      </c>
      <c r="J407" s="14" t="s">
        <v>363</v>
      </c>
      <c r="K407" s="254" t="s">
        <v>330</v>
      </c>
      <c r="L407" s="51" t="s">
        <v>296</v>
      </c>
      <c r="M407" s="69" t="s">
        <v>184</v>
      </c>
      <c r="N407" s="250" t="s">
        <v>184</v>
      </c>
      <c r="O407" s="250"/>
      <c r="P407" s="250"/>
      <c r="Q407" s="250"/>
      <c r="R407" s="250"/>
      <c r="S407" s="250"/>
      <c r="T407" s="250"/>
      <c r="U407" s="250"/>
      <c r="V407" s="250"/>
      <c r="W407" s="250"/>
      <c r="X407" s="237">
        <f t="shared" si="150"/>
        <v>1</v>
      </c>
      <c r="Y407" s="80"/>
      <c r="Z407" s="80"/>
      <c r="AA407" s="80" t="s">
        <v>519</v>
      </c>
      <c r="AB407" s="80"/>
      <c r="AC407" s="80"/>
      <c r="AD407" s="80"/>
      <c r="AE407" s="80"/>
      <c r="AF407" s="80"/>
      <c r="AG407" s="80"/>
      <c r="AH407" s="80"/>
      <c r="AI407" s="80"/>
      <c r="AJ407" s="80"/>
      <c r="AK407" s="80"/>
      <c r="AL407" s="80"/>
      <c r="AM407" s="80"/>
      <c r="AN407" s="80"/>
      <c r="AO407" s="80"/>
      <c r="AP407" s="80"/>
      <c r="AQ407" s="80"/>
      <c r="AR407" s="80"/>
      <c r="AS407" s="80"/>
      <c r="AT407" s="80"/>
      <c r="AU407" s="80"/>
      <c r="AV407" s="80"/>
      <c r="AW407" s="80"/>
      <c r="AX407" s="80"/>
      <c r="AY407" s="80"/>
      <c r="AZ407" s="80"/>
      <c r="BA407" s="80"/>
      <c r="BB407" s="80"/>
      <c r="BC407" s="80"/>
      <c r="BD407" s="80"/>
      <c r="BE407" s="80"/>
      <c r="BF407" s="80"/>
      <c r="BG407" s="80"/>
      <c r="BH407" s="6">
        <v>2</v>
      </c>
      <c r="BI407" s="6">
        <v>1</v>
      </c>
      <c r="BJ407" s="6">
        <v>2</v>
      </c>
      <c r="BK407" s="6">
        <v>2</v>
      </c>
      <c r="BL407" s="6">
        <v>2</v>
      </c>
      <c r="BM407" s="6">
        <v>2</v>
      </c>
      <c r="BN407" s="6">
        <v>2</v>
      </c>
      <c r="BO407" s="6">
        <v>1</v>
      </c>
      <c r="BP407" s="6">
        <v>2</v>
      </c>
      <c r="BQ407" s="6">
        <v>2</v>
      </c>
      <c r="BR407" s="6">
        <v>2</v>
      </c>
      <c r="BS407" s="6">
        <v>2</v>
      </c>
      <c r="BT407" s="6">
        <v>2</v>
      </c>
      <c r="BU407" s="6">
        <v>1</v>
      </c>
      <c r="BV407" s="6">
        <v>0</v>
      </c>
      <c r="BW407" s="6">
        <v>1</v>
      </c>
      <c r="BX407" s="6">
        <v>0</v>
      </c>
      <c r="BY407" s="6">
        <v>2</v>
      </c>
      <c r="BZ407" s="6">
        <v>1</v>
      </c>
      <c r="CA407" s="6">
        <v>2</v>
      </c>
      <c r="CB407" s="6">
        <v>2</v>
      </c>
      <c r="CC407" s="6">
        <v>2</v>
      </c>
      <c r="CD407" s="6">
        <v>2</v>
      </c>
      <c r="CE407" s="6"/>
      <c r="CF407" s="6"/>
      <c r="CG407" s="6"/>
      <c r="CH407" s="6"/>
      <c r="CI407" s="6"/>
      <c r="CJ407" s="6"/>
      <c r="CK407" s="6"/>
      <c r="CL407" s="236">
        <f t="shared" si="151"/>
        <v>16</v>
      </c>
      <c r="CM407" s="235">
        <f t="shared" si="152"/>
        <v>0.69565217391304346</v>
      </c>
      <c r="CN407" s="236">
        <f t="shared" si="153"/>
        <v>5</v>
      </c>
      <c r="CO407" s="235">
        <f t="shared" si="154"/>
        <v>0.21739130434782608</v>
      </c>
      <c r="CP407" s="236">
        <f t="shared" si="155"/>
        <v>2</v>
      </c>
      <c r="CQ407" s="235">
        <f t="shared" si="156"/>
        <v>8.6956521739130432E-2</v>
      </c>
      <c r="CR407" s="236">
        <f t="shared" si="157"/>
        <v>0</v>
      </c>
      <c r="CS407" s="235">
        <f t="shared" si="148"/>
        <v>0</v>
      </c>
      <c r="CT407" s="237">
        <f t="shared" si="149"/>
        <v>1.6086956521739131</v>
      </c>
      <c r="CU407" s="237" t="str">
        <f t="shared" si="158"/>
        <v>Đạt mục tiêu</v>
      </c>
      <c r="CV407" s="6"/>
    </row>
    <row r="408" spans="1:100" s="22" customFormat="1" ht="24.75" hidden="1" customHeight="1">
      <c r="A408" s="71">
        <v>402</v>
      </c>
      <c r="B408" s="589"/>
      <c r="C408" s="590"/>
      <c r="D408" s="591"/>
      <c r="E408" s="590"/>
      <c r="F408" s="591"/>
      <c r="G408" s="590"/>
      <c r="H408" s="172" t="s">
        <v>691</v>
      </c>
      <c r="I408" s="62" t="s">
        <v>599</v>
      </c>
      <c r="J408" s="14" t="s">
        <v>363</v>
      </c>
      <c r="K408" s="15" t="s">
        <v>330</v>
      </c>
      <c r="L408" s="51" t="s">
        <v>296</v>
      </c>
      <c r="M408" s="69" t="s">
        <v>184</v>
      </c>
      <c r="N408" s="73"/>
      <c r="O408" s="73" t="s">
        <v>184</v>
      </c>
      <c r="P408" s="73"/>
      <c r="Q408" s="73"/>
      <c r="R408" s="73"/>
      <c r="S408" s="74"/>
      <c r="T408" s="73"/>
      <c r="U408" s="73"/>
      <c r="V408" s="73"/>
      <c r="W408" s="73"/>
      <c r="X408" s="237">
        <f t="shared" si="150"/>
        <v>1</v>
      </c>
      <c r="Y408" s="80"/>
      <c r="Z408" s="80"/>
      <c r="AA408" s="80"/>
      <c r="AB408" s="80"/>
      <c r="AC408" s="80"/>
      <c r="AD408" s="80"/>
      <c r="AE408" s="80" t="s">
        <v>519</v>
      </c>
      <c r="AF408" s="80"/>
      <c r="AG408" s="80"/>
      <c r="AH408" s="80"/>
      <c r="AI408" s="80"/>
      <c r="AJ408" s="80"/>
      <c r="AK408" s="80"/>
      <c r="AL408" s="80"/>
      <c r="AM408" s="80"/>
      <c r="AN408" s="80"/>
      <c r="AO408" s="80"/>
      <c r="AP408" s="80"/>
      <c r="AQ408" s="80"/>
      <c r="AR408" s="80"/>
      <c r="AS408" s="80"/>
      <c r="AT408" s="80"/>
      <c r="AU408" s="80"/>
      <c r="AV408" s="80"/>
      <c r="AW408" s="80"/>
      <c r="AX408" s="80"/>
      <c r="AY408" s="80"/>
      <c r="AZ408" s="80"/>
      <c r="BA408" s="80"/>
      <c r="BB408" s="80"/>
      <c r="BC408" s="80"/>
      <c r="BD408" s="80"/>
      <c r="BE408" s="80"/>
      <c r="BF408" s="80"/>
      <c r="BG408" s="80"/>
      <c r="BH408" s="6"/>
      <c r="BI408" s="6"/>
      <c r="BJ408" s="6"/>
      <c r="BK408" s="6"/>
      <c r="BL408" s="6"/>
      <c r="BM408" s="6"/>
      <c r="BN408" s="6"/>
      <c r="BO408" s="6"/>
      <c r="BP408" s="6"/>
      <c r="BQ408" s="6"/>
      <c r="BR408" s="6"/>
      <c r="BS408" s="6"/>
      <c r="BT408" s="6"/>
      <c r="BU408" s="6"/>
      <c r="BV408" s="6"/>
      <c r="BW408" s="6"/>
      <c r="BX408" s="6"/>
      <c r="BY408" s="6"/>
      <c r="BZ408" s="6"/>
      <c r="CA408" s="6"/>
      <c r="CB408" s="6"/>
      <c r="CC408" s="6"/>
      <c r="CD408" s="6"/>
      <c r="CE408" s="6"/>
      <c r="CF408" s="6"/>
      <c r="CG408" s="6"/>
      <c r="CH408" s="6"/>
      <c r="CI408" s="6"/>
      <c r="CJ408" s="6"/>
      <c r="CK408" s="6"/>
      <c r="CL408" s="236">
        <f t="shared" si="151"/>
        <v>0</v>
      </c>
      <c r="CM408" s="235" t="e">
        <f t="shared" si="152"/>
        <v>#DIV/0!</v>
      </c>
      <c r="CN408" s="236">
        <f t="shared" si="153"/>
        <v>0</v>
      </c>
      <c r="CO408" s="235" t="e">
        <f t="shared" si="154"/>
        <v>#DIV/0!</v>
      </c>
      <c r="CP408" s="236">
        <f t="shared" si="155"/>
        <v>0</v>
      </c>
      <c r="CQ408" s="235" t="e">
        <f t="shared" si="156"/>
        <v>#DIV/0!</v>
      </c>
      <c r="CR408" s="236">
        <f t="shared" si="157"/>
        <v>0</v>
      </c>
      <c r="CS408" s="235" t="e">
        <f t="shared" si="148"/>
        <v>#DIV/0!</v>
      </c>
      <c r="CT408" s="237" t="e">
        <f t="shared" si="149"/>
        <v>#DIV/0!</v>
      </c>
      <c r="CU408" s="237" t="e">
        <f t="shared" si="158"/>
        <v>#DIV/0!</v>
      </c>
      <c r="CV408" s="6"/>
    </row>
    <row r="409" spans="1:100" s="22" customFormat="1" ht="16.2" hidden="1" customHeight="1">
      <c r="A409" s="71">
        <v>403</v>
      </c>
      <c r="B409" s="589"/>
      <c r="C409" s="590"/>
      <c r="D409" s="591"/>
      <c r="E409" s="590"/>
      <c r="F409" s="591"/>
      <c r="G409" s="590"/>
      <c r="H409" s="170" t="s">
        <v>904</v>
      </c>
      <c r="I409" s="62" t="s">
        <v>599</v>
      </c>
      <c r="J409" s="14" t="s">
        <v>363</v>
      </c>
      <c r="K409" s="15" t="s">
        <v>330</v>
      </c>
      <c r="L409" s="51" t="s">
        <v>296</v>
      </c>
      <c r="M409" s="69" t="s">
        <v>184</v>
      </c>
      <c r="N409" s="73"/>
      <c r="O409" s="75"/>
      <c r="P409" s="73" t="s">
        <v>184</v>
      </c>
      <c r="Q409" s="75"/>
      <c r="R409" s="75"/>
      <c r="S409" s="77"/>
      <c r="T409" s="75"/>
      <c r="U409" s="75"/>
      <c r="V409" s="75"/>
      <c r="W409" s="75"/>
      <c r="X409" s="237">
        <f t="shared" si="150"/>
        <v>1</v>
      </c>
      <c r="Y409" s="80"/>
      <c r="Z409" s="80"/>
      <c r="AA409" s="80"/>
      <c r="AB409" s="80"/>
      <c r="AC409" s="80"/>
      <c r="AD409" s="80"/>
      <c r="AE409" s="80"/>
      <c r="AF409" s="80" t="s">
        <v>522</v>
      </c>
      <c r="AG409" s="80"/>
      <c r="AH409" s="80"/>
      <c r="AI409" s="80"/>
      <c r="AJ409" s="80"/>
      <c r="AK409" s="80"/>
      <c r="AL409" s="80"/>
      <c r="AM409" s="80"/>
      <c r="AN409" s="80"/>
      <c r="AO409" s="80"/>
      <c r="AP409" s="80"/>
      <c r="AQ409" s="80"/>
      <c r="AR409" s="80"/>
      <c r="AS409" s="80"/>
      <c r="AT409" s="80"/>
      <c r="AU409" s="80"/>
      <c r="AV409" s="80"/>
      <c r="AW409" s="80"/>
      <c r="AX409" s="80"/>
      <c r="AY409" s="80"/>
      <c r="AZ409" s="80"/>
      <c r="BA409" s="80"/>
      <c r="BB409" s="80"/>
      <c r="BC409" s="80"/>
      <c r="BD409" s="80"/>
      <c r="BE409" s="80"/>
      <c r="BF409" s="80"/>
      <c r="BG409" s="80"/>
      <c r="BH409" s="6"/>
      <c r="BI409" s="6"/>
      <c r="BJ409" s="6"/>
      <c r="BK409" s="6"/>
      <c r="BL409" s="6"/>
      <c r="BM409" s="6"/>
      <c r="BN409" s="6"/>
      <c r="BO409" s="6"/>
      <c r="BP409" s="6"/>
      <c r="BQ409" s="6"/>
      <c r="BR409" s="6"/>
      <c r="BS409" s="6"/>
      <c r="BT409" s="6"/>
      <c r="BU409" s="6"/>
      <c r="BV409" s="6"/>
      <c r="BW409" s="6"/>
      <c r="BX409" s="6"/>
      <c r="BY409" s="6"/>
      <c r="BZ409" s="6"/>
      <c r="CA409" s="6"/>
      <c r="CB409" s="6"/>
      <c r="CC409" s="6"/>
      <c r="CD409" s="6"/>
      <c r="CE409" s="6"/>
      <c r="CF409" s="6"/>
      <c r="CG409" s="6"/>
      <c r="CH409" s="6"/>
      <c r="CI409" s="6"/>
      <c r="CJ409" s="6"/>
      <c r="CK409" s="6"/>
      <c r="CL409" s="236">
        <f t="shared" si="151"/>
        <v>0</v>
      </c>
      <c r="CM409" s="235" t="e">
        <f t="shared" si="152"/>
        <v>#DIV/0!</v>
      </c>
      <c r="CN409" s="236">
        <f t="shared" si="153"/>
        <v>0</v>
      </c>
      <c r="CO409" s="235" t="e">
        <f t="shared" si="154"/>
        <v>#DIV/0!</v>
      </c>
      <c r="CP409" s="236">
        <f t="shared" si="155"/>
        <v>0</v>
      </c>
      <c r="CQ409" s="235" t="e">
        <f t="shared" si="156"/>
        <v>#DIV/0!</v>
      </c>
      <c r="CR409" s="236">
        <f t="shared" si="157"/>
        <v>0</v>
      </c>
      <c r="CS409" s="235" t="e">
        <f t="shared" si="148"/>
        <v>#DIV/0!</v>
      </c>
      <c r="CT409" s="237" t="e">
        <f t="shared" si="149"/>
        <v>#DIV/0!</v>
      </c>
      <c r="CU409" s="237" t="e">
        <f t="shared" si="158"/>
        <v>#DIV/0!</v>
      </c>
      <c r="CV409" s="6"/>
    </row>
    <row r="410" spans="1:100" s="22" customFormat="1" ht="25.5" hidden="1" customHeight="1">
      <c r="A410" s="71">
        <v>404</v>
      </c>
      <c r="B410" s="589"/>
      <c r="C410" s="590"/>
      <c r="D410" s="591"/>
      <c r="E410" s="590"/>
      <c r="F410" s="591"/>
      <c r="G410" s="590"/>
      <c r="H410" s="172" t="s">
        <v>690</v>
      </c>
      <c r="I410" s="62" t="s">
        <v>600</v>
      </c>
      <c r="J410" s="14" t="s">
        <v>363</v>
      </c>
      <c r="K410" s="15" t="s">
        <v>330</v>
      </c>
      <c r="L410" s="51" t="s">
        <v>296</v>
      </c>
      <c r="M410" s="69" t="s">
        <v>184</v>
      </c>
      <c r="N410" s="73"/>
      <c r="O410" s="73"/>
      <c r="P410" s="73"/>
      <c r="Q410" s="73"/>
      <c r="R410" s="73"/>
      <c r="S410" s="74"/>
      <c r="T410" s="73"/>
      <c r="U410" s="73"/>
      <c r="V410" s="73"/>
      <c r="W410" s="73" t="s">
        <v>184</v>
      </c>
      <c r="X410" s="237">
        <f t="shared" si="150"/>
        <v>1</v>
      </c>
      <c r="Y410" s="80"/>
      <c r="Z410" s="80"/>
      <c r="AA410" s="80"/>
      <c r="AB410" s="80"/>
      <c r="AC410" s="80"/>
      <c r="AD410" s="80" t="s">
        <v>523</v>
      </c>
      <c r="AE410" s="80"/>
      <c r="AF410" s="80"/>
      <c r="AG410" s="80"/>
      <c r="AH410" s="80"/>
      <c r="AI410" s="80"/>
      <c r="AJ410" s="80"/>
      <c r="AK410" s="80"/>
      <c r="AL410" s="80"/>
      <c r="AM410" s="80"/>
      <c r="AN410" s="80"/>
      <c r="AO410" s="80"/>
      <c r="AP410" s="80"/>
      <c r="AQ410" s="80"/>
      <c r="AR410" s="80"/>
      <c r="AS410" s="80"/>
      <c r="AT410" s="80"/>
      <c r="AU410" s="80"/>
      <c r="AV410" s="80"/>
      <c r="AW410" s="80"/>
      <c r="AX410" s="80"/>
      <c r="AY410" s="80"/>
      <c r="AZ410" s="80"/>
      <c r="BA410" s="80"/>
      <c r="BB410" s="80"/>
      <c r="BC410" s="80"/>
      <c r="BD410" s="80"/>
      <c r="BE410" s="80" t="s">
        <v>519</v>
      </c>
      <c r="BF410" s="80"/>
      <c r="BG410" s="80"/>
      <c r="BH410" s="6"/>
      <c r="BI410" s="6"/>
      <c r="BJ410" s="6"/>
      <c r="BK410" s="6"/>
      <c r="BL410" s="6"/>
      <c r="BM410" s="6"/>
      <c r="BN410" s="6"/>
      <c r="BO410" s="6"/>
      <c r="BP410" s="6"/>
      <c r="BQ410" s="6"/>
      <c r="BR410" s="6"/>
      <c r="BS410" s="6"/>
      <c r="BT410" s="6"/>
      <c r="BU410" s="6"/>
      <c r="BV410" s="6"/>
      <c r="BW410" s="6"/>
      <c r="BX410" s="6"/>
      <c r="BY410" s="6"/>
      <c r="BZ410" s="6"/>
      <c r="CA410" s="6"/>
      <c r="CB410" s="6"/>
      <c r="CC410" s="6"/>
      <c r="CD410" s="6"/>
      <c r="CE410" s="6"/>
      <c r="CF410" s="6"/>
      <c r="CG410" s="6"/>
      <c r="CH410" s="6"/>
      <c r="CI410" s="6"/>
      <c r="CJ410" s="6"/>
      <c r="CK410" s="6"/>
      <c r="CL410" s="236">
        <f t="shared" si="151"/>
        <v>0</v>
      </c>
      <c r="CM410" s="235" t="e">
        <f t="shared" si="152"/>
        <v>#DIV/0!</v>
      </c>
      <c r="CN410" s="236">
        <f t="shared" si="153"/>
        <v>0</v>
      </c>
      <c r="CO410" s="235" t="e">
        <f t="shared" si="154"/>
        <v>#DIV/0!</v>
      </c>
      <c r="CP410" s="236">
        <f t="shared" si="155"/>
        <v>0</v>
      </c>
      <c r="CQ410" s="235" t="e">
        <f t="shared" si="156"/>
        <v>#DIV/0!</v>
      </c>
      <c r="CR410" s="236">
        <f t="shared" si="157"/>
        <v>0</v>
      </c>
      <c r="CS410" s="235" t="e">
        <f t="shared" si="148"/>
        <v>#DIV/0!</v>
      </c>
      <c r="CT410" s="237" t="e">
        <f t="shared" si="149"/>
        <v>#DIV/0!</v>
      </c>
      <c r="CU410" s="237" t="e">
        <f t="shared" si="158"/>
        <v>#DIV/0!</v>
      </c>
      <c r="CV410" s="6"/>
    </row>
    <row r="411" spans="1:100" s="22" customFormat="1" ht="25.5" hidden="1" customHeight="1">
      <c r="A411" s="71">
        <v>405</v>
      </c>
      <c r="B411" s="589"/>
      <c r="C411" s="590"/>
      <c r="D411" s="591"/>
      <c r="E411" s="590"/>
      <c r="F411" s="591"/>
      <c r="G411" s="590"/>
      <c r="H411" s="172" t="s">
        <v>689</v>
      </c>
      <c r="I411" s="62" t="s">
        <v>600</v>
      </c>
      <c r="J411" s="14" t="s">
        <v>363</v>
      </c>
      <c r="K411" s="15" t="s">
        <v>330</v>
      </c>
      <c r="L411" s="51" t="s">
        <v>296</v>
      </c>
      <c r="M411" s="69" t="s">
        <v>184</v>
      </c>
      <c r="N411" s="74"/>
      <c r="O411" s="74"/>
      <c r="P411" s="74"/>
      <c r="Q411" s="74"/>
      <c r="R411" s="74"/>
      <c r="S411" s="74"/>
      <c r="T411" s="74"/>
      <c r="U411" s="74" t="s">
        <v>184</v>
      </c>
      <c r="V411" s="74"/>
      <c r="W411" s="74"/>
      <c r="X411" s="237">
        <f t="shared" si="150"/>
        <v>1</v>
      </c>
      <c r="Y411" s="80"/>
      <c r="Z411" s="80"/>
      <c r="AA411" s="80"/>
      <c r="AB411" s="80"/>
      <c r="AC411" s="80"/>
      <c r="AD411" s="80"/>
      <c r="AE411" s="80"/>
      <c r="AF411" s="80"/>
      <c r="AG411" s="80"/>
      <c r="AH411" s="80"/>
      <c r="AI411" s="80"/>
      <c r="AJ411" s="80"/>
      <c r="AK411" s="80"/>
      <c r="AL411" s="80"/>
      <c r="AM411" s="80"/>
      <c r="AN411" s="80"/>
      <c r="AO411" s="80"/>
      <c r="AP411" s="80"/>
      <c r="AQ411" s="80"/>
      <c r="AR411" s="80"/>
      <c r="AS411" s="80"/>
      <c r="AT411" s="80"/>
      <c r="AU411" s="80"/>
      <c r="AV411" s="80"/>
      <c r="AW411" s="80"/>
      <c r="AX411" s="80"/>
      <c r="AY411" s="80"/>
      <c r="AZ411" s="80"/>
      <c r="BA411" s="80" t="s">
        <v>519</v>
      </c>
      <c r="BB411" s="80"/>
      <c r="BC411" s="80"/>
      <c r="BD411" s="80"/>
      <c r="BE411" s="80"/>
      <c r="BF411" s="80"/>
      <c r="BG411" s="80"/>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236">
        <f t="shared" si="151"/>
        <v>0</v>
      </c>
      <c r="CM411" s="235" t="e">
        <f t="shared" si="152"/>
        <v>#DIV/0!</v>
      </c>
      <c r="CN411" s="236">
        <f t="shared" si="153"/>
        <v>0</v>
      </c>
      <c r="CO411" s="235" t="e">
        <f t="shared" si="154"/>
        <v>#DIV/0!</v>
      </c>
      <c r="CP411" s="236">
        <f t="shared" si="155"/>
        <v>0</v>
      </c>
      <c r="CQ411" s="235" t="e">
        <f t="shared" si="156"/>
        <v>#DIV/0!</v>
      </c>
      <c r="CR411" s="236">
        <f t="shared" si="157"/>
        <v>0</v>
      </c>
      <c r="CS411" s="235" t="e">
        <f t="shared" si="148"/>
        <v>#DIV/0!</v>
      </c>
      <c r="CT411" s="237" t="e">
        <f t="shared" si="149"/>
        <v>#DIV/0!</v>
      </c>
      <c r="CU411" s="237" t="e">
        <f t="shared" si="158"/>
        <v>#DIV/0!</v>
      </c>
      <c r="CV411" s="6"/>
    </row>
    <row r="412" spans="1:100" s="22" customFormat="1" ht="35.25" hidden="1" customHeight="1">
      <c r="A412" s="71">
        <v>406</v>
      </c>
      <c r="B412" s="589"/>
      <c r="C412" s="590"/>
      <c r="D412" s="591"/>
      <c r="E412" s="590"/>
      <c r="F412" s="591"/>
      <c r="G412" s="590"/>
      <c r="H412" s="172" t="s">
        <v>688</v>
      </c>
      <c r="I412" s="62" t="s">
        <v>600</v>
      </c>
      <c r="J412" s="14" t="s">
        <v>363</v>
      </c>
      <c r="K412" s="15" t="s">
        <v>330</v>
      </c>
      <c r="L412" s="51" t="s">
        <v>296</v>
      </c>
      <c r="M412" s="69" t="s">
        <v>184</v>
      </c>
      <c r="N412" s="74"/>
      <c r="O412" s="74"/>
      <c r="P412" s="74"/>
      <c r="Q412" s="74"/>
      <c r="R412" s="74"/>
      <c r="S412" s="74"/>
      <c r="T412" s="74"/>
      <c r="U412" s="74" t="s">
        <v>184</v>
      </c>
      <c r="V412" s="74"/>
      <c r="W412" s="74"/>
      <c r="X412" s="237">
        <f t="shared" si="150"/>
        <v>1</v>
      </c>
      <c r="Y412" s="80"/>
      <c r="Z412" s="80"/>
      <c r="AA412" s="80"/>
      <c r="AB412" s="80"/>
      <c r="AC412" s="80"/>
      <c r="AD412" s="80"/>
      <c r="AE412" s="80"/>
      <c r="AF412" s="80"/>
      <c r="AG412" s="80"/>
      <c r="AH412" s="80"/>
      <c r="AI412" s="80"/>
      <c r="AJ412" s="80"/>
      <c r="AK412" s="80"/>
      <c r="AL412" s="80"/>
      <c r="AM412" s="80"/>
      <c r="AN412" s="80"/>
      <c r="AO412" s="80"/>
      <c r="AP412" s="80"/>
      <c r="AQ412" s="80"/>
      <c r="AR412" s="80"/>
      <c r="AS412" s="80"/>
      <c r="AT412" s="80"/>
      <c r="AU412" s="80"/>
      <c r="AV412" s="80"/>
      <c r="AW412" s="80"/>
      <c r="AX412" s="80"/>
      <c r="AY412" s="80" t="s">
        <v>519</v>
      </c>
      <c r="AZ412" s="80"/>
      <c r="BA412" s="80"/>
      <c r="BB412" s="80"/>
      <c r="BC412" s="80"/>
      <c r="BD412" s="80"/>
      <c r="BE412" s="80"/>
      <c r="BF412" s="80"/>
      <c r="BG412" s="80"/>
      <c r="BH412" s="6"/>
      <c r="BI412" s="6"/>
      <c r="BJ412" s="6"/>
      <c r="BK412" s="6"/>
      <c r="BL412" s="6"/>
      <c r="BM412" s="6"/>
      <c r="BN412" s="6"/>
      <c r="BO412" s="6"/>
      <c r="BP412" s="6"/>
      <c r="BQ412" s="6"/>
      <c r="BR412" s="6"/>
      <c r="BS412" s="6"/>
      <c r="BT412" s="6"/>
      <c r="BU412" s="6"/>
      <c r="BV412" s="6"/>
      <c r="BW412" s="6"/>
      <c r="BX412" s="6"/>
      <c r="BY412" s="6"/>
      <c r="BZ412" s="6"/>
      <c r="CA412" s="6"/>
      <c r="CB412" s="6"/>
      <c r="CC412" s="6"/>
      <c r="CD412" s="6"/>
      <c r="CE412" s="6"/>
      <c r="CF412" s="6"/>
      <c r="CG412" s="6"/>
      <c r="CH412" s="6"/>
      <c r="CI412" s="6"/>
      <c r="CJ412" s="6"/>
      <c r="CK412" s="6"/>
      <c r="CL412" s="236">
        <f t="shared" si="151"/>
        <v>0</v>
      </c>
      <c r="CM412" s="235" t="e">
        <f t="shared" si="152"/>
        <v>#DIV/0!</v>
      </c>
      <c r="CN412" s="236">
        <f t="shared" si="153"/>
        <v>0</v>
      </c>
      <c r="CO412" s="235" t="e">
        <f t="shared" si="154"/>
        <v>#DIV/0!</v>
      </c>
      <c r="CP412" s="236">
        <f t="shared" si="155"/>
        <v>0</v>
      </c>
      <c r="CQ412" s="235" t="e">
        <f t="shared" si="156"/>
        <v>#DIV/0!</v>
      </c>
      <c r="CR412" s="236">
        <f t="shared" si="157"/>
        <v>0</v>
      </c>
      <c r="CS412" s="235" t="e">
        <f t="shared" si="148"/>
        <v>#DIV/0!</v>
      </c>
      <c r="CT412" s="237" t="e">
        <f t="shared" si="149"/>
        <v>#DIV/0!</v>
      </c>
      <c r="CU412" s="237" t="e">
        <f t="shared" si="158"/>
        <v>#DIV/0!</v>
      </c>
      <c r="CV412" s="6"/>
    </row>
    <row r="413" spans="1:100" s="22" customFormat="1" ht="23.25" hidden="1" customHeight="1">
      <c r="A413" s="71">
        <v>407</v>
      </c>
      <c r="B413" s="589"/>
      <c r="C413" s="590"/>
      <c r="D413" s="591"/>
      <c r="E413" s="590"/>
      <c r="F413" s="591"/>
      <c r="G413" s="590"/>
      <c r="H413" s="172" t="s">
        <v>680</v>
      </c>
      <c r="I413" s="62" t="s">
        <v>599</v>
      </c>
      <c r="J413" s="14" t="s">
        <v>363</v>
      </c>
      <c r="K413" s="15" t="s">
        <v>330</v>
      </c>
      <c r="L413" s="51" t="s">
        <v>296</v>
      </c>
      <c r="M413" s="69" t="s">
        <v>184</v>
      </c>
      <c r="N413" s="73"/>
      <c r="O413" s="73"/>
      <c r="P413" s="73" t="s">
        <v>184</v>
      </c>
      <c r="Q413" s="73"/>
      <c r="R413" s="73"/>
      <c r="S413" s="74"/>
      <c r="T413" s="73"/>
      <c r="U413" s="73"/>
      <c r="V413" s="73"/>
      <c r="W413" s="73"/>
      <c r="X413" s="237">
        <f t="shared" si="150"/>
        <v>1</v>
      </c>
      <c r="Y413" s="80"/>
      <c r="Z413" s="80"/>
      <c r="AA413" s="80"/>
      <c r="AB413" s="80"/>
      <c r="AC413" s="80"/>
      <c r="AD413" s="80"/>
      <c r="AE413" s="80"/>
      <c r="AF413" s="80"/>
      <c r="AG413" s="80"/>
      <c r="AH413" s="80"/>
      <c r="AI413" s="80" t="s">
        <v>519</v>
      </c>
      <c r="AJ413" s="80"/>
      <c r="AK413" s="80"/>
      <c r="AL413" s="80"/>
      <c r="AM413" s="80"/>
      <c r="AN413" s="80"/>
      <c r="AO413" s="80"/>
      <c r="AP413" s="80"/>
      <c r="AQ413" s="80"/>
      <c r="AR413" s="80"/>
      <c r="AS413" s="80"/>
      <c r="AT413" s="80"/>
      <c r="AU413" s="80"/>
      <c r="AV413" s="80"/>
      <c r="AW413" s="80"/>
      <c r="AX413" s="80"/>
      <c r="AY413" s="80"/>
      <c r="AZ413" s="80"/>
      <c r="BA413" s="80"/>
      <c r="BB413" s="80"/>
      <c r="BC413" s="80"/>
      <c r="BD413" s="80"/>
      <c r="BE413" s="80"/>
      <c r="BF413" s="80"/>
      <c r="BG413" s="80"/>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236">
        <f t="shared" si="151"/>
        <v>0</v>
      </c>
      <c r="CM413" s="235" t="e">
        <f t="shared" si="152"/>
        <v>#DIV/0!</v>
      </c>
      <c r="CN413" s="236">
        <f t="shared" si="153"/>
        <v>0</v>
      </c>
      <c r="CO413" s="235" t="e">
        <f t="shared" si="154"/>
        <v>#DIV/0!</v>
      </c>
      <c r="CP413" s="236">
        <f t="shared" si="155"/>
        <v>0</v>
      </c>
      <c r="CQ413" s="235" t="e">
        <f t="shared" si="156"/>
        <v>#DIV/0!</v>
      </c>
      <c r="CR413" s="236">
        <f t="shared" si="157"/>
        <v>0</v>
      </c>
      <c r="CS413" s="235" t="e">
        <f t="shared" si="148"/>
        <v>#DIV/0!</v>
      </c>
      <c r="CT413" s="237" t="e">
        <f t="shared" si="149"/>
        <v>#DIV/0!</v>
      </c>
      <c r="CU413" s="237" t="e">
        <f t="shared" si="158"/>
        <v>#DIV/0!</v>
      </c>
      <c r="CV413" s="27"/>
    </row>
    <row r="414" spans="1:100" s="22" customFormat="1" ht="27" hidden="1" customHeight="1">
      <c r="A414" s="71">
        <v>408</v>
      </c>
      <c r="B414" s="589"/>
      <c r="C414" s="590"/>
      <c r="D414" s="591"/>
      <c r="E414" s="590"/>
      <c r="F414" s="591"/>
      <c r="G414" s="590"/>
      <c r="H414" s="172" t="s">
        <v>687</v>
      </c>
      <c r="I414" s="62" t="s">
        <v>599</v>
      </c>
      <c r="J414" s="14" t="s">
        <v>363</v>
      </c>
      <c r="K414" s="15" t="s">
        <v>330</v>
      </c>
      <c r="L414" s="51" t="s">
        <v>296</v>
      </c>
      <c r="M414" s="69" t="s">
        <v>184</v>
      </c>
      <c r="N414" s="73"/>
      <c r="O414" s="73"/>
      <c r="P414" s="73"/>
      <c r="Q414" s="73"/>
      <c r="R414" s="73"/>
      <c r="S414" s="74" t="s">
        <v>184</v>
      </c>
      <c r="T414" s="73"/>
      <c r="U414" s="73"/>
      <c r="V414" s="73"/>
      <c r="W414" s="73"/>
      <c r="X414" s="237">
        <f t="shared" si="150"/>
        <v>1</v>
      </c>
      <c r="Y414" s="80"/>
      <c r="Z414" s="80"/>
      <c r="AA414" s="80"/>
      <c r="AB414" s="80"/>
      <c r="AC414" s="80"/>
      <c r="AD414" s="80"/>
      <c r="AE414" s="80"/>
      <c r="AF414" s="80"/>
      <c r="AG414" s="80"/>
      <c r="AH414" s="80"/>
      <c r="AI414" s="80"/>
      <c r="AJ414" s="80"/>
      <c r="AK414" s="80"/>
      <c r="AL414" s="80"/>
      <c r="AM414" s="80"/>
      <c r="AN414" s="80"/>
      <c r="AO414" s="80"/>
      <c r="AP414" s="80"/>
      <c r="AQ414" s="80"/>
      <c r="AR414" s="80"/>
      <c r="AS414" s="80" t="s">
        <v>519</v>
      </c>
      <c r="AT414" s="80"/>
      <c r="AU414" s="80"/>
      <c r="AV414" s="80"/>
      <c r="AW414" s="80"/>
      <c r="AX414" s="80"/>
      <c r="AY414" s="80"/>
      <c r="AZ414" s="80"/>
      <c r="BA414" s="80"/>
      <c r="BB414" s="80"/>
      <c r="BC414" s="80"/>
      <c r="BD414" s="80"/>
      <c r="BE414" s="80"/>
      <c r="BF414" s="80"/>
      <c r="BG414" s="80"/>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236">
        <f t="shared" si="151"/>
        <v>0</v>
      </c>
      <c r="CM414" s="235" t="e">
        <f t="shared" si="152"/>
        <v>#DIV/0!</v>
      </c>
      <c r="CN414" s="236">
        <f t="shared" si="153"/>
        <v>0</v>
      </c>
      <c r="CO414" s="235" t="e">
        <f t="shared" si="154"/>
        <v>#DIV/0!</v>
      </c>
      <c r="CP414" s="236">
        <f t="shared" si="155"/>
        <v>0</v>
      </c>
      <c r="CQ414" s="235" t="e">
        <f t="shared" si="156"/>
        <v>#DIV/0!</v>
      </c>
      <c r="CR414" s="236">
        <f t="shared" si="157"/>
        <v>0</v>
      </c>
      <c r="CS414" s="235" t="e">
        <f t="shared" si="148"/>
        <v>#DIV/0!</v>
      </c>
      <c r="CT414" s="237" t="e">
        <f t="shared" si="149"/>
        <v>#DIV/0!</v>
      </c>
      <c r="CU414" s="237" t="e">
        <f t="shared" si="158"/>
        <v>#DIV/0!</v>
      </c>
      <c r="CV414" s="27"/>
    </row>
    <row r="415" spans="1:100" s="22" customFormat="1" ht="15.75" hidden="1" customHeight="1">
      <c r="A415" s="71">
        <v>409</v>
      </c>
      <c r="B415" s="589"/>
      <c r="C415" s="590"/>
      <c r="D415" s="591"/>
      <c r="E415" s="590"/>
      <c r="F415" s="591"/>
      <c r="G415" s="590"/>
      <c r="H415" s="172" t="s">
        <v>686</v>
      </c>
      <c r="I415" s="62" t="s">
        <v>599</v>
      </c>
      <c r="J415" s="14" t="s">
        <v>363</v>
      </c>
      <c r="K415" s="15" t="s">
        <v>330</v>
      </c>
      <c r="L415" s="51" t="s">
        <v>296</v>
      </c>
      <c r="M415" s="69" t="s">
        <v>184</v>
      </c>
      <c r="N415" s="73"/>
      <c r="O415" s="73"/>
      <c r="P415" s="73"/>
      <c r="Q415" s="73"/>
      <c r="R415" s="78"/>
      <c r="S415" s="74"/>
      <c r="T415" s="73" t="s">
        <v>184</v>
      </c>
      <c r="U415" s="73"/>
      <c r="V415" s="73"/>
      <c r="W415" s="73"/>
      <c r="X415" s="237">
        <f t="shared" si="150"/>
        <v>1</v>
      </c>
      <c r="Y415" s="80"/>
      <c r="Z415" s="80"/>
      <c r="AA415" s="80"/>
      <c r="AB415" s="80"/>
      <c r="AC415" s="80"/>
      <c r="AD415" s="80"/>
      <c r="AE415" s="80"/>
      <c r="AF415" s="80"/>
      <c r="AG415" s="80"/>
      <c r="AH415" s="80"/>
      <c r="AI415" s="80"/>
      <c r="AJ415" s="80"/>
      <c r="AK415" s="80"/>
      <c r="AL415" s="80"/>
      <c r="AM415" s="80"/>
      <c r="AN415" s="80"/>
      <c r="AO415" s="80"/>
      <c r="AP415" s="80"/>
      <c r="AQ415" s="80"/>
      <c r="AR415" s="80"/>
      <c r="AS415" s="80"/>
      <c r="AT415" s="80" t="s">
        <v>519</v>
      </c>
      <c r="AU415" s="80"/>
      <c r="AV415" s="80"/>
      <c r="AW415" s="80"/>
      <c r="AX415" s="80"/>
      <c r="AY415" s="80"/>
      <c r="AZ415" s="80"/>
      <c r="BA415" s="80"/>
      <c r="BB415" s="80"/>
      <c r="BC415" s="80"/>
      <c r="BD415" s="80"/>
      <c r="BE415" s="80"/>
      <c r="BF415" s="80"/>
      <c r="BG415" s="80"/>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236">
        <f t="shared" si="151"/>
        <v>0</v>
      </c>
      <c r="CM415" s="235" t="e">
        <f t="shared" si="152"/>
        <v>#DIV/0!</v>
      </c>
      <c r="CN415" s="236">
        <f t="shared" si="153"/>
        <v>0</v>
      </c>
      <c r="CO415" s="235" t="e">
        <f t="shared" si="154"/>
        <v>#DIV/0!</v>
      </c>
      <c r="CP415" s="236">
        <f t="shared" si="155"/>
        <v>0</v>
      </c>
      <c r="CQ415" s="235" t="e">
        <f t="shared" si="156"/>
        <v>#DIV/0!</v>
      </c>
      <c r="CR415" s="236">
        <f t="shared" si="157"/>
        <v>0</v>
      </c>
      <c r="CS415" s="235" t="e">
        <f t="shared" si="148"/>
        <v>#DIV/0!</v>
      </c>
      <c r="CT415" s="237" t="e">
        <f t="shared" si="149"/>
        <v>#DIV/0!</v>
      </c>
      <c r="CU415" s="237" t="e">
        <f t="shared" si="158"/>
        <v>#DIV/0!</v>
      </c>
      <c r="CV415" s="39"/>
    </row>
    <row r="416" spans="1:100" s="22" customFormat="1" ht="15.75" hidden="1" customHeight="1">
      <c r="A416" s="71">
        <v>410</v>
      </c>
      <c r="B416" s="589"/>
      <c r="C416" s="590"/>
      <c r="D416" s="591"/>
      <c r="E416" s="590"/>
      <c r="F416" s="591"/>
      <c r="G416" s="590"/>
      <c r="H416" s="172" t="s">
        <v>685</v>
      </c>
      <c r="I416" s="62" t="s">
        <v>599</v>
      </c>
      <c r="J416" s="14" t="s">
        <v>363</v>
      </c>
      <c r="K416" s="15" t="s">
        <v>330</v>
      </c>
      <c r="L416" s="51" t="s">
        <v>296</v>
      </c>
      <c r="M416" s="69" t="s">
        <v>184</v>
      </c>
      <c r="N416" s="73"/>
      <c r="O416" s="73"/>
      <c r="P416" s="73"/>
      <c r="Q416" s="73"/>
      <c r="R416" s="73" t="s">
        <v>184</v>
      </c>
      <c r="S416" s="74"/>
      <c r="T416" s="73"/>
      <c r="U416" s="73"/>
      <c r="V416" s="73"/>
      <c r="W416" s="73"/>
      <c r="X416" s="237">
        <f t="shared" si="150"/>
        <v>1</v>
      </c>
      <c r="Y416" s="80"/>
      <c r="Z416" s="80"/>
      <c r="AA416" s="80"/>
      <c r="AB416" s="80"/>
      <c r="AC416" s="80"/>
      <c r="AD416" s="80"/>
      <c r="AE416" s="80"/>
      <c r="AF416" s="80"/>
      <c r="AG416" s="80"/>
      <c r="AH416" s="80"/>
      <c r="AI416" s="80"/>
      <c r="AJ416" s="80"/>
      <c r="AK416" s="80"/>
      <c r="AL416" s="80"/>
      <c r="AM416" s="80"/>
      <c r="AN416" s="80"/>
      <c r="AO416" s="80" t="s">
        <v>519</v>
      </c>
      <c r="AP416" s="80"/>
      <c r="AQ416" s="80"/>
      <c r="AR416" s="80"/>
      <c r="AS416" s="80"/>
      <c r="AT416" s="80"/>
      <c r="AU416" s="80"/>
      <c r="AV416" s="80"/>
      <c r="AW416" s="80"/>
      <c r="AX416" s="80"/>
      <c r="AY416" s="80"/>
      <c r="AZ416" s="80"/>
      <c r="BA416" s="80"/>
      <c r="BB416" s="80"/>
      <c r="BC416" s="80"/>
      <c r="BD416" s="80"/>
      <c r="BE416" s="80"/>
      <c r="BF416" s="80"/>
      <c r="BG416" s="80"/>
      <c r="BH416" s="6"/>
      <c r="BI416" s="6"/>
      <c r="BJ416" s="6"/>
      <c r="BK416" s="6"/>
      <c r="BL416" s="6"/>
      <c r="BM416" s="6"/>
      <c r="BN416" s="6"/>
      <c r="BO416" s="6"/>
      <c r="BP416" s="6"/>
      <c r="BQ416" s="6"/>
      <c r="BR416" s="6"/>
      <c r="BS416" s="6"/>
      <c r="BT416" s="6"/>
      <c r="BU416" s="6"/>
      <c r="BV416" s="6"/>
      <c r="BW416" s="6"/>
      <c r="BX416" s="6"/>
      <c r="BY416" s="6"/>
      <c r="BZ416" s="6"/>
      <c r="CA416" s="6"/>
      <c r="CB416" s="6"/>
      <c r="CC416" s="6"/>
      <c r="CD416" s="6"/>
      <c r="CE416" s="6"/>
      <c r="CF416" s="6"/>
      <c r="CG416" s="6"/>
      <c r="CH416" s="6"/>
      <c r="CI416" s="6"/>
      <c r="CJ416" s="6"/>
      <c r="CK416" s="6"/>
      <c r="CL416" s="236">
        <f t="shared" si="151"/>
        <v>0</v>
      </c>
      <c r="CM416" s="235" t="e">
        <f t="shared" si="152"/>
        <v>#DIV/0!</v>
      </c>
      <c r="CN416" s="236">
        <f t="shared" si="153"/>
        <v>0</v>
      </c>
      <c r="CO416" s="235" t="e">
        <f t="shared" si="154"/>
        <v>#DIV/0!</v>
      </c>
      <c r="CP416" s="236">
        <f t="shared" si="155"/>
        <v>0</v>
      </c>
      <c r="CQ416" s="235" t="e">
        <f t="shared" si="156"/>
        <v>#DIV/0!</v>
      </c>
      <c r="CR416" s="236">
        <f t="shared" si="157"/>
        <v>0</v>
      </c>
      <c r="CS416" s="235" t="e">
        <f t="shared" si="148"/>
        <v>#DIV/0!</v>
      </c>
      <c r="CT416" s="237" t="e">
        <f t="shared" si="149"/>
        <v>#DIV/0!</v>
      </c>
      <c r="CU416" s="237" t="e">
        <f t="shared" si="158"/>
        <v>#DIV/0!</v>
      </c>
      <c r="CV416" s="39"/>
    </row>
    <row r="417" spans="1:100" s="22" customFormat="1" ht="15.75" hidden="1" customHeight="1">
      <c r="A417" s="71">
        <v>411</v>
      </c>
      <c r="B417" s="589"/>
      <c r="C417" s="590"/>
      <c r="D417" s="591"/>
      <c r="E417" s="590"/>
      <c r="F417" s="591"/>
      <c r="G417" s="590"/>
      <c r="H417" s="172" t="s">
        <v>684</v>
      </c>
      <c r="I417" s="62" t="s">
        <v>599</v>
      </c>
      <c r="J417" s="14" t="s">
        <v>363</v>
      </c>
      <c r="K417" s="15" t="s">
        <v>330</v>
      </c>
      <c r="L417" s="51" t="s">
        <v>296</v>
      </c>
      <c r="M417" s="69" t="s">
        <v>184</v>
      </c>
      <c r="N417" s="73"/>
      <c r="O417" s="73"/>
      <c r="P417" s="73"/>
      <c r="Q417" s="73"/>
      <c r="R417" s="73"/>
      <c r="S417" s="74"/>
      <c r="T417" s="73"/>
      <c r="U417" s="73"/>
      <c r="V417" s="73" t="s">
        <v>184</v>
      </c>
      <c r="W417" s="73"/>
      <c r="X417" s="237">
        <f t="shared" si="150"/>
        <v>1</v>
      </c>
      <c r="Y417" s="80"/>
      <c r="Z417" s="80"/>
      <c r="AA417" s="80"/>
      <c r="AB417" s="80"/>
      <c r="AC417" s="80"/>
      <c r="AD417" s="80"/>
      <c r="AE417" s="80"/>
      <c r="AF417" s="80"/>
      <c r="AG417" s="80"/>
      <c r="AH417" s="80"/>
      <c r="AI417" s="80"/>
      <c r="AJ417" s="80"/>
      <c r="AK417" s="80"/>
      <c r="AL417" s="80"/>
      <c r="AM417" s="80"/>
      <c r="AN417" s="80"/>
      <c r="AO417" s="80"/>
      <c r="AP417" s="80"/>
      <c r="AQ417" s="80"/>
      <c r="AR417" s="80"/>
      <c r="AS417" s="80"/>
      <c r="AT417" s="80"/>
      <c r="AU417" s="80"/>
      <c r="AV417" s="80"/>
      <c r="AW417" s="80"/>
      <c r="AX417" s="80"/>
      <c r="AY417" s="80"/>
      <c r="AZ417" s="80"/>
      <c r="BA417" s="80"/>
      <c r="BB417" s="199" t="s">
        <v>519</v>
      </c>
      <c r="BC417" s="199"/>
      <c r="BD417" s="199"/>
      <c r="BE417" s="80"/>
      <c r="BF417" s="80"/>
      <c r="BG417" s="80"/>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236">
        <f t="shared" si="151"/>
        <v>0</v>
      </c>
      <c r="CM417" s="235" t="e">
        <f t="shared" si="152"/>
        <v>#DIV/0!</v>
      </c>
      <c r="CN417" s="236">
        <f t="shared" si="153"/>
        <v>0</v>
      </c>
      <c r="CO417" s="235" t="e">
        <f t="shared" si="154"/>
        <v>#DIV/0!</v>
      </c>
      <c r="CP417" s="236">
        <f t="shared" si="155"/>
        <v>0</v>
      </c>
      <c r="CQ417" s="235" t="e">
        <f t="shared" si="156"/>
        <v>#DIV/0!</v>
      </c>
      <c r="CR417" s="236">
        <f t="shared" si="157"/>
        <v>0</v>
      </c>
      <c r="CS417" s="235" t="e">
        <f t="shared" si="148"/>
        <v>#DIV/0!</v>
      </c>
      <c r="CT417" s="237" t="e">
        <f t="shared" si="149"/>
        <v>#DIV/0!</v>
      </c>
      <c r="CU417" s="237" t="e">
        <f t="shared" si="158"/>
        <v>#DIV/0!</v>
      </c>
      <c r="CV417" s="39"/>
    </row>
    <row r="418" spans="1:100" s="22" customFormat="1" ht="15.75" hidden="1" customHeight="1">
      <c r="A418" s="71">
        <v>412</v>
      </c>
      <c r="B418" s="589"/>
      <c r="C418" s="590"/>
      <c r="D418" s="591"/>
      <c r="E418" s="590"/>
      <c r="F418" s="591"/>
      <c r="G418" s="590"/>
      <c r="H418" s="172" t="s">
        <v>683</v>
      </c>
      <c r="I418" s="62" t="s">
        <v>599</v>
      </c>
      <c r="J418" s="14" t="s">
        <v>363</v>
      </c>
      <c r="K418" s="15" t="s">
        <v>330</v>
      </c>
      <c r="L418" s="51" t="s">
        <v>296</v>
      </c>
      <c r="M418" s="69" t="s">
        <v>184</v>
      </c>
      <c r="N418" s="73"/>
      <c r="O418" s="73"/>
      <c r="P418" s="73"/>
      <c r="Q418" s="73"/>
      <c r="R418" s="73"/>
      <c r="S418" s="74"/>
      <c r="T418" s="73"/>
      <c r="U418" s="73"/>
      <c r="V418" s="73" t="s">
        <v>184</v>
      </c>
      <c r="W418" s="73"/>
      <c r="X418" s="237">
        <f t="shared" si="150"/>
        <v>1</v>
      </c>
      <c r="Y418" s="80"/>
      <c r="Z418" s="80"/>
      <c r="AA418" s="80"/>
      <c r="AB418" s="80"/>
      <c r="AC418" s="80"/>
      <c r="AD418" s="80"/>
      <c r="AE418" s="80"/>
      <c r="AF418" s="80"/>
      <c r="AG418" s="80"/>
      <c r="AH418" s="80"/>
      <c r="AI418" s="80"/>
      <c r="AJ418" s="80"/>
      <c r="AK418" s="80"/>
      <c r="AL418" s="80"/>
      <c r="AM418" s="80"/>
      <c r="AN418" s="80"/>
      <c r="AO418" s="80"/>
      <c r="AP418" s="80"/>
      <c r="AQ418" s="80"/>
      <c r="AR418" s="80"/>
      <c r="AS418" s="80"/>
      <c r="AT418" s="80"/>
      <c r="AU418" s="80"/>
      <c r="AV418" s="80"/>
      <c r="AW418" s="80"/>
      <c r="AX418" s="80"/>
      <c r="AY418" s="80"/>
      <c r="AZ418" s="80"/>
      <c r="BA418" s="80"/>
      <c r="BB418" s="199"/>
      <c r="BC418" s="199"/>
      <c r="BD418" s="199" t="s">
        <v>519</v>
      </c>
      <c r="BE418" s="80"/>
      <c r="BF418" s="80"/>
      <c r="BG418" s="80"/>
      <c r="BH418" s="6"/>
      <c r="BI418" s="6"/>
      <c r="BJ418" s="6"/>
      <c r="BK418" s="6"/>
      <c r="BL418" s="6"/>
      <c r="BM418" s="6"/>
      <c r="BN418" s="6"/>
      <c r="BO418" s="6"/>
      <c r="BP418" s="6"/>
      <c r="BQ418" s="6"/>
      <c r="BR418" s="6"/>
      <c r="BS418" s="6"/>
      <c r="BT418" s="6"/>
      <c r="BU418" s="6"/>
      <c r="BV418" s="6"/>
      <c r="BW418" s="6"/>
      <c r="BX418" s="6"/>
      <c r="BY418" s="6"/>
      <c r="BZ418" s="6"/>
      <c r="CA418" s="6"/>
      <c r="CB418" s="6"/>
      <c r="CC418" s="6"/>
      <c r="CD418" s="6"/>
      <c r="CE418" s="6"/>
      <c r="CF418" s="6"/>
      <c r="CG418" s="6"/>
      <c r="CH418" s="6"/>
      <c r="CI418" s="6"/>
      <c r="CJ418" s="6"/>
      <c r="CK418" s="6"/>
      <c r="CL418" s="236">
        <f t="shared" si="151"/>
        <v>0</v>
      </c>
      <c r="CM418" s="235" t="e">
        <f t="shared" si="152"/>
        <v>#DIV/0!</v>
      </c>
      <c r="CN418" s="236">
        <f t="shared" si="153"/>
        <v>0</v>
      </c>
      <c r="CO418" s="235" t="e">
        <f t="shared" si="154"/>
        <v>#DIV/0!</v>
      </c>
      <c r="CP418" s="236">
        <f t="shared" si="155"/>
        <v>0</v>
      </c>
      <c r="CQ418" s="235" t="e">
        <f t="shared" si="156"/>
        <v>#DIV/0!</v>
      </c>
      <c r="CR418" s="236">
        <f t="shared" si="157"/>
        <v>0</v>
      </c>
      <c r="CS418" s="235" t="e">
        <f t="shared" si="148"/>
        <v>#DIV/0!</v>
      </c>
      <c r="CT418" s="237" t="e">
        <f t="shared" si="149"/>
        <v>#DIV/0!</v>
      </c>
      <c r="CU418" s="237" t="e">
        <f t="shared" si="158"/>
        <v>#DIV/0!</v>
      </c>
      <c r="CV418" s="39"/>
    </row>
    <row r="419" spans="1:100" s="22" customFormat="1" ht="22.5" hidden="1" customHeight="1">
      <c r="A419" s="71">
        <v>413</v>
      </c>
      <c r="B419" s="589"/>
      <c r="C419" s="590"/>
      <c r="D419" s="591"/>
      <c r="E419" s="590"/>
      <c r="F419" s="591"/>
      <c r="G419" s="590"/>
      <c r="H419" s="177" t="s">
        <v>682</v>
      </c>
      <c r="I419" s="62" t="s">
        <v>599</v>
      </c>
      <c r="J419" s="14" t="s">
        <v>363</v>
      </c>
      <c r="K419" s="15" t="s">
        <v>330</v>
      </c>
      <c r="L419" s="51" t="s">
        <v>296</v>
      </c>
      <c r="M419" s="69" t="s">
        <v>184</v>
      </c>
      <c r="N419" s="73"/>
      <c r="O419" s="73"/>
      <c r="P419" s="73"/>
      <c r="Q419" s="73"/>
      <c r="R419" s="73"/>
      <c r="S419" s="74"/>
      <c r="T419" s="73"/>
      <c r="U419" s="73"/>
      <c r="V419" s="73"/>
      <c r="W419" s="73" t="s">
        <v>184</v>
      </c>
      <c r="X419" s="237">
        <f t="shared" si="150"/>
        <v>1</v>
      </c>
      <c r="Y419" s="80"/>
      <c r="Z419" s="80"/>
      <c r="AA419" s="80"/>
      <c r="AB419" s="80"/>
      <c r="AC419" s="80"/>
      <c r="AD419" s="80"/>
      <c r="AE419" s="80"/>
      <c r="AF419" s="80"/>
      <c r="AG419" s="80"/>
      <c r="AH419" s="80"/>
      <c r="AI419" s="80"/>
      <c r="AJ419" s="80"/>
      <c r="AK419" s="80"/>
      <c r="AL419" s="80"/>
      <c r="AM419" s="80"/>
      <c r="AN419" s="80"/>
      <c r="AO419" s="80"/>
      <c r="AP419" s="80"/>
      <c r="AQ419" s="80"/>
      <c r="AR419" s="80"/>
      <c r="AS419" s="80"/>
      <c r="AT419" s="80"/>
      <c r="AU419" s="80"/>
      <c r="AV419" s="80"/>
      <c r="AW419" s="80"/>
      <c r="AX419" s="80"/>
      <c r="AY419" s="80"/>
      <c r="AZ419" s="80"/>
      <c r="BA419" s="80"/>
      <c r="BB419" s="80"/>
      <c r="BC419" s="80"/>
      <c r="BD419" s="80"/>
      <c r="BE419" s="80"/>
      <c r="BF419" s="80"/>
      <c r="BG419" s="80" t="s">
        <v>519</v>
      </c>
      <c r="BH419" s="6"/>
      <c r="BI419" s="6"/>
      <c r="BJ419" s="6"/>
      <c r="BK419" s="6"/>
      <c r="BL419" s="6"/>
      <c r="BM419" s="6"/>
      <c r="BN419" s="6"/>
      <c r="BO419" s="6"/>
      <c r="BP419" s="6"/>
      <c r="BQ419" s="6"/>
      <c r="BR419" s="6"/>
      <c r="BS419" s="6"/>
      <c r="BT419" s="6"/>
      <c r="BU419" s="6"/>
      <c r="BV419" s="6"/>
      <c r="BW419" s="6"/>
      <c r="BX419" s="6"/>
      <c r="BY419" s="6"/>
      <c r="BZ419" s="6"/>
      <c r="CA419" s="6"/>
      <c r="CB419" s="6"/>
      <c r="CC419" s="6"/>
      <c r="CD419" s="6"/>
      <c r="CE419" s="6"/>
      <c r="CF419" s="6"/>
      <c r="CG419" s="6"/>
      <c r="CH419" s="6"/>
      <c r="CI419" s="6"/>
      <c r="CJ419" s="6"/>
      <c r="CK419" s="6"/>
      <c r="CL419" s="236">
        <f t="shared" si="151"/>
        <v>0</v>
      </c>
      <c r="CM419" s="235" t="e">
        <f t="shared" si="152"/>
        <v>#DIV/0!</v>
      </c>
      <c r="CN419" s="236">
        <f t="shared" si="153"/>
        <v>0</v>
      </c>
      <c r="CO419" s="235" t="e">
        <f t="shared" si="154"/>
        <v>#DIV/0!</v>
      </c>
      <c r="CP419" s="236">
        <f t="shared" si="155"/>
        <v>0</v>
      </c>
      <c r="CQ419" s="235" t="e">
        <f t="shared" si="156"/>
        <v>#DIV/0!</v>
      </c>
      <c r="CR419" s="236">
        <f t="shared" si="157"/>
        <v>0</v>
      </c>
      <c r="CS419" s="235" t="e">
        <f t="shared" ref="CS419:CS445" si="159">CR419/(CL419+CN419+CP419+CR419)</f>
        <v>#DIV/0!</v>
      </c>
      <c r="CT419" s="237" t="e">
        <f t="shared" ref="CT419:CT445" si="160">(((CL419*2)+(CN419*1)+(CP419*0)))/(CL419+CN419+CP419)</f>
        <v>#DIV/0!</v>
      </c>
      <c r="CU419" s="237" t="e">
        <f t="shared" si="158"/>
        <v>#DIV/0!</v>
      </c>
      <c r="CV419" s="39"/>
    </row>
    <row r="420" spans="1:100" s="22" customFormat="1" ht="24.75" hidden="1" customHeight="1">
      <c r="A420" s="71">
        <v>414</v>
      </c>
      <c r="B420" s="589"/>
      <c r="C420" s="590"/>
      <c r="D420" s="591"/>
      <c r="E420" s="590"/>
      <c r="F420" s="591"/>
      <c r="G420" s="590"/>
      <c r="H420" s="172" t="s">
        <v>681</v>
      </c>
      <c r="I420" s="62" t="s">
        <v>599</v>
      </c>
      <c r="J420" s="14" t="s">
        <v>363</v>
      </c>
      <c r="K420" s="15" t="s">
        <v>330</v>
      </c>
      <c r="L420" s="51" t="s">
        <v>296</v>
      </c>
      <c r="M420" s="69" t="s">
        <v>184</v>
      </c>
      <c r="N420" s="73"/>
      <c r="O420" s="73"/>
      <c r="P420" s="73"/>
      <c r="Q420" s="73"/>
      <c r="R420" s="73"/>
      <c r="S420" s="74"/>
      <c r="T420" s="73"/>
      <c r="U420" s="73"/>
      <c r="V420" s="73" t="s">
        <v>184</v>
      </c>
      <c r="W420" s="73"/>
      <c r="X420" s="237">
        <f t="shared" si="150"/>
        <v>1</v>
      </c>
      <c r="Y420" s="80"/>
      <c r="Z420" s="80"/>
      <c r="AA420" s="80"/>
      <c r="AB420" s="80"/>
      <c r="AC420" s="80"/>
      <c r="AD420" s="80"/>
      <c r="AE420" s="80"/>
      <c r="AF420" s="80"/>
      <c r="AG420" s="80"/>
      <c r="AH420" s="80"/>
      <c r="AI420" s="80"/>
      <c r="AJ420" s="80"/>
      <c r="AK420" s="80"/>
      <c r="AL420" s="80"/>
      <c r="AM420" s="80"/>
      <c r="AN420" s="80"/>
      <c r="AO420" s="80"/>
      <c r="AP420" s="80"/>
      <c r="AQ420" s="80"/>
      <c r="AR420" s="80"/>
      <c r="AS420" s="80"/>
      <c r="AT420" s="80"/>
      <c r="AU420" s="80"/>
      <c r="AV420" s="80"/>
      <c r="AW420" s="80"/>
      <c r="AX420" s="80"/>
      <c r="AY420" s="80"/>
      <c r="AZ420" s="80"/>
      <c r="BA420" s="80"/>
      <c r="BB420" s="199"/>
      <c r="BC420" s="199" t="s">
        <v>519</v>
      </c>
      <c r="BD420" s="199"/>
      <c r="BE420" s="80"/>
      <c r="BF420" s="80"/>
      <c r="BG420" s="80"/>
      <c r="BH420" s="6"/>
      <c r="BI420" s="6"/>
      <c r="BJ420" s="6"/>
      <c r="BK420" s="6"/>
      <c r="BL420" s="6"/>
      <c r="BM420" s="6"/>
      <c r="BN420" s="6"/>
      <c r="BO420" s="6"/>
      <c r="BP420" s="6"/>
      <c r="BQ420" s="6"/>
      <c r="BR420" s="6"/>
      <c r="BS420" s="6"/>
      <c r="BT420" s="6"/>
      <c r="BU420" s="6"/>
      <c r="BV420" s="6"/>
      <c r="BW420" s="6"/>
      <c r="BX420" s="6"/>
      <c r="BY420" s="6"/>
      <c r="BZ420" s="6"/>
      <c r="CA420" s="6"/>
      <c r="CB420" s="6"/>
      <c r="CC420" s="6"/>
      <c r="CD420" s="6"/>
      <c r="CE420" s="6"/>
      <c r="CF420" s="6"/>
      <c r="CG420" s="6"/>
      <c r="CH420" s="6"/>
      <c r="CI420" s="6"/>
      <c r="CJ420" s="6"/>
      <c r="CK420" s="6"/>
      <c r="CL420" s="236">
        <f t="shared" si="151"/>
        <v>0</v>
      </c>
      <c r="CM420" s="235" t="e">
        <f t="shared" si="152"/>
        <v>#DIV/0!</v>
      </c>
      <c r="CN420" s="236">
        <f t="shared" si="153"/>
        <v>0</v>
      </c>
      <c r="CO420" s="235" t="e">
        <f t="shared" si="154"/>
        <v>#DIV/0!</v>
      </c>
      <c r="CP420" s="236">
        <f t="shared" si="155"/>
        <v>0</v>
      </c>
      <c r="CQ420" s="235" t="e">
        <f t="shared" si="156"/>
        <v>#DIV/0!</v>
      </c>
      <c r="CR420" s="236">
        <f t="shared" si="157"/>
        <v>0</v>
      </c>
      <c r="CS420" s="235" t="e">
        <f t="shared" si="159"/>
        <v>#DIV/0!</v>
      </c>
      <c r="CT420" s="237" t="e">
        <f t="shared" si="160"/>
        <v>#DIV/0!</v>
      </c>
      <c r="CU420" s="237" t="e">
        <f t="shared" si="158"/>
        <v>#DIV/0!</v>
      </c>
      <c r="CV420" s="39"/>
    </row>
    <row r="421" spans="1:100" s="22" customFormat="1" ht="26.25" hidden="1" customHeight="1">
      <c r="A421" s="71">
        <v>415</v>
      </c>
      <c r="B421" s="586"/>
      <c r="C421" s="576"/>
      <c r="D421" s="588"/>
      <c r="E421" s="576"/>
      <c r="F421" s="588"/>
      <c r="G421" s="576"/>
      <c r="H421" s="170" t="s">
        <v>907</v>
      </c>
      <c r="I421" s="62" t="s">
        <v>599</v>
      </c>
      <c r="J421" s="14" t="s">
        <v>363</v>
      </c>
      <c r="K421" s="15" t="s">
        <v>330</v>
      </c>
      <c r="L421" s="51" t="s">
        <v>296</v>
      </c>
      <c r="M421" s="69" t="s">
        <v>184</v>
      </c>
      <c r="N421" s="226"/>
      <c r="O421" s="226"/>
      <c r="P421" s="226"/>
      <c r="Q421" s="226"/>
      <c r="R421" s="226"/>
      <c r="S421" s="226"/>
      <c r="T421" s="226" t="s">
        <v>184</v>
      </c>
      <c r="U421" s="226"/>
      <c r="V421" s="226"/>
      <c r="W421" s="226"/>
      <c r="X421" s="227">
        <f t="shared" si="150"/>
        <v>1</v>
      </c>
      <c r="Y421" s="80"/>
      <c r="Z421" s="80"/>
      <c r="AA421" s="80"/>
      <c r="AB421" s="80"/>
      <c r="AC421" s="80"/>
      <c r="AD421" s="80"/>
      <c r="AE421" s="80"/>
      <c r="AF421" s="80"/>
      <c r="AG421" s="80"/>
      <c r="AH421" s="80"/>
      <c r="AI421" s="80"/>
      <c r="AJ421" s="80"/>
      <c r="AK421" s="80"/>
      <c r="AL421" s="80"/>
      <c r="AM421" s="80"/>
      <c r="AN421" s="80"/>
      <c r="AO421" s="80"/>
      <c r="AP421" s="80"/>
      <c r="AQ421" s="80"/>
      <c r="AR421" s="80"/>
      <c r="AS421" s="80"/>
      <c r="AT421" s="80"/>
      <c r="AU421" s="80" t="s">
        <v>522</v>
      </c>
      <c r="AV421" s="80"/>
      <c r="AW421" s="80"/>
      <c r="AX421" s="80"/>
      <c r="AY421" s="80"/>
      <c r="AZ421" s="80"/>
      <c r="BA421" s="80"/>
      <c r="BB421" s="80"/>
      <c r="BC421" s="80"/>
      <c r="BD421" s="80"/>
      <c r="BE421" s="80"/>
      <c r="BF421" s="80"/>
      <c r="BG421" s="80"/>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236">
        <f t="shared" si="151"/>
        <v>0</v>
      </c>
      <c r="CM421" s="235" t="e">
        <f t="shared" si="152"/>
        <v>#DIV/0!</v>
      </c>
      <c r="CN421" s="236">
        <f t="shared" si="153"/>
        <v>0</v>
      </c>
      <c r="CO421" s="235" t="e">
        <f t="shared" si="154"/>
        <v>#DIV/0!</v>
      </c>
      <c r="CP421" s="236">
        <f t="shared" si="155"/>
        <v>0</v>
      </c>
      <c r="CQ421" s="235" t="e">
        <f t="shared" si="156"/>
        <v>#DIV/0!</v>
      </c>
      <c r="CR421" s="236">
        <f t="shared" si="157"/>
        <v>0</v>
      </c>
      <c r="CS421" s="235" t="e">
        <f t="shared" si="159"/>
        <v>#DIV/0!</v>
      </c>
      <c r="CT421" s="237" t="e">
        <f t="shared" si="160"/>
        <v>#DIV/0!</v>
      </c>
      <c r="CU421" s="237" t="e">
        <f t="shared" si="158"/>
        <v>#DIV/0!</v>
      </c>
      <c r="CV421" s="39"/>
    </row>
    <row r="422" spans="1:100" s="22" customFormat="1" ht="15.75" hidden="1" customHeight="1">
      <c r="A422" s="71">
        <v>416</v>
      </c>
      <c r="B422" s="585">
        <v>545</v>
      </c>
      <c r="C422" s="575" t="s">
        <v>66</v>
      </c>
      <c r="D422" s="587" t="s">
        <v>10</v>
      </c>
      <c r="E422" s="575" t="s">
        <v>253</v>
      </c>
      <c r="F422" s="587" t="s">
        <v>12</v>
      </c>
      <c r="G422" s="575" t="s">
        <v>253</v>
      </c>
      <c r="H422" s="177" t="s">
        <v>925</v>
      </c>
      <c r="I422" s="62" t="s">
        <v>599</v>
      </c>
      <c r="J422" s="14" t="s">
        <v>363</v>
      </c>
      <c r="K422" s="17" t="s">
        <v>330</v>
      </c>
      <c r="L422" s="51" t="s">
        <v>296</v>
      </c>
      <c r="M422" s="69" t="s">
        <v>184</v>
      </c>
      <c r="N422" s="73"/>
      <c r="O422" s="73"/>
      <c r="P422" s="73"/>
      <c r="Q422" s="73"/>
      <c r="R422" s="73"/>
      <c r="S422" s="74"/>
      <c r="T422" s="73"/>
      <c r="U422" s="73" t="s">
        <v>184</v>
      </c>
      <c r="V422" s="73"/>
      <c r="W422" s="73"/>
      <c r="X422" s="237">
        <f t="shared" si="150"/>
        <v>1</v>
      </c>
      <c r="Y422" s="80"/>
      <c r="Z422" s="80"/>
      <c r="AA422" s="80"/>
      <c r="AB422" s="80"/>
      <c r="AC422" s="80"/>
      <c r="AD422" s="80"/>
      <c r="AE422" s="80"/>
      <c r="AF422" s="80"/>
      <c r="AG422" s="80"/>
      <c r="AH422" s="80"/>
      <c r="AI422" s="80"/>
      <c r="AJ422" s="80"/>
      <c r="AK422" s="80"/>
      <c r="AL422" s="80"/>
      <c r="AM422" s="80"/>
      <c r="AN422" s="80"/>
      <c r="AO422" s="80"/>
      <c r="AP422" s="80"/>
      <c r="AQ422" s="80"/>
      <c r="AR422" s="80"/>
      <c r="AS422" s="80"/>
      <c r="AT422" s="80"/>
      <c r="AU422" s="80"/>
      <c r="AV422" s="80"/>
      <c r="AW422" s="80"/>
      <c r="AX422" s="80"/>
      <c r="AY422" s="80"/>
      <c r="AZ422" s="80" t="s">
        <v>519</v>
      </c>
      <c r="BA422" s="80"/>
      <c r="BB422" s="80"/>
      <c r="BC422" s="80"/>
      <c r="BD422" s="80"/>
      <c r="BE422" s="80"/>
      <c r="BF422" s="80"/>
      <c r="BG422" s="80"/>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236">
        <f t="shared" si="151"/>
        <v>0</v>
      </c>
      <c r="CM422" s="235" t="e">
        <f t="shared" si="152"/>
        <v>#DIV/0!</v>
      </c>
      <c r="CN422" s="236">
        <f t="shared" si="153"/>
        <v>0</v>
      </c>
      <c r="CO422" s="235" t="e">
        <f t="shared" si="154"/>
        <v>#DIV/0!</v>
      </c>
      <c r="CP422" s="236">
        <f t="shared" si="155"/>
        <v>0</v>
      </c>
      <c r="CQ422" s="235" t="e">
        <f t="shared" si="156"/>
        <v>#DIV/0!</v>
      </c>
      <c r="CR422" s="236">
        <f t="shared" si="157"/>
        <v>0</v>
      </c>
      <c r="CS422" s="235" t="e">
        <f t="shared" si="159"/>
        <v>#DIV/0!</v>
      </c>
      <c r="CT422" s="237" t="e">
        <f t="shared" si="160"/>
        <v>#DIV/0!</v>
      </c>
      <c r="CU422" s="237" t="e">
        <f t="shared" si="158"/>
        <v>#DIV/0!</v>
      </c>
      <c r="CV422" s="39"/>
    </row>
    <row r="423" spans="1:100" s="22" customFormat="1" ht="15.75" hidden="1" customHeight="1">
      <c r="A423" s="71">
        <v>417</v>
      </c>
      <c r="B423" s="589"/>
      <c r="C423" s="590"/>
      <c r="D423" s="591"/>
      <c r="E423" s="590"/>
      <c r="F423" s="591"/>
      <c r="G423" s="590"/>
      <c r="H423" s="178" t="s">
        <v>679</v>
      </c>
      <c r="I423" s="62" t="s">
        <v>599</v>
      </c>
      <c r="J423" s="14" t="s">
        <v>363</v>
      </c>
      <c r="K423" s="17" t="s">
        <v>330</v>
      </c>
      <c r="L423" s="52" t="s">
        <v>296</v>
      </c>
      <c r="M423" s="69" t="s">
        <v>184</v>
      </c>
      <c r="N423" s="73"/>
      <c r="O423" s="73"/>
      <c r="P423" s="73"/>
      <c r="Q423" s="73"/>
      <c r="R423" s="73"/>
      <c r="S423" s="74"/>
      <c r="T423" s="73" t="s">
        <v>184</v>
      </c>
      <c r="U423" s="73"/>
      <c r="V423" s="73"/>
      <c r="W423" s="73"/>
      <c r="X423" s="237">
        <f t="shared" si="150"/>
        <v>1</v>
      </c>
      <c r="Y423" s="80"/>
      <c r="Z423" s="80"/>
      <c r="AA423" s="80"/>
      <c r="AB423" s="80"/>
      <c r="AC423" s="80"/>
      <c r="AD423" s="80"/>
      <c r="AE423" s="80"/>
      <c r="AF423" s="80"/>
      <c r="AG423" s="80"/>
      <c r="AH423" s="80"/>
      <c r="AI423" s="80"/>
      <c r="AJ423" s="80"/>
      <c r="AK423" s="80"/>
      <c r="AL423" s="80"/>
      <c r="AM423" s="80"/>
      <c r="AN423" s="80"/>
      <c r="AO423" s="80"/>
      <c r="AP423" s="80"/>
      <c r="AQ423" s="80"/>
      <c r="AR423" s="80"/>
      <c r="AS423" s="80"/>
      <c r="AT423" s="80"/>
      <c r="AU423" s="80"/>
      <c r="AV423" s="80"/>
      <c r="AW423" s="80" t="s">
        <v>519</v>
      </c>
      <c r="AX423" s="80"/>
      <c r="AY423" s="80"/>
      <c r="AZ423" s="80"/>
      <c r="BA423" s="80"/>
      <c r="BB423" s="80"/>
      <c r="BC423" s="80"/>
      <c r="BD423" s="80"/>
      <c r="BE423" s="80"/>
      <c r="BF423" s="80"/>
      <c r="BG423" s="80"/>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236">
        <f t="shared" si="151"/>
        <v>0</v>
      </c>
      <c r="CM423" s="235" t="e">
        <f t="shared" si="152"/>
        <v>#DIV/0!</v>
      </c>
      <c r="CN423" s="236">
        <f t="shared" si="153"/>
        <v>0</v>
      </c>
      <c r="CO423" s="235" t="e">
        <f t="shared" si="154"/>
        <v>#DIV/0!</v>
      </c>
      <c r="CP423" s="236">
        <f t="shared" si="155"/>
        <v>0</v>
      </c>
      <c r="CQ423" s="235" t="e">
        <f t="shared" si="156"/>
        <v>#DIV/0!</v>
      </c>
      <c r="CR423" s="236">
        <f t="shared" si="157"/>
        <v>0</v>
      </c>
      <c r="CS423" s="235" t="e">
        <f t="shared" si="159"/>
        <v>#DIV/0!</v>
      </c>
      <c r="CT423" s="237" t="e">
        <f t="shared" si="160"/>
        <v>#DIV/0!</v>
      </c>
      <c r="CU423" s="237" t="e">
        <f t="shared" si="158"/>
        <v>#DIV/0!</v>
      </c>
      <c r="CV423" s="27"/>
    </row>
    <row r="424" spans="1:100" s="22" customFormat="1" ht="15.75" hidden="1" customHeight="1">
      <c r="A424" s="71">
        <v>418</v>
      </c>
      <c r="B424" s="586"/>
      <c r="C424" s="576"/>
      <c r="D424" s="588"/>
      <c r="E424" s="576"/>
      <c r="F424" s="588"/>
      <c r="G424" s="576"/>
      <c r="H424" s="178" t="s">
        <v>678</v>
      </c>
      <c r="I424" s="62" t="s">
        <v>599</v>
      </c>
      <c r="J424" s="14" t="s">
        <v>363</v>
      </c>
      <c r="K424" s="17" t="s">
        <v>330</v>
      </c>
      <c r="L424" s="52" t="s">
        <v>296</v>
      </c>
      <c r="M424" s="69" t="s">
        <v>184</v>
      </c>
      <c r="N424" s="73"/>
      <c r="O424" s="73"/>
      <c r="P424" s="73"/>
      <c r="Q424" s="73"/>
      <c r="R424" s="73"/>
      <c r="S424" s="74" t="s">
        <v>184</v>
      </c>
      <c r="T424" s="73"/>
      <c r="U424" s="73"/>
      <c r="V424" s="73"/>
      <c r="W424" s="73"/>
      <c r="X424" s="237">
        <f t="shared" si="150"/>
        <v>1</v>
      </c>
      <c r="Y424" s="80"/>
      <c r="Z424" s="80"/>
      <c r="AA424" s="80"/>
      <c r="AB424" s="80"/>
      <c r="AC424" s="80"/>
      <c r="AD424" s="80"/>
      <c r="AE424" s="80"/>
      <c r="AF424" s="80"/>
      <c r="AG424" s="80"/>
      <c r="AH424" s="80"/>
      <c r="AI424" s="80"/>
      <c r="AJ424" s="80"/>
      <c r="AK424" s="80"/>
      <c r="AL424" s="80"/>
      <c r="AM424" s="80"/>
      <c r="AN424" s="80"/>
      <c r="AO424" s="80"/>
      <c r="AP424" s="80"/>
      <c r="AQ424" s="80"/>
      <c r="AR424" s="80" t="s">
        <v>519</v>
      </c>
      <c r="AS424" s="80"/>
      <c r="AT424" s="80"/>
      <c r="AU424" s="80"/>
      <c r="AV424" s="80"/>
      <c r="AW424" s="80"/>
      <c r="AX424" s="80"/>
      <c r="AY424" s="80"/>
      <c r="AZ424" s="80"/>
      <c r="BA424" s="80"/>
      <c r="BB424" s="80"/>
      <c r="BC424" s="80"/>
      <c r="BD424" s="80"/>
      <c r="BE424" s="80"/>
      <c r="BF424" s="80"/>
      <c r="BG424" s="80"/>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236">
        <f t="shared" si="151"/>
        <v>0</v>
      </c>
      <c r="CM424" s="235" t="e">
        <f t="shared" si="152"/>
        <v>#DIV/0!</v>
      </c>
      <c r="CN424" s="236">
        <f t="shared" si="153"/>
        <v>0</v>
      </c>
      <c r="CO424" s="235" t="e">
        <f t="shared" si="154"/>
        <v>#DIV/0!</v>
      </c>
      <c r="CP424" s="236">
        <f t="shared" si="155"/>
        <v>0</v>
      </c>
      <c r="CQ424" s="235" t="e">
        <f t="shared" si="156"/>
        <v>#DIV/0!</v>
      </c>
      <c r="CR424" s="236">
        <f t="shared" si="157"/>
        <v>0</v>
      </c>
      <c r="CS424" s="235" t="e">
        <f t="shared" si="159"/>
        <v>#DIV/0!</v>
      </c>
      <c r="CT424" s="237" t="e">
        <f t="shared" si="160"/>
        <v>#DIV/0!</v>
      </c>
      <c r="CU424" s="237" t="e">
        <f t="shared" si="158"/>
        <v>#DIV/0!</v>
      </c>
      <c r="CV424" s="39"/>
    </row>
    <row r="425" spans="1:100" s="22" customFormat="1" ht="68.25" customHeight="1">
      <c r="A425" s="71">
        <v>419</v>
      </c>
      <c r="B425" s="585">
        <v>548</v>
      </c>
      <c r="C425" s="575" t="s">
        <v>65</v>
      </c>
      <c r="D425" s="587" t="s">
        <v>10</v>
      </c>
      <c r="E425" s="575" t="s">
        <v>254</v>
      </c>
      <c r="F425" s="587" t="s">
        <v>12</v>
      </c>
      <c r="G425" s="575" t="s">
        <v>254</v>
      </c>
      <c r="H425" s="172" t="s">
        <v>677</v>
      </c>
      <c r="I425" s="62" t="s">
        <v>599</v>
      </c>
      <c r="J425" s="14" t="s">
        <v>363</v>
      </c>
      <c r="K425" s="255" t="s">
        <v>330</v>
      </c>
      <c r="L425" s="52" t="s">
        <v>296</v>
      </c>
      <c r="M425" s="69" t="s">
        <v>184</v>
      </c>
      <c r="N425" s="73" t="s">
        <v>184</v>
      </c>
      <c r="O425" s="73"/>
      <c r="P425" s="73"/>
      <c r="Q425" s="73"/>
      <c r="R425" s="73"/>
      <c r="S425" s="74"/>
      <c r="T425" s="73"/>
      <c r="U425" s="73"/>
      <c r="V425" s="73"/>
      <c r="W425" s="73"/>
      <c r="X425" s="237">
        <f t="shared" si="150"/>
        <v>1</v>
      </c>
      <c r="Y425" s="185" t="s">
        <v>522</v>
      </c>
      <c r="Z425" s="80"/>
      <c r="AA425" s="80"/>
      <c r="AB425" s="80"/>
      <c r="AC425" s="80"/>
      <c r="AD425" s="80"/>
      <c r="AE425" s="80"/>
      <c r="AF425" s="80"/>
      <c r="AG425" s="80"/>
      <c r="AH425" s="80"/>
      <c r="AI425" s="80"/>
      <c r="AJ425" s="80"/>
      <c r="AK425" s="80"/>
      <c r="AL425" s="80"/>
      <c r="AM425" s="80"/>
      <c r="AN425" s="80"/>
      <c r="AO425" s="80"/>
      <c r="AP425" s="80"/>
      <c r="AQ425" s="80"/>
      <c r="AR425" s="80"/>
      <c r="AS425" s="80"/>
      <c r="AT425" s="80"/>
      <c r="AU425" s="80"/>
      <c r="AV425" s="80"/>
      <c r="AW425" s="80"/>
      <c r="AX425" s="80"/>
      <c r="AY425" s="80"/>
      <c r="AZ425" s="80"/>
      <c r="BA425" s="80"/>
      <c r="BB425" s="80"/>
      <c r="BC425" s="80"/>
      <c r="BD425" s="80"/>
      <c r="BE425" s="80"/>
      <c r="BF425" s="80"/>
      <c r="BG425" s="80"/>
      <c r="BH425" s="6">
        <v>2</v>
      </c>
      <c r="BI425" s="6">
        <v>2</v>
      </c>
      <c r="BJ425" s="6">
        <v>2</v>
      </c>
      <c r="BK425" s="6">
        <v>2</v>
      </c>
      <c r="BL425" s="6">
        <v>2</v>
      </c>
      <c r="BM425" s="6">
        <v>1</v>
      </c>
      <c r="BN425" s="6">
        <v>2</v>
      </c>
      <c r="BO425" s="6">
        <v>1</v>
      </c>
      <c r="BP425" s="6">
        <v>1</v>
      </c>
      <c r="BQ425" s="6">
        <v>2</v>
      </c>
      <c r="BR425" s="6">
        <v>2</v>
      </c>
      <c r="BS425" s="6">
        <v>1</v>
      </c>
      <c r="BT425" s="6">
        <v>2</v>
      </c>
      <c r="BU425" s="6">
        <v>2</v>
      </c>
      <c r="BV425" s="6">
        <v>2</v>
      </c>
      <c r="BW425" s="6">
        <v>2</v>
      </c>
      <c r="BX425" s="6">
        <v>1</v>
      </c>
      <c r="BY425" s="6">
        <v>2</v>
      </c>
      <c r="BZ425" s="6">
        <v>2</v>
      </c>
      <c r="CA425" s="6">
        <v>2</v>
      </c>
      <c r="CB425" s="6">
        <v>2</v>
      </c>
      <c r="CC425" s="6">
        <v>1</v>
      </c>
      <c r="CD425" s="6">
        <v>2</v>
      </c>
      <c r="CE425" s="6"/>
      <c r="CF425" s="6"/>
      <c r="CG425" s="6"/>
      <c r="CH425" s="6"/>
      <c r="CI425" s="6"/>
      <c r="CJ425" s="6"/>
      <c r="CK425" s="6"/>
      <c r="CL425" s="236">
        <f t="shared" si="151"/>
        <v>17</v>
      </c>
      <c r="CM425" s="235">
        <f t="shared" si="152"/>
        <v>0.73913043478260865</v>
      </c>
      <c r="CN425" s="236">
        <f t="shared" si="153"/>
        <v>6</v>
      </c>
      <c r="CO425" s="235">
        <f t="shared" si="154"/>
        <v>0.2608695652173913</v>
      </c>
      <c r="CP425" s="236">
        <f t="shared" si="155"/>
        <v>0</v>
      </c>
      <c r="CQ425" s="235">
        <f t="shared" si="156"/>
        <v>0</v>
      </c>
      <c r="CR425" s="236">
        <f t="shared" si="157"/>
        <v>0</v>
      </c>
      <c r="CS425" s="235">
        <f t="shared" si="159"/>
        <v>0</v>
      </c>
      <c r="CT425" s="237">
        <f t="shared" si="160"/>
        <v>1.7391304347826086</v>
      </c>
      <c r="CU425" s="237" t="str">
        <f t="shared" si="158"/>
        <v>Đạt mục tiêu</v>
      </c>
      <c r="CV425" s="39"/>
    </row>
    <row r="426" spans="1:100" s="22" customFormat="1" ht="15.75" hidden="1" customHeight="1">
      <c r="A426" s="71">
        <v>420</v>
      </c>
      <c r="B426" s="589"/>
      <c r="C426" s="590"/>
      <c r="D426" s="591"/>
      <c r="E426" s="590"/>
      <c r="F426" s="591"/>
      <c r="G426" s="590"/>
      <c r="H426" s="172" t="s">
        <v>676</v>
      </c>
      <c r="I426" s="62" t="s">
        <v>599</v>
      </c>
      <c r="J426" s="14" t="s">
        <v>363</v>
      </c>
      <c r="K426" s="17" t="s">
        <v>330</v>
      </c>
      <c r="L426" s="52" t="s">
        <v>296</v>
      </c>
      <c r="M426" s="69" t="s">
        <v>184</v>
      </c>
      <c r="N426" s="73"/>
      <c r="O426" s="73"/>
      <c r="P426" s="73"/>
      <c r="Q426" s="73" t="s">
        <v>184</v>
      </c>
      <c r="R426" s="73"/>
      <c r="S426" s="74"/>
      <c r="T426" s="73"/>
      <c r="U426" s="73"/>
      <c r="V426" s="73"/>
      <c r="W426" s="73"/>
      <c r="X426" s="237">
        <f t="shared" si="150"/>
        <v>1</v>
      </c>
      <c r="Y426" s="80"/>
      <c r="Z426" s="80"/>
      <c r="AA426" s="80"/>
      <c r="AB426" s="80"/>
      <c r="AC426" s="80"/>
      <c r="AD426" s="80"/>
      <c r="AE426" s="80" t="s">
        <v>522</v>
      </c>
      <c r="AF426" s="80"/>
      <c r="AG426" s="80"/>
      <c r="AH426" s="80"/>
      <c r="AI426" s="80"/>
      <c r="AJ426" s="80"/>
      <c r="AK426" s="80"/>
      <c r="AL426" s="80"/>
      <c r="AM426" s="80" t="s">
        <v>519</v>
      </c>
      <c r="AN426" s="80"/>
      <c r="AO426" s="80"/>
      <c r="AP426" s="80"/>
      <c r="AQ426" s="80"/>
      <c r="AR426" s="80"/>
      <c r="AS426" s="80"/>
      <c r="AT426" s="80"/>
      <c r="AU426" s="80"/>
      <c r="AV426" s="80"/>
      <c r="AW426" s="80"/>
      <c r="AX426" s="80"/>
      <c r="AY426" s="80"/>
      <c r="AZ426" s="80"/>
      <c r="BA426" s="80"/>
      <c r="BB426" s="80"/>
      <c r="BC426" s="80"/>
      <c r="BD426" s="80"/>
      <c r="BE426" s="80"/>
      <c r="BF426" s="80"/>
      <c r="BG426" s="80"/>
      <c r="BH426" s="6"/>
      <c r="BI426" s="6"/>
      <c r="BJ426" s="6"/>
      <c r="BK426" s="6"/>
      <c r="BL426" s="6"/>
      <c r="BM426" s="6"/>
      <c r="BN426" s="6"/>
      <c r="BO426" s="6"/>
      <c r="BP426" s="6"/>
      <c r="BQ426" s="6"/>
      <c r="BR426" s="6"/>
      <c r="BS426" s="6"/>
      <c r="BT426" s="6"/>
      <c r="BU426" s="6"/>
      <c r="BV426" s="6"/>
      <c r="BW426" s="6"/>
      <c r="BX426" s="6"/>
      <c r="BY426" s="6"/>
      <c r="BZ426" s="6"/>
      <c r="CA426" s="6"/>
      <c r="CB426" s="6"/>
      <c r="CC426" s="6"/>
      <c r="CD426" s="6"/>
      <c r="CE426" s="6"/>
      <c r="CF426" s="6"/>
      <c r="CG426" s="6"/>
      <c r="CH426" s="6"/>
      <c r="CI426" s="6"/>
      <c r="CJ426" s="6"/>
      <c r="CK426" s="6"/>
      <c r="CL426" s="236">
        <f t="shared" si="151"/>
        <v>0</v>
      </c>
      <c r="CM426" s="235" t="e">
        <f t="shared" si="152"/>
        <v>#DIV/0!</v>
      </c>
      <c r="CN426" s="236">
        <f t="shared" si="153"/>
        <v>0</v>
      </c>
      <c r="CO426" s="235" t="e">
        <f t="shared" si="154"/>
        <v>#DIV/0!</v>
      </c>
      <c r="CP426" s="236">
        <f t="shared" si="155"/>
        <v>0</v>
      </c>
      <c r="CQ426" s="235" t="e">
        <f t="shared" si="156"/>
        <v>#DIV/0!</v>
      </c>
      <c r="CR426" s="236">
        <f t="shared" si="157"/>
        <v>0</v>
      </c>
      <c r="CS426" s="235" t="e">
        <f t="shared" si="159"/>
        <v>#DIV/0!</v>
      </c>
      <c r="CT426" s="237" t="e">
        <f t="shared" si="160"/>
        <v>#DIV/0!</v>
      </c>
      <c r="CU426" s="237" t="e">
        <f t="shared" si="158"/>
        <v>#DIV/0!</v>
      </c>
      <c r="CV426" s="39"/>
    </row>
    <row r="427" spans="1:100" s="22" customFormat="1" ht="15.75" hidden="1" customHeight="1">
      <c r="A427" s="71">
        <v>421</v>
      </c>
      <c r="B427" s="589"/>
      <c r="C427" s="590"/>
      <c r="D427" s="591"/>
      <c r="E427" s="590"/>
      <c r="F427" s="591"/>
      <c r="G427" s="590"/>
      <c r="H427" s="172" t="s">
        <v>675</v>
      </c>
      <c r="I427" s="62" t="s">
        <v>599</v>
      </c>
      <c r="J427" s="14" t="s">
        <v>363</v>
      </c>
      <c r="K427" s="17" t="s">
        <v>330</v>
      </c>
      <c r="L427" s="52" t="s">
        <v>296</v>
      </c>
      <c r="M427" s="69" t="s">
        <v>184</v>
      </c>
      <c r="N427" s="73"/>
      <c r="O427" s="73"/>
      <c r="P427" s="73" t="s">
        <v>184</v>
      </c>
      <c r="Q427" s="73"/>
      <c r="R427" s="73"/>
      <c r="S427" s="74"/>
      <c r="T427" s="73"/>
      <c r="U427" s="73"/>
      <c r="V427" s="73"/>
      <c r="W427" s="73"/>
      <c r="X427" s="237">
        <f t="shared" si="150"/>
        <v>1</v>
      </c>
      <c r="Y427" s="80"/>
      <c r="Z427" s="80"/>
      <c r="AA427" s="80"/>
      <c r="AB427" s="80"/>
      <c r="AC427" s="80"/>
      <c r="AD427" s="80"/>
      <c r="AE427" s="80"/>
      <c r="AF427" s="80"/>
      <c r="AG427" s="80"/>
      <c r="AH427" s="80" t="s">
        <v>519</v>
      </c>
      <c r="AI427" s="80"/>
      <c r="AJ427" s="80"/>
      <c r="AK427" s="80"/>
      <c r="AL427" s="80"/>
      <c r="AM427" s="80"/>
      <c r="AN427" s="80"/>
      <c r="AO427" s="80"/>
      <c r="AP427" s="80"/>
      <c r="AQ427" s="80"/>
      <c r="AR427" s="80"/>
      <c r="AS427" s="80"/>
      <c r="AT427" s="80"/>
      <c r="AU427" s="80"/>
      <c r="AV427" s="80"/>
      <c r="AW427" s="80"/>
      <c r="AX427" s="80"/>
      <c r="AY427" s="80"/>
      <c r="AZ427" s="80"/>
      <c r="BA427" s="80"/>
      <c r="BB427" s="80"/>
      <c r="BC427" s="80"/>
      <c r="BD427" s="80"/>
      <c r="BE427" s="80"/>
      <c r="BF427" s="80"/>
      <c r="BG427" s="80"/>
      <c r="BH427" s="6"/>
      <c r="BI427" s="6"/>
      <c r="BJ427" s="6"/>
      <c r="BK427" s="6"/>
      <c r="BL427" s="6"/>
      <c r="BM427" s="6"/>
      <c r="BN427" s="6"/>
      <c r="BO427" s="6"/>
      <c r="BP427" s="6"/>
      <c r="BQ427" s="6"/>
      <c r="BR427" s="6"/>
      <c r="BS427" s="6"/>
      <c r="BT427" s="6"/>
      <c r="BU427" s="6"/>
      <c r="BV427" s="6"/>
      <c r="BW427" s="6"/>
      <c r="BX427" s="6"/>
      <c r="BY427" s="6"/>
      <c r="BZ427" s="6"/>
      <c r="CA427" s="6"/>
      <c r="CB427" s="6"/>
      <c r="CC427" s="6"/>
      <c r="CD427" s="6"/>
      <c r="CE427" s="6"/>
      <c r="CF427" s="6"/>
      <c r="CG427" s="6"/>
      <c r="CH427" s="6"/>
      <c r="CI427" s="6"/>
      <c r="CJ427" s="6"/>
      <c r="CK427" s="6"/>
      <c r="CL427" s="236">
        <f t="shared" si="151"/>
        <v>0</v>
      </c>
      <c r="CM427" s="235" t="e">
        <f t="shared" si="152"/>
        <v>#DIV/0!</v>
      </c>
      <c r="CN427" s="236">
        <f t="shared" si="153"/>
        <v>0</v>
      </c>
      <c r="CO427" s="235" t="e">
        <f t="shared" si="154"/>
        <v>#DIV/0!</v>
      </c>
      <c r="CP427" s="236">
        <f t="shared" si="155"/>
        <v>0</v>
      </c>
      <c r="CQ427" s="235" t="e">
        <f t="shared" si="156"/>
        <v>#DIV/0!</v>
      </c>
      <c r="CR427" s="236">
        <f t="shared" si="157"/>
        <v>0</v>
      </c>
      <c r="CS427" s="235" t="e">
        <f t="shared" si="159"/>
        <v>#DIV/0!</v>
      </c>
      <c r="CT427" s="237" t="e">
        <f t="shared" si="160"/>
        <v>#DIV/0!</v>
      </c>
      <c r="CU427" s="237" t="e">
        <f t="shared" si="158"/>
        <v>#DIV/0!</v>
      </c>
      <c r="CV427" s="39"/>
    </row>
    <row r="428" spans="1:100" s="22" customFormat="1" ht="15.75" hidden="1" customHeight="1">
      <c r="A428" s="71">
        <v>422</v>
      </c>
      <c r="B428" s="589"/>
      <c r="C428" s="590"/>
      <c r="D428" s="591"/>
      <c r="E428" s="590"/>
      <c r="F428" s="591"/>
      <c r="G428" s="590"/>
      <c r="H428" s="170" t="s">
        <v>910</v>
      </c>
      <c r="I428" s="62" t="s">
        <v>599</v>
      </c>
      <c r="J428" s="14" t="s">
        <v>363</v>
      </c>
      <c r="K428" s="17" t="s">
        <v>330</v>
      </c>
      <c r="L428" s="52" t="s">
        <v>296</v>
      </c>
      <c r="M428" s="69" t="s">
        <v>184</v>
      </c>
      <c r="N428" s="73"/>
      <c r="O428" s="73"/>
      <c r="P428" s="73"/>
      <c r="Q428" s="73"/>
      <c r="R428" s="73"/>
      <c r="S428" s="74"/>
      <c r="T428" s="73"/>
      <c r="U428" s="73" t="s">
        <v>184</v>
      </c>
      <c r="V428" s="73"/>
      <c r="W428" s="73"/>
      <c r="X428" s="237">
        <f t="shared" si="150"/>
        <v>1</v>
      </c>
      <c r="Y428" s="80"/>
      <c r="Z428" s="80"/>
      <c r="AA428" s="80"/>
      <c r="AB428" s="80"/>
      <c r="AC428" s="80"/>
      <c r="AD428" s="80"/>
      <c r="AE428" s="80"/>
      <c r="AF428" s="80"/>
      <c r="AG428" s="80"/>
      <c r="AH428" s="80"/>
      <c r="AI428" s="80"/>
      <c r="AJ428" s="80"/>
      <c r="AK428" s="80"/>
      <c r="AL428" s="80"/>
      <c r="AM428" s="80"/>
      <c r="AN428" s="80"/>
      <c r="AO428" s="80"/>
      <c r="AP428" s="80"/>
      <c r="AQ428" s="80"/>
      <c r="AR428" s="80"/>
      <c r="AS428" s="80"/>
      <c r="AT428" s="80"/>
      <c r="AU428" s="80"/>
      <c r="AV428" s="80"/>
      <c r="AW428" s="80"/>
      <c r="AX428" s="80" t="s">
        <v>522</v>
      </c>
      <c r="AY428" s="80"/>
      <c r="AZ428" s="80"/>
      <c r="BA428" s="80"/>
      <c r="BB428" s="80"/>
      <c r="BC428" s="80"/>
      <c r="BD428" s="80"/>
      <c r="BE428" s="80"/>
      <c r="BF428" s="80"/>
      <c r="BG428" s="80"/>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236">
        <f t="shared" si="151"/>
        <v>0</v>
      </c>
      <c r="CM428" s="235" t="e">
        <f t="shared" si="152"/>
        <v>#DIV/0!</v>
      </c>
      <c r="CN428" s="236">
        <f t="shared" si="153"/>
        <v>0</v>
      </c>
      <c r="CO428" s="235" t="e">
        <f t="shared" si="154"/>
        <v>#DIV/0!</v>
      </c>
      <c r="CP428" s="236">
        <f t="shared" si="155"/>
        <v>0</v>
      </c>
      <c r="CQ428" s="235" t="e">
        <f t="shared" si="156"/>
        <v>#DIV/0!</v>
      </c>
      <c r="CR428" s="236">
        <f t="shared" si="157"/>
        <v>0</v>
      </c>
      <c r="CS428" s="235" t="e">
        <f t="shared" si="159"/>
        <v>#DIV/0!</v>
      </c>
      <c r="CT428" s="237" t="e">
        <f t="shared" si="160"/>
        <v>#DIV/0!</v>
      </c>
      <c r="CU428" s="237" t="e">
        <f t="shared" si="158"/>
        <v>#DIV/0!</v>
      </c>
      <c r="CV428" s="27"/>
    </row>
    <row r="429" spans="1:100" s="22" customFormat="1" ht="15.75" hidden="1" customHeight="1">
      <c r="A429" s="71">
        <v>423</v>
      </c>
      <c r="B429" s="589"/>
      <c r="C429" s="590"/>
      <c r="D429" s="591"/>
      <c r="E429" s="590"/>
      <c r="F429" s="591"/>
      <c r="G429" s="590"/>
      <c r="H429" s="172" t="s">
        <v>674</v>
      </c>
      <c r="I429" s="62" t="s">
        <v>599</v>
      </c>
      <c r="J429" s="14" t="s">
        <v>363</v>
      </c>
      <c r="K429" s="17" t="s">
        <v>330</v>
      </c>
      <c r="L429" s="52" t="s">
        <v>296</v>
      </c>
      <c r="M429" s="69" t="s">
        <v>184</v>
      </c>
      <c r="N429" s="73"/>
      <c r="O429" s="73"/>
      <c r="P429" s="73"/>
      <c r="Q429" s="73"/>
      <c r="R429" s="73"/>
      <c r="S429" s="74"/>
      <c r="T429" s="73" t="s">
        <v>184</v>
      </c>
      <c r="U429" s="73"/>
      <c r="V429" s="73"/>
      <c r="W429" s="73"/>
      <c r="X429" s="237">
        <f t="shared" si="150"/>
        <v>1</v>
      </c>
      <c r="Y429" s="80"/>
      <c r="Z429" s="80"/>
      <c r="AA429" s="80"/>
      <c r="AB429" s="80"/>
      <c r="AC429" s="80"/>
      <c r="AD429" s="80"/>
      <c r="AE429" s="80"/>
      <c r="AF429" s="80"/>
      <c r="AG429" s="80"/>
      <c r="AH429" s="80"/>
      <c r="AI429" s="80"/>
      <c r="AJ429" s="80"/>
      <c r="AK429" s="80"/>
      <c r="AL429" s="80"/>
      <c r="AM429" s="80"/>
      <c r="AN429" s="80"/>
      <c r="AO429" s="80"/>
      <c r="AP429" s="80"/>
      <c r="AQ429" s="80"/>
      <c r="AR429" s="80"/>
      <c r="AS429" s="80"/>
      <c r="AT429" s="80"/>
      <c r="AU429" s="80" t="s">
        <v>519</v>
      </c>
      <c r="AV429" s="80"/>
      <c r="AW429" s="80"/>
      <c r="AX429" s="80"/>
      <c r="AY429" s="80"/>
      <c r="AZ429" s="80"/>
      <c r="BA429" s="80"/>
      <c r="BB429" s="80"/>
      <c r="BC429" s="80"/>
      <c r="BD429" s="80"/>
      <c r="BE429" s="80"/>
      <c r="BF429" s="80"/>
      <c r="BG429" s="80"/>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236">
        <f t="shared" si="151"/>
        <v>0</v>
      </c>
      <c r="CM429" s="235" t="e">
        <f t="shared" si="152"/>
        <v>#DIV/0!</v>
      </c>
      <c r="CN429" s="236">
        <f t="shared" si="153"/>
        <v>0</v>
      </c>
      <c r="CO429" s="235" t="e">
        <f t="shared" si="154"/>
        <v>#DIV/0!</v>
      </c>
      <c r="CP429" s="236">
        <f t="shared" si="155"/>
        <v>0</v>
      </c>
      <c r="CQ429" s="235" t="e">
        <f t="shared" si="156"/>
        <v>#DIV/0!</v>
      </c>
      <c r="CR429" s="236">
        <f t="shared" si="157"/>
        <v>0</v>
      </c>
      <c r="CS429" s="235" t="e">
        <f t="shared" si="159"/>
        <v>#DIV/0!</v>
      </c>
      <c r="CT429" s="237" t="e">
        <f t="shared" si="160"/>
        <v>#DIV/0!</v>
      </c>
      <c r="CU429" s="237" t="e">
        <f t="shared" si="158"/>
        <v>#DIV/0!</v>
      </c>
      <c r="CV429" s="27"/>
    </row>
    <row r="430" spans="1:100" s="22" customFormat="1" ht="16.5" hidden="1" customHeight="1">
      <c r="A430" s="71">
        <v>424</v>
      </c>
      <c r="B430" s="586"/>
      <c r="C430" s="576"/>
      <c r="D430" s="588"/>
      <c r="E430" s="576"/>
      <c r="F430" s="588"/>
      <c r="G430" s="576"/>
      <c r="H430" s="172" t="s">
        <v>673</v>
      </c>
      <c r="I430" s="62" t="s">
        <v>599</v>
      </c>
      <c r="J430" s="14" t="s">
        <v>363</v>
      </c>
      <c r="K430" s="17" t="s">
        <v>330</v>
      </c>
      <c r="L430" s="52" t="s">
        <v>296</v>
      </c>
      <c r="M430" s="69" t="s">
        <v>184</v>
      </c>
      <c r="N430" s="73"/>
      <c r="O430" s="73"/>
      <c r="P430" s="73"/>
      <c r="Q430" s="73"/>
      <c r="R430" s="73"/>
      <c r="S430" s="74"/>
      <c r="T430" s="73" t="s">
        <v>184</v>
      </c>
      <c r="U430" s="73"/>
      <c r="V430" s="73"/>
      <c r="W430" s="73"/>
      <c r="X430" s="237">
        <f t="shared" si="150"/>
        <v>1</v>
      </c>
      <c r="Y430" s="80"/>
      <c r="Z430" s="80"/>
      <c r="AA430" s="80"/>
      <c r="AB430" s="80"/>
      <c r="AC430" s="80"/>
      <c r="AD430" s="80"/>
      <c r="AE430" s="80"/>
      <c r="AF430" s="80"/>
      <c r="AG430" s="80"/>
      <c r="AH430" s="80"/>
      <c r="AI430" s="80"/>
      <c r="AJ430" s="80"/>
      <c r="AK430" s="80"/>
      <c r="AL430" s="80"/>
      <c r="AM430" s="80"/>
      <c r="AN430" s="80"/>
      <c r="AO430" s="80"/>
      <c r="AP430" s="80"/>
      <c r="AQ430" s="80"/>
      <c r="AR430" s="80"/>
      <c r="AS430" s="80"/>
      <c r="AT430" s="80"/>
      <c r="AU430" s="80"/>
      <c r="AV430" s="199" t="s">
        <v>519</v>
      </c>
      <c r="AW430" s="80"/>
      <c r="AX430" s="80"/>
      <c r="AY430" s="80"/>
      <c r="AZ430" s="80"/>
      <c r="BA430" s="80"/>
      <c r="BB430" s="80"/>
      <c r="BC430" s="80"/>
      <c r="BD430" s="80"/>
      <c r="BE430" s="80"/>
      <c r="BF430" s="80"/>
      <c r="BG430" s="80"/>
      <c r="BH430" s="6"/>
      <c r="BI430" s="6"/>
      <c r="BJ430" s="6"/>
      <c r="BK430" s="6"/>
      <c r="BL430" s="6"/>
      <c r="BM430" s="6"/>
      <c r="BN430" s="6"/>
      <c r="BO430" s="6"/>
      <c r="BP430" s="6"/>
      <c r="BQ430" s="6"/>
      <c r="BR430" s="6"/>
      <c r="BS430" s="6"/>
      <c r="BT430" s="6"/>
      <c r="BU430" s="6"/>
      <c r="BV430" s="6"/>
      <c r="BW430" s="6"/>
      <c r="BX430" s="6"/>
      <c r="BY430" s="6"/>
      <c r="BZ430" s="6"/>
      <c r="CA430" s="6"/>
      <c r="CB430" s="6"/>
      <c r="CC430" s="6"/>
      <c r="CD430" s="6"/>
      <c r="CE430" s="6"/>
      <c r="CF430" s="6"/>
      <c r="CG430" s="6"/>
      <c r="CH430" s="6"/>
      <c r="CI430" s="6"/>
      <c r="CJ430" s="6"/>
      <c r="CK430" s="6"/>
      <c r="CL430" s="236">
        <f t="shared" si="151"/>
        <v>0</v>
      </c>
      <c r="CM430" s="235" t="e">
        <f t="shared" si="152"/>
        <v>#DIV/0!</v>
      </c>
      <c r="CN430" s="236">
        <f t="shared" si="153"/>
        <v>0</v>
      </c>
      <c r="CO430" s="235" t="e">
        <f t="shared" si="154"/>
        <v>#DIV/0!</v>
      </c>
      <c r="CP430" s="236">
        <f t="shared" si="155"/>
        <v>0</v>
      </c>
      <c r="CQ430" s="235" t="e">
        <f t="shared" si="156"/>
        <v>#DIV/0!</v>
      </c>
      <c r="CR430" s="236">
        <f t="shared" si="157"/>
        <v>0</v>
      </c>
      <c r="CS430" s="235" t="e">
        <f t="shared" si="159"/>
        <v>#DIV/0!</v>
      </c>
      <c r="CT430" s="237" t="e">
        <f t="shared" si="160"/>
        <v>#DIV/0!</v>
      </c>
      <c r="CU430" s="237" t="e">
        <f t="shared" si="158"/>
        <v>#DIV/0!</v>
      </c>
      <c r="CV430" s="39"/>
    </row>
    <row r="431" spans="1:100" s="22" customFormat="1" ht="15.75" hidden="1" customHeight="1">
      <c r="A431" s="71">
        <v>425</v>
      </c>
      <c r="B431" s="585">
        <v>551</v>
      </c>
      <c r="C431" s="575" t="s">
        <v>67</v>
      </c>
      <c r="D431" s="587" t="s">
        <v>10</v>
      </c>
      <c r="E431" s="575" t="s">
        <v>255</v>
      </c>
      <c r="F431" s="587" t="s">
        <v>12</v>
      </c>
      <c r="G431" s="575" t="s">
        <v>255</v>
      </c>
      <c r="H431" s="172" t="s">
        <v>672</v>
      </c>
      <c r="I431" s="62" t="s">
        <v>599</v>
      </c>
      <c r="J431" s="14" t="s">
        <v>363</v>
      </c>
      <c r="K431" s="15" t="s">
        <v>330</v>
      </c>
      <c r="L431" s="52" t="s">
        <v>296</v>
      </c>
      <c r="M431" s="69" t="s">
        <v>184</v>
      </c>
      <c r="N431" s="73"/>
      <c r="O431" s="73" t="s">
        <v>184</v>
      </c>
      <c r="P431" s="73"/>
      <c r="Q431" s="73"/>
      <c r="R431" s="73"/>
      <c r="S431" s="74"/>
      <c r="T431" s="73"/>
      <c r="U431" s="73"/>
      <c r="V431" s="73"/>
      <c r="W431" s="73"/>
      <c r="X431" s="237">
        <f t="shared" si="150"/>
        <v>1</v>
      </c>
      <c r="Y431" s="80"/>
      <c r="Z431" s="80"/>
      <c r="AA431" s="80"/>
      <c r="AB431" s="80"/>
      <c r="AC431" s="80" t="s">
        <v>519</v>
      </c>
      <c r="AD431" s="80"/>
      <c r="AE431" s="80"/>
      <c r="AF431" s="80"/>
      <c r="AG431" s="80"/>
      <c r="AH431" s="80"/>
      <c r="AI431" s="80"/>
      <c r="AJ431" s="80"/>
      <c r="AK431" s="80"/>
      <c r="AL431" s="80"/>
      <c r="AM431" s="80"/>
      <c r="AN431" s="80"/>
      <c r="AO431" s="80"/>
      <c r="AP431" s="80"/>
      <c r="AQ431" s="80"/>
      <c r="AR431" s="80"/>
      <c r="AS431" s="80"/>
      <c r="AT431" s="80"/>
      <c r="AU431" s="80"/>
      <c r="AV431" s="80"/>
      <c r="AW431" s="80"/>
      <c r="AX431" s="80"/>
      <c r="AY431" s="80"/>
      <c r="AZ431" s="80"/>
      <c r="BA431" s="80"/>
      <c r="BB431" s="80"/>
      <c r="BC431" s="80"/>
      <c r="BD431" s="80"/>
      <c r="BE431" s="80"/>
      <c r="BF431" s="80"/>
      <c r="BG431" s="80"/>
      <c r="BH431" s="6"/>
      <c r="BI431" s="6"/>
      <c r="BJ431" s="6"/>
      <c r="BK431" s="6"/>
      <c r="BL431" s="6"/>
      <c r="BM431" s="6"/>
      <c r="BN431" s="6"/>
      <c r="BO431" s="6"/>
      <c r="BP431" s="6"/>
      <c r="BQ431" s="6"/>
      <c r="BR431" s="6"/>
      <c r="BS431" s="6"/>
      <c r="BT431" s="6"/>
      <c r="BU431" s="6"/>
      <c r="BV431" s="6"/>
      <c r="BW431" s="6"/>
      <c r="BX431" s="6"/>
      <c r="BY431" s="6"/>
      <c r="BZ431" s="6"/>
      <c r="CA431" s="6"/>
      <c r="CB431" s="6"/>
      <c r="CC431" s="6"/>
      <c r="CD431" s="6"/>
      <c r="CE431" s="6"/>
      <c r="CF431" s="6"/>
      <c r="CG431" s="6"/>
      <c r="CH431" s="6"/>
      <c r="CI431" s="6"/>
      <c r="CJ431" s="6"/>
      <c r="CK431" s="6"/>
      <c r="CL431" s="236">
        <f t="shared" si="151"/>
        <v>0</v>
      </c>
      <c r="CM431" s="235" t="e">
        <f t="shared" si="152"/>
        <v>#DIV/0!</v>
      </c>
      <c r="CN431" s="236">
        <f t="shared" si="153"/>
        <v>0</v>
      </c>
      <c r="CO431" s="235" t="e">
        <f t="shared" si="154"/>
        <v>#DIV/0!</v>
      </c>
      <c r="CP431" s="236">
        <f t="shared" si="155"/>
        <v>0</v>
      </c>
      <c r="CQ431" s="235" t="e">
        <f t="shared" si="156"/>
        <v>#DIV/0!</v>
      </c>
      <c r="CR431" s="236">
        <f t="shared" si="157"/>
        <v>0</v>
      </c>
      <c r="CS431" s="235" t="e">
        <f t="shared" si="159"/>
        <v>#DIV/0!</v>
      </c>
      <c r="CT431" s="237" t="e">
        <f t="shared" si="160"/>
        <v>#DIV/0!</v>
      </c>
      <c r="CU431" s="237" t="e">
        <f t="shared" si="158"/>
        <v>#DIV/0!</v>
      </c>
      <c r="CV431" s="39"/>
    </row>
    <row r="432" spans="1:100" s="22" customFormat="1" ht="15.75" hidden="1" customHeight="1">
      <c r="A432" s="71">
        <v>426</v>
      </c>
      <c r="B432" s="589"/>
      <c r="C432" s="590"/>
      <c r="D432" s="591"/>
      <c r="E432" s="590"/>
      <c r="F432" s="591"/>
      <c r="G432" s="590"/>
      <c r="H432" s="172" t="s">
        <v>671</v>
      </c>
      <c r="I432" s="62" t="s">
        <v>599</v>
      </c>
      <c r="J432" s="14" t="s">
        <v>363</v>
      </c>
      <c r="K432" s="15" t="s">
        <v>330</v>
      </c>
      <c r="L432" s="52" t="s">
        <v>296</v>
      </c>
      <c r="M432" s="69" t="s">
        <v>184</v>
      </c>
      <c r="N432" s="73"/>
      <c r="O432" s="73"/>
      <c r="P432" s="73" t="s">
        <v>184</v>
      </c>
      <c r="Q432" s="73"/>
      <c r="R432" s="73"/>
      <c r="S432" s="74"/>
      <c r="T432" s="73"/>
      <c r="U432" s="73"/>
      <c r="V432" s="73"/>
      <c r="W432" s="73"/>
      <c r="X432" s="237">
        <f t="shared" si="150"/>
        <v>1</v>
      </c>
      <c r="Y432" s="80"/>
      <c r="Z432" s="80"/>
      <c r="AA432" s="80"/>
      <c r="AB432" s="80"/>
      <c r="AC432" s="80"/>
      <c r="AD432" s="80"/>
      <c r="AE432" s="80"/>
      <c r="AF432" s="80"/>
      <c r="AG432" s="80" t="s">
        <v>519</v>
      </c>
      <c r="AH432" s="80"/>
      <c r="AI432" s="80"/>
      <c r="AJ432" s="80"/>
      <c r="AK432" s="80"/>
      <c r="AL432" s="80"/>
      <c r="AM432" s="80"/>
      <c r="AN432" s="80"/>
      <c r="AO432" s="80"/>
      <c r="AP432" s="80"/>
      <c r="AQ432" s="80"/>
      <c r="AR432" s="80"/>
      <c r="AS432" s="80"/>
      <c r="AT432" s="80"/>
      <c r="AU432" s="80"/>
      <c r="AV432" s="80"/>
      <c r="AW432" s="80"/>
      <c r="AX432" s="80"/>
      <c r="AY432" s="80"/>
      <c r="AZ432" s="80"/>
      <c r="BA432" s="80"/>
      <c r="BB432" s="80"/>
      <c r="BC432" s="80"/>
      <c r="BD432" s="80"/>
      <c r="BE432" s="80"/>
      <c r="BF432" s="80"/>
      <c r="BG432" s="80"/>
      <c r="BH432" s="6"/>
      <c r="BI432" s="6"/>
      <c r="BJ432" s="6"/>
      <c r="BK432" s="6"/>
      <c r="BL432" s="6"/>
      <c r="BM432" s="6"/>
      <c r="BN432" s="6"/>
      <c r="BO432" s="6"/>
      <c r="BP432" s="6"/>
      <c r="BQ432" s="6"/>
      <c r="BR432" s="6"/>
      <c r="BS432" s="6"/>
      <c r="BT432" s="6"/>
      <c r="BU432" s="6"/>
      <c r="BV432" s="6"/>
      <c r="BW432" s="6"/>
      <c r="BX432" s="6"/>
      <c r="BY432" s="6"/>
      <c r="BZ432" s="6"/>
      <c r="CA432" s="6"/>
      <c r="CB432" s="6"/>
      <c r="CC432" s="6"/>
      <c r="CD432" s="6"/>
      <c r="CE432" s="6"/>
      <c r="CF432" s="6"/>
      <c r="CG432" s="6"/>
      <c r="CH432" s="6"/>
      <c r="CI432" s="6"/>
      <c r="CJ432" s="6"/>
      <c r="CK432" s="6"/>
      <c r="CL432" s="236">
        <f t="shared" si="151"/>
        <v>0</v>
      </c>
      <c r="CM432" s="235" t="e">
        <f t="shared" si="152"/>
        <v>#DIV/0!</v>
      </c>
      <c r="CN432" s="236">
        <f t="shared" si="153"/>
        <v>0</v>
      </c>
      <c r="CO432" s="235" t="e">
        <f t="shared" si="154"/>
        <v>#DIV/0!</v>
      </c>
      <c r="CP432" s="236">
        <f t="shared" si="155"/>
        <v>0</v>
      </c>
      <c r="CQ432" s="235" t="e">
        <f t="shared" si="156"/>
        <v>#DIV/0!</v>
      </c>
      <c r="CR432" s="236">
        <f t="shared" si="157"/>
        <v>0</v>
      </c>
      <c r="CS432" s="235" t="e">
        <f t="shared" si="159"/>
        <v>#DIV/0!</v>
      </c>
      <c r="CT432" s="237" t="e">
        <f t="shared" si="160"/>
        <v>#DIV/0!</v>
      </c>
      <c r="CU432" s="237" t="e">
        <f t="shared" si="158"/>
        <v>#DIV/0!</v>
      </c>
      <c r="CV432" s="39"/>
    </row>
    <row r="433" spans="1:100" s="22" customFormat="1" ht="24" hidden="1" customHeight="1">
      <c r="A433" s="71">
        <v>427</v>
      </c>
      <c r="B433" s="589"/>
      <c r="C433" s="590"/>
      <c r="D433" s="591"/>
      <c r="E433" s="590"/>
      <c r="F433" s="591"/>
      <c r="G433" s="590"/>
      <c r="H433" s="170" t="s">
        <v>609</v>
      </c>
      <c r="I433" s="62" t="s">
        <v>599</v>
      </c>
      <c r="J433" s="14" t="s">
        <v>363</v>
      </c>
      <c r="K433" s="15" t="s">
        <v>330</v>
      </c>
      <c r="L433" s="52" t="s">
        <v>296</v>
      </c>
      <c r="M433" s="69" t="s">
        <v>184</v>
      </c>
      <c r="N433" s="73"/>
      <c r="O433" s="73"/>
      <c r="P433" s="73"/>
      <c r="Q433" s="73" t="s">
        <v>184</v>
      </c>
      <c r="R433" s="73"/>
      <c r="S433" s="74"/>
      <c r="T433" s="73"/>
      <c r="U433" s="73"/>
      <c r="V433" s="73"/>
      <c r="W433" s="73"/>
      <c r="X433" s="237">
        <f t="shared" si="150"/>
        <v>1</v>
      </c>
      <c r="Y433" s="80"/>
      <c r="Z433" s="80"/>
      <c r="AA433" s="80"/>
      <c r="AB433" s="80"/>
      <c r="AC433" s="80"/>
      <c r="AD433" s="80"/>
      <c r="AE433" s="80"/>
      <c r="AF433" s="80"/>
      <c r="AG433" s="80"/>
      <c r="AH433" s="80"/>
      <c r="AI433" s="80"/>
      <c r="AJ433" s="80" t="s">
        <v>523</v>
      </c>
      <c r="AK433" s="80"/>
      <c r="AL433" s="80"/>
      <c r="AM433" s="80"/>
      <c r="AN433" s="80"/>
      <c r="AO433" s="80"/>
      <c r="AP433" s="80"/>
      <c r="AQ433" s="80"/>
      <c r="AR433" s="80"/>
      <c r="AS433" s="80"/>
      <c r="AT433" s="80"/>
      <c r="AU433" s="80"/>
      <c r="AV433" s="80"/>
      <c r="AW433" s="80"/>
      <c r="AX433" s="80"/>
      <c r="AY433" s="80"/>
      <c r="AZ433" s="80"/>
      <c r="BA433" s="80"/>
      <c r="BB433" s="80"/>
      <c r="BC433" s="80"/>
      <c r="BD433" s="80"/>
      <c r="BE433" s="80"/>
      <c r="BF433" s="80"/>
      <c r="BG433" s="80"/>
      <c r="BH433" s="6"/>
      <c r="BI433" s="6"/>
      <c r="BJ433" s="6"/>
      <c r="BK433" s="6"/>
      <c r="BL433" s="6"/>
      <c r="BM433" s="6"/>
      <c r="BN433" s="6"/>
      <c r="BO433" s="6"/>
      <c r="BP433" s="6"/>
      <c r="BQ433" s="6"/>
      <c r="BR433" s="6"/>
      <c r="BS433" s="6"/>
      <c r="BT433" s="6"/>
      <c r="BU433" s="6"/>
      <c r="BV433" s="6"/>
      <c r="BW433" s="6"/>
      <c r="BX433" s="6"/>
      <c r="BY433" s="6"/>
      <c r="BZ433" s="6"/>
      <c r="CA433" s="6"/>
      <c r="CB433" s="6"/>
      <c r="CC433" s="6"/>
      <c r="CD433" s="6"/>
      <c r="CE433" s="6"/>
      <c r="CF433" s="6"/>
      <c r="CG433" s="6"/>
      <c r="CH433" s="6"/>
      <c r="CI433" s="6"/>
      <c r="CJ433" s="6"/>
      <c r="CK433" s="6"/>
      <c r="CL433" s="236">
        <f t="shared" si="151"/>
        <v>0</v>
      </c>
      <c r="CM433" s="235" t="e">
        <f t="shared" si="152"/>
        <v>#DIV/0!</v>
      </c>
      <c r="CN433" s="236">
        <f t="shared" si="153"/>
        <v>0</v>
      </c>
      <c r="CO433" s="235" t="e">
        <f t="shared" si="154"/>
        <v>#DIV/0!</v>
      </c>
      <c r="CP433" s="236">
        <f t="shared" si="155"/>
        <v>0</v>
      </c>
      <c r="CQ433" s="235" t="e">
        <f t="shared" si="156"/>
        <v>#DIV/0!</v>
      </c>
      <c r="CR433" s="236">
        <f t="shared" si="157"/>
        <v>0</v>
      </c>
      <c r="CS433" s="235" t="e">
        <f t="shared" si="159"/>
        <v>#DIV/0!</v>
      </c>
      <c r="CT433" s="237" t="e">
        <f t="shared" si="160"/>
        <v>#DIV/0!</v>
      </c>
      <c r="CU433" s="237" t="e">
        <f t="shared" si="158"/>
        <v>#DIV/0!</v>
      </c>
      <c r="CV433" s="27"/>
    </row>
    <row r="434" spans="1:100" s="22" customFormat="1" ht="23.25" hidden="1" customHeight="1">
      <c r="A434" s="71">
        <v>428</v>
      </c>
      <c r="B434" s="589"/>
      <c r="C434" s="590"/>
      <c r="D434" s="591"/>
      <c r="E434" s="590"/>
      <c r="F434" s="591"/>
      <c r="G434" s="590"/>
      <c r="H434" s="172" t="s">
        <v>670</v>
      </c>
      <c r="I434" s="62" t="s">
        <v>599</v>
      </c>
      <c r="J434" s="14" t="s">
        <v>363</v>
      </c>
      <c r="K434" s="15" t="s">
        <v>330</v>
      </c>
      <c r="L434" s="52" t="s">
        <v>296</v>
      </c>
      <c r="M434" s="69" t="s">
        <v>184</v>
      </c>
      <c r="N434" s="73"/>
      <c r="O434" s="73"/>
      <c r="P434" s="73"/>
      <c r="Q434" s="73" t="s">
        <v>184</v>
      </c>
      <c r="R434" s="73"/>
      <c r="S434" s="74"/>
      <c r="T434" s="73"/>
      <c r="U434" s="73"/>
      <c r="V434" s="73"/>
      <c r="W434" s="73"/>
      <c r="X434" s="237">
        <f t="shared" si="150"/>
        <v>1</v>
      </c>
      <c r="Y434" s="80"/>
      <c r="Z434" s="80"/>
      <c r="AA434" s="80"/>
      <c r="AB434" s="80"/>
      <c r="AC434" s="80"/>
      <c r="AD434" s="80"/>
      <c r="AE434" s="80"/>
      <c r="AF434" s="80"/>
      <c r="AG434" s="80"/>
      <c r="AH434" s="80"/>
      <c r="AI434" s="80"/>
      <c r="AJ434" s="80"/>
      <c r="AK434" s="80" t="s">
        <v>519</v>
      </c>
      <c r="AL434" s="80"/>
      <c r="AM434" s="80"/>
      <c r="AN434" s="80"/>
      <c r="AO434" s="80"/>
      <c r="AP434" s="80"/>
      <c r="AQ434" s="80"/>
      <c r="AR434" s="80"/>
      <c r="AS434" s="80"/>
      <c r="AT434" s="80"/>
      <c r="AU434" s="80"/>
      <c r="AV434" s="80"/>
      <c r="AW434" s="80"/>
      <c r="AX434" s="80"/>
      <c r="AY434" s="80"/>
      <c r="AZ434" s="80"/>
      <c r="BA434" s="80"/>
      <c r="BB434" s="80"/>
      <c r="BC434" s="80"/>
      <c r="BD434" s="80"/>
      <c r="BE434" s="80"/>
      <c r="BF434" s="80"/>
      <c r="BG434" s="80"/>
      <c r="BH434" s="6"/>
      <c r="BI434" s="6"/>
      <c r="BJ434" s="6"/>
      <c r="BK434" s="6"/>
      <c r="BL434" s="6"/>
      <c r="BM434" s="6"/>
      <c r="BN434" s="6"/>
      <c r="BO434" s="6"/>
      <c r="BP434" s="6"/>
      <c r="BQ434" s="6"/>
      <c r="BR434" s="6"/>
      <c r="BS434" s="6"/>
      <c r="BT434" s="6"/>
      <c r="BU434" s="6"/>
      <c r="BV434" s="6"/>
      <c r="BW434" s="6"/>
      <c r="BX434" s="6"/>
      <c r="BY434" s="6"/>
      <c r="BZ434" s="6"/>
      <c r="CA434" s="6"/>
      <c r="CB434" s="6"/>
      <c r="CC434" s="6"/>
      <c r="CD434" s="6"/>
      <c r="CE434" s="6"/>
      <c r="CF434" s="6"/>
      <c r="CG434" s="6"/>
      <c r="CH434" s="6"/>
      <c r="CI434" s="6"/>
      <c r="CJ434" s="6"/>
      <c r="CK434" s="6"/>
      <c r="CL434" s="236">
        <f t="shared" si="151"/>
        <v>0</v>
      </c>
      <c r="CM434" s="235" t="e">
        <f t="shared" si="152"/>
        <v>#DIV/0!</v>
      </c>
      <c r="CN434" s="236">
        <f t="shared" si="153"/>
        <v>0</v>
      </c>
      <c r="CO434" s="235" t="e">
        <f t="shared" si="154"/>
        <v>#DIV/0!</v>
      </c>
      <c r="CP434" s="236">
        <f t="shared" si="155"/>
        <v>0</v>
      </c>
      <c r="CQ434" s="235" t="e">
        <f t="shared" si="156"/>
        <v>#DIV/0!</v>
      </c>
      <c r="CR434" s="236">
        <f t="shared" si="157"/>
        <v>0</v>
      </c>
      <c r="CS434" s="235" t="e">
        <f t="shared" si="159"/>
        <v>#DIV/0!</v>
      </c>
      <c r="CT434" s="237" t="e">
        <f t="shared" si="160"/>
        <v>#DIV/0!</v>
      </c>
      <c r="CU434" s="237" t="e">
        <f t="shared" si="158"/>
        <v>#DIV/0!</v>
      </c>
      <c r="CV434" s="6"/>
    </row>
    <row r="435" spans="1:100" s="22" customFormat="1" ht="22.2" hidden="1" customHeight="1">
      <c r="A435" s="71">
        <v>429</v>
      </c>
      <c r="B435" s="589"/>
      <c r="C435" s="590"/>
      <c r="D435" s="591"/>
      <c r="E435" s="590"/>
      <c r="F435" s="591"/>
      <c r="G435" s="590"/>
      <c r="H435" s="172" t="s">
        <v>669</v>
      </c>
      <c r="I435" s="62" t="s">
        <v>599</v>
      </c>
      <c r="J435" s="14" t="s">
        <v>363</v>
      </c>
      <c r="K435" s="15" t="s">
        <v>330</v>
      </c>
      <c r="L435" s="52" t="s">
        <v>296</v>
      </c>
      <c r="M435" s="69" t="s">
        <v>184</v>
      </c>
      <c r="N435" s="73"/>
      <c r="O435" s="73"/>
      <c r="P435" s="73"/>
      <c r="Q435" s="73" t="s">
        <v>184</v>
      </c>
      <c r="R435" s="73"/>
      <c r="S435" s="74"/>
      <c r="T435" s="73"/>
      <c r="U435" s="73"/>
      <c r="V435" s="73"/>
      <c r="W435" s="73"/>
      <c r="X435" s="237">
        <f t="shared" si="150"/>
        <v>1</v>
      </c>
      <c r="Y435" s="80"/>
      <c r="Z435" s="80"/>
      <c r="AA435" s="80"/>
      <c r="AB435" s="80"/>
      <c r="AC435" s="80"/>
      <c r="AD435" s="80"/>
      <c r="AE435" s="80"/>
      <c r="AF435" s="80"/>
      <c r="AG435" s="80"/>
      <c r="AH435" s="80"/>
      <c r="AI435" s="80"/>
      <c r="AJ435" s="80"/>
      <c r="AK435" s="80"/>
      <c r="AL435" s="80" t="s">
        <v>519</v>
      </c>
      <c r="AM435" s="80"/>
      <c r="AN435" s="80"/>
      <c r="AO435" s="80"/>
      <c r="AP435" s="80"/>
      <c r="AQ435" s="80"/>
      <c r="AR435" s="80"/>
      <c r="AS435" s="80"/>
      <c r="AT435" s="80"/>
      <c r="AU435" s="80"/>
      <c r="AV435" s="80"/>
      <c r="AW435" s="80"/>
      <c r="AX435" s="80"/>
      <c r="AY435" s="80"/>
      <c r="AZ435" s="80"/>
      <c r="BA435" s="80"/>
      <c r="BB435" s="80"/>
      <c r="BC435" s="80"/>
      <c r="BD435" s="80"/>
      <c r="BE435" s="80"/>
      <c r="BF435" s="80"/>
      <c r="BG435" s="80"/>
      <c r="BH435" s="6"/>
      <c r="BI435" s="6"/>
      <c r="BJ435" s="6"/>
      <c r="BK435" s="6"/>
      <c r="BL435" s="6"/>
      <c r="BM435" s="6"/>
      <c r="BN435" s="6"/>
      <c r="BO435" s="6"/>
      <c r="BP435" s="6"/>
      <c r="BQ435" s="6"/>
      <c r="BR435" s="6"/>
      <c r="BS435" s="6"/>
      <c r="BT435" s="6"/>
      <c r="BU435" s="6"/>
      <c r="BV435" s="6"/>
      <c r="BW435" s="6"/>
      <c r="BX435" s="6"/>
      <c r="BY435" s="6"/>
      <c r="BZ435" s="6"/>
      <c r="CA435" s="6"/>
      <c r="CB435" s="6"/>
      <c r="CC435" s="6"/>
      <c r="CD435" s="6"/>
      <c r="CE435" s="6"/>
      <c r="CF435" s="6"/>
      <c r="CG435" s="6"/>
      <c r="CH435" s="6"/>
      <c r="CI435" s="6"/>
      <c r="CJ435" s="6"/>
      <c r="CK435" s="6"/>
      <c r="CL435" s="236">
        <f t="shared" si="151"/>
        <v>0</v>
      </c>
      <c r="CM435" s="235" t="e">
        <f t="shared" si="152"/>
        <v>#DIV/0!</v>
      </c>
      <c r="CN435" s="236">
        <f t="shared" si="153"/>
        <v>0</v>
      </c>
      <c r="CO435" s="235" t="e">
        <f t="shared" si="154"/>
        <v>#DIV/0!</v>
      </c>
      <c r="CP435" s="236">
        <f t="shared" si="155"/>
        <v>0</v>
      </c>
      <c r="CQ435" s="235" t="e">
        <f t="shared" si="156"/>
        <v>#DIV/0!</v>
      </c>
      <c r="CR435" s="236">
        <f t="shared" si="157"/>
        <v>0</v>
      </c>
      <c r="CS435" s="235" t="e">
        <f t="shared" si="159"/>
        <v>#DIV/0!</v>
      </c>
      <c r="CT435" s="237" t="e">
        <f t="shared" si="160"/>
        <v>#DIV/0!</v>
      </c>
      <c r="CU435" s="237" t="e">
        <f t="shared" si="158"/>
        <v>#DIV/0!</v>
      </c>
      <c r="CV435" s="6"/>
    </row>
    <row r="436" spans="1:100" s="22" customFormat="1" ht="24.75" hidden="1" customHeight="1">
      <c r="A436" s="71">
        <v>430</v>
      </c>
      <c r="B436" s="589"/>
      <c r="C436" s="590"/>
      <c r="D436" s="591"/>
      <c r="E436" s="590"/>
      <c r="F436" s="591"/>
      <c r="G436" s="590"/>
      <c r="H436" s="172" t="s">
        <v>667</v>
      </c>
      <c r="I436" s="62"/>
      <c r="J436" s="14"/>
      <c r="K436" s="15"/>
      <c r="L436" s="52"/>
      <c r="M436" s="69"/>
      <c r="N436" s="73"/>
      <c r="O436" s="73"/>
      <c r="P436" s="73"/>
      <c r="Q436" s="73"/>
      <c r="R436" s="73" t="s">
        <v>184</v>
      </c>
      <c r="S436" s="74"/>
      <c r="T436" s="73"/>
      <c r="U436" s="73"/>
      <c r="V436" s="73"/>
      <c r="W436" s="73"/>
      <c r="X436" s="237"/>
      <c r="Y436" s="80"/>
      <c r="Z436" s="80"/>
      <c r="AA436" s="80"/>
      <c r="AB436" s="80"/>
      <c r="AC436" s="80"/>
      <c r="AD436" s="80"/>
      <c r="AE436" s="80"/>
      <c r="AF436" s="80"/>
      <c r="AG436" s="80"/>
      <c r="AH436" s="80"/>
      <c r="AI436" s="80"/>
      <c r="AJ436" s="80"/>
      <c r="AK436" s="80"/>
      <c r="AL436" s="80"/>
      <c r="AM436" s="80"/>
      <c r="AN436" s="80"/>
      <c r="AO436" s="80"/>
      <c r="AP436" s="80" t="s">
        <v>519</v>
      </c>
      <c r="AQ436" s="80"/>
      <c r="AR436" s="80"/>
      <c r="AS436" s="80"/>
      <c r="AT436" s="80"/>
      <c r="AU436" s="80"/>
      <c r="AV436" s="80"/>
      <c r="AW436" s="80"/>
      <c r="AX436" s="80"/>
      <c r="AY436" s="80"/>
      <c r="AZ436" s="80"/>
      <c r="BA436" s="80"/>
      <c r="BB436" s="80"/>
      <c r="BC436" s="80"/>
      <c r="BD436" s="80"/>
      <c r="BE436" s="80"/>
      <c r="BF436" s="80"/>
      <c r="BG436" s="80"/>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236"/>
      <c r="CM436" s="235"/>
      <c r="CN436" s="236"/>
      <c r="CO436" s="235"/>
      <c r="CP436" s="236"/>
      <c r="CQ436" s="235"/>
      <c r="CR436" s="236"/>
      <c r="CS436" s="235"/>
      <c r="CT436" s="237"/>
      <c r="CU436" s="237"/>
      <c r="CV436" s="6"/>
    </row>
    <row r="437" spans="1:100" s="22" customFormat="1" ht="24.75" hidden="1" customHeight="1">
      <c r="A437" s="71">
        <v>431</v>
      </c>
      <c r="B437" s="589"/>
      <c r="C437" s="590"/>
      <c r="D437" s="591"/>
      <c r="E437" s="590"/>
      <c r="F437" s="591"/>
      <c r="G437" s="590"/>
      <c r="H437" s="172" t="s">
        <v>668</v>
      </c>
      <c r="I437" s="62" t="s">
        <v>599</v>
      </c>
      <c r="J437" s="14" t="s">
        <v>363</v>
      </c>
      <c r="K437" s="15" t="s">
        <v>330</v>
      </c>
      <c r="L437" s="52" t="s">
        <v>296</v>
      </c>
      <c r="M437" s="69" t="s">
        <v>184</v>
      </c>
      <c r="N437" s="73"/>
      <c r="O437" s="73"/>
      <c r="P437" s="73"/>
      <c r="Q437" s="73"/>
      <c r="R437" s="73" t="s">
        <v>184</v>
      </c>
      <c r="S437" s="74"/>
      <c r="T437" s="73"/>
      <c r="U437" s="73"/>
      <c r="V437" s="73"/>
      <c r="W437" s="73"/>
      <c r="X437" s="237">
        <f t="shared" si="150"/>
        <v>1</v>
      </c>
      <c r="Y437" s="80"/>
      <c r="Z437" s="80"/>
      <c r="AA437" s="80"/>
      <c r="AB437" s="80"/>
      <c r="AC437" s="80"/>
      <c r="AD437" s="80"/>
      <c r="AE437" s="80"/>
      <c r="AF437" s="80"/>
      <c r="AG437" s="80"/>
      <c r="AH437" s="80"/>
      <c r="AI437" s="80"/>
      <c r="AJ437" s="80"/>
      <c r="AK437" s="80"/>
      <c r="AL437" s="80"/>
      <c r="AM437" s="80"/>
      <c r="AN437" s="80"/>
      <c r="AO437" s="80"/>
      <c r="AP437" s="80"/>
      <c r="AQ437" s="80" t="s">
        <v>519</v>
      </c>
      <c r="AR437" s="80"/>
      <c r="AS437" s="80"/>
      <c r="AT437" s="80"/>
      <c r="AU437" s="80"/>
      <c r="AV437" s="80"/>
      <c r="AW437" s="80"/>
      <c r="AX437" s="80"/>
      <c r="AY437" s="80"/>
      <c r="AZ437" s="80"/>
      <c r="BA437" s="80"/>
      <c r="BB437" s="80"/>
      <c r="BC437" s="80"/>
      <c r="BD437" s="80"/>
      <c r="BE437" s="80"/>
      <c r="BF437" s="80"/>
      <c r="BG437" s="80"/>
      <c r="BH437" s="6"/>
      <c r="BI437" s="6"/>
      <c r="BJ437" s="6"/>
      <c r="BK437" s="6"/>
      <c r="BL437" s="6"/>
      <c r="BM437" s="6"/>
      <c r="BN437" s="6"/>
      <c r="BO437" s="6"/>
      <c r="BP437" s="6"/>
      <c r="BQ437" s="6"/>
      <c r="BR437" s="6"/>
      <c r="BS437" s="6"/>
      <c r="BT437" s="6"/>
      <c r="BU437" s="6"/>
      <c r="BV437" s="6"/>
      <c r="BW437" s="6"/>
      <c r="BX437" s="6"/>
      <c r="BY437" s="6"/>
      <c r="BZ437" s="6"/>
      <c r="CA437" s="6"/>
      <c r="CB437" s="6"/>
      <c r="CC437" s="6"/>
      <c r="CD437" s="6"/>
      <c r="CE437" s="6"/>
      <c r="CF437" s="6"/>
      <c r="CG437" s="6"/>
      <c r="CH437" s="6"/>
      <c r="CI437" s="6"/>
      <c r="CJ437" s="6"/>
      <c r="CK437" s="6"/>
      <c r="CL437" s="236">
        <f t="shared" si="151"/>
        <v>0</v>
      </c>
      <c r="CM437" s="235" t="e">
        <f t="shared" si="152"/>
        <v>#DIV/0!</v>
      </c>
      <c r="CN437" s="236">
        <f t="shared" si="153"/>
        <v>0</v>
      </c>
      <c r="CO437" s="235" t="e">
        <f t="shared" si="154"/>
        <v>#DIV/0!</v>
      </c>
      <c r="CP437" s="236">
        <f t="shared" si="155"/>
        <v>0</v>
      </c>
      <c r="CQ437" s="235" t="e">
        <f t="shared" si="156"/>
        <v>#DIV/0!</v>
      </c>
      <c r="CR437" s="236">
        <f t="shared" si="157"/>
        <v>0</v>
      </c>
      <c r="CS437" s="235" t="e">
        <f t="shared" si="159"/>
        <v>#DIV/0!</v>
      </c>
      <c r="CT437" s="237" t="e">
        <f t="shared" si="160"/>
        <v>#DIV/0!</v>
      </c>
      <c r="CU437" s="237" t="e">
        <f t="shared" si="158"/>
        <v>#DIV/0!</v>
      </c>
      <c r="CV437" s="6"/>
    </row>
    <row r="438" spans="1:100" s="22" customFormat="1" ht="17.25" hidden="1" customHeight="1">
      <c r="A438" s="71">
        <v>432</v>
      </c>
      <c r="B438" s="586"/>
      <c r="C438" s="576"/>
      <c r="D438" s="588"/>
      <c r="E438" s="576"/>
      <c r="F438" s="588"/>
      <c r="G438" s="576"/>
      <c r="H438" s="170" t="s">
        <v>935</v>
      </c>
      <c r="I438" s="62" t="s">
        <v>599</v>
      </c>
      <c r="J438" s="14" t="s">
        <v>363</v>
      </c>
      <c r="K438" s="15" t="s">
        <v>330</v>
      </c>
      <c r="L438" s="52" t="s">
        <v>296</v>
      </c>
      <c r="M438" s="69" t="s">
        <v>184</v>
      </c>
      <c r="N438" s="73"/>
      <c r="O438" s="73"/>
      <c r="P438" s="73"/>
      <c r="Q438" s="73"/>
      <c r="R438" s="73"/>
      <c r="S438" s="74"/>
      <c r="T438" s="73"/>
      <c r="U438" s="73"/>
      <c r="V438" s="73"/>
      <c r="W438" s="73" t="s">
        <v>184</v>
      </c>
      <c r="X438" s="237">
        <f t="shared" si="150"/>
        <v>1</v>
      </c>
      <c r="Y438" s="80"/>
      <c r="Z438" s="80"/>
      <c r="AA438" s="80"/>
      <c r="AB438" s="80"/>
      <c r="AC438" s="80"/>
      <c r="AD438" s="80"/>
      <c r="AE438" s="80"/>
      <c r="AF438" s="80"/>
      <c r="AG438" s="80"/>
      <c r="AH438" s="80"/>
      <c r="AI438" s="80"/>
      <c r="AJ438" s="80"/>
      <c r="AK438" s="80"/>
      <c r="AL438" s="80"/>
      <c r="AM438" s="80"/>
      <c r="AN438" s="80"/>
      <c r="AO438" s="80"/>
      <c r="AP438" s="80"/>
      <c r="AQ438" s="80"/>
      <c r="AR438" s="80"/>
      <c r="AS438" s="80"/>
      <c r="AT438" s="80"/>
      <c r="AU438" s="80"/>
      <c r="AV438" s="80"/>
      <c r="AW438" s="80"/>
      <c r="AX438" s="80"/>
      <c r="AY438" s="80"/>
      <c r="AZ438" s="80"/>
      <c r="BA438" s="80"/>
      <c r="BB438" s="80"/>
      <c r="BC438" s="80"/>
      <c r="BD438" s="80"/>
      <c r="BE438" s="80"/>
      <c r="BF438" s="80" t="s">
        <v>523</v>
      </c>
      <c r="BG438" s="80"/>
      <c r="BH438" s="6"/>
      <c r="BI438" s="6"/>
      <c r="BJ438" s="6"/>
      <c r="BK438" s="6"/>
      <c r="BL438" s="6"/>
      <c r="BM438" s="6"/>
      <c r="BN438" s="6"/>
      <c r="BO438" s="6"/>
      <c r="BP438" s="6"/>
      <c r="BQ438" s="6"/>
      <c r="BR438" s="6"/>
      <c r="BS438" s="6"/>
      <c r="BT438" s="6"/>
      <c r="BU438" s="6"/>
      <c r="BV438" s="6"/>
      <c r="BW438" s="6"/>
      <c r="BX438" s="6"/>
      <c r="BY438" s="6"/>
      <c r="BZ438" s="6"/>
      <c r="CA438" s="6"/>
      <c r="CB438" s="6"/>
      <c r="CC438" s="6"/>
      <c r="CD438" s="6"/>
      <c r="CE438" s="6"/>
      <c r="CF438" s="6"/>
      <c r="CG438" s="6"/>
      <c r="CH438" s="6"/>
      <c r="CI438" s="6"/>
      <c r="CJ438" s="6"/>
      <c r="CK438" s="6"/>
      <c r="CL438" s="236">
        <f t="shared" si="151"/>
        <v>0</v>
      </c>
      <c r="CM438" s="235" t="e">
        <f t="shared" si="152"/>
        <v>#DIV/0!</v>
      </c>
      <c r="CN438" s="236">
        <f t="shared" si="153"/>
        <v>0</v>
      </c>
      <c r="CO438" s="235" t="e">
        <f t="shared" si="154"/>
        <v>#DIV/0!</v>
      </c>
      <c r="CP438" s="236">
        <f t="shared" si="155"/>
        <v>0</v>
      </c>
      <c r="CQ438" s="235" t="e">
        <f t="shared" si="156"/>
        <v>#DIV/0!</v>
      </c>
      <c r="CR438" s="236">
        <f t="shared" si="157"/>
        <v>0</v>
      </c>
      <c r="CS438" s="235" t="e">
        <f t="shared" si="159"/>
        <v>#DIV/0!</v>
      </c>
      <c r="CT438" s="237" t="e">
        <f t="shared" si="160"/>
        <v>#DIV/0!</v>
      </c>
      <c r="CU438" s="237" t="e">
        <f t="shared" si="158"/>
        <v>#DIV/0!</v>
      </c>
      <c r="CV438" s="6"/>
    </row>
    <row r="439" spans="1:100" s="22" customFormat="1" ht="25.5" hidden="1" customHeight="1">
      <c r="A439" s="71">
        <v>433</v>
      </c>
      <c r="B439" s="250">
        <v>554</v>
      </c>
      <c r="C439" s="26" t="s">
        <v>259</v>
      </c>
      <c r="D439" s="249" t="s">
        <v>13</v>
      </c>
      <c r="E439" s="26" t="s">
        <v>260</v>
      </c>
      <c r="F439" s="249" t="s">
        <v>13</v>
      </c>
      <c r="G439" s="26" t="s">
        <v>260</v>
      </c>
      <c r="H439" s="161" t="s">
        <v>596</v>
      </c>
      <c r="I439" s="55" t="s">
        <v>600</v>
      </c>
      <c r="J439" s="14" t="s">
        <v>363</v>
      </c>
      <c r="K439" s="15" t="s">
        <v>330</v>
      </c>
      <c r="L439" s="51" t="s">
        <v>296</v>
      </c>
      <c r="M439" s="69" t="s">
        <v>184</v>
      </c>
      <c r="N439" s="250"/>
      <c r="O439" s="250" t="s">
        <v>184</v>
      </c>
      <c r="P439" s="250"/>
      <c r="Q439" s="250"/>
      <c r="R439" s="250"/>
      <c r="S439" s="250"/>
      <c r="T439" s="250"/>
      <c r="U439" s="250"/>
      <c r="V439" s="250"/>
      <c r="W439" s="250"/>
      <c r="X439" s="237">
        <f t="shared" si="150"/>
        <v>1</v>
      </c>
      <c r="Y439" s="80"/>
      <c r="Z439" s="80"/>
      <c r="AA439" s="80"/>
      <c r="AB439" s="80"/>
      <c r="AC439" s="80"/>
      <c r="AD439" s="80" t="s">
        <v>523</v>
      </c>
      <c r="AE439" s="80"/>
      <c r="AF439" s="80"/>
      <c r="AG439" s="80"/>
      <c r="AH439" s="80"/>
      <c r="AI439" s="80"/>
      <c r="AJ439" s="80"/>
      <c r="AK439" s="80"/>
      <c r="AL439" s="80"/>
      <c r="AM439" s="80"/>
      <c r="AN439" s="80"/>
      <c r="AO439" s="80"/>
      <c r="AP439" s="80"/>
      <c r="AQ439" s="80"/>
      <c r="AR439" s="80"/>
      <c r="AS439" s="80"/>
      <c r="AT439" s="80"/>
      <c r="AU439" s="80"/>
      <c r="AV439" s="80"/>
      <c r="AW439" s="80"/>
      <c r="AX439" s="80"/>
      <c r="AY439" s="80"/>
      <c r="AZ439" s="80"/>
      <c r="BA439" s="80"/>
      <c r="BB439" s="80"/>
      <c r="BC439" s="80"/>
      <c r="BD439" s="80"/>
      <c r="BE439" s="80"/>
      <c r="BF439" s="80"/>
      <c r="BG439" s="80"/>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236">
        <f t="shared" si="151"/>
        <v>0</v>
      </c>
      <c r="CM439" s="235" t="e">
        <f t="shared" si="152"/>
        <v>#DIV/0!</v>
      </c>
      <c r="CN439" s="236">
        <f t="shared" si="153"/>
        <v>0</v>
      </c>
      <c r="CO439" s="235" t="e">
        <f t="shared" si="154"/>
        <v>#DIV/0!</v>
      </c>
      <c r="CP439" s="236">
        <f t="shared" si="155"/>
        <v>0</v>
      </c>
      <c r="CQ439" s="235" t="e">
        <f t="shared" si="156"/>
        <v>#DIV/0!</v>
      </c>
      <c r="CR439" s="236">
        <f t="shared" si="157"/>
        <v>0</v>
      </c>
      <c r="CS439" s="235" t="e">
        <f t="shared" si="159"/>
        <v>#DIV/0!</v>
      </c>
      <c r="CT439" s="237" t="e">
        <f t="shared" si="160"/>
        <v>#DIV/0!</v>
      </c>
      <c r="CU439" s="237" t="e">
        <f t="shared" si="158"/>
        <v>#DIV/0!</v>
      </c>
      <c r="CV439" s="6"/>
    </row>
    <row r="440" spans="1:100" s="22" customFormat="1" ht="25.5" hidden="1" customHeight="1">
      <c r="A440" s="71">
        <v>434</v>
      </c>
      <c r="B440" s="250">
        <v>556</v>
      </c>
      <c r="C440" s="26" t="s">
        <v>256</v>
      </c>
      <c r="D440" s="249" t="s">
        <v>10</v>
      </c>
      <c r="E440" s="26" t="s">
        <v>68</v>
      </c>
      <c r="F440" s="249" t="s">
        <v>12</v>
      </c>
      <c r="G440" s="26" t="s">
        <v>68</v>
      </c>
      <c r="H440" s="161" t="s">
        <v>68</v>
      </c>
      <c r="I440" s="55" t="s">
        <v>600</v>
      </c>
      <c r="J440" s="14" t="s">
        <v>363</v>
      </c>
      <c r="K440" s="15" t="s">
        <v>330</v>
      </c>
      <c r="L440" s="51" t="s">
        <v>296</v>
      </c>
      <c r="M440" s="69" t="s">
        <v>184</v>
      </c>
      <c r="N440" s="250"/>
      <c r="O440" s="250"/>
      <c r="P440" s="250"/>
      <c r="Q440" s="250"/>
      <c r="R440" s="250"/>
      <c r="S440" s="250" t="s">
        <v>184</v>
      </c>
      <c r="T440" s="250"/>
      <c r="U440" s="250"/>
      <c r="V440" s="250"/>
      <c r="W440" s="250"/>
      <c r="X440" s="237">
        <f t="shared" si="150"/>
        <v>1</v>
      </c>
      <c r="Y440" s="80"/>
      <c r="Z440" s="80"/>
      <c r="AA440" s="80"/>
      <c r="AB440" s="80"/>
      <c r="AC440" s="80"/>
      <c r="AD440" s="80"/>
      <c r="AE440" s="80"/>
      <c r="AF440" s="80"/>
      <c r="AG440" s="80"/>
      <c r="AH440" s="80"/>
      <c r="AI440" s="80"/>
      <c r="AJ440" s="80"/>
      <c r="AK440" s="80"/>
      <c r="AL440" s="80"/>
      <c r="AM440" s="80"/>
      <c r="AN440" s="80"/>
      <c r="AO440" s="80"/>
      <c r="AP440" s="80"/>
      <c r="AQ440" s="80"/>
      <c r="AR440" s="80" t="s">
        <v>522</v>
      </c>
      <c r="AS440" s="80" t="s">
        <v>522</v>
      </c>
      <c r="AT440" s="80"/>
      <c r="AU440" s="80"/>
      <c r="AV440" s="80"/>
      <c r="AW440" s="80"/>
      <c r="AX440" s="80"/>
      <c r="AY440" s="80"/>
      <c r="AZ440" s="80"/>
      <c r="BA440" s="80"/>
      <c r="BB440" s="80"/>
      <c r="BC440" s="80"/>
      <c r="BD440" s="80"/>
      <c r="BE440" s="80"/>
      <c r="BF440" s="80"/>
      <c r="BG440" s="80"/>
      <c r="BH440" s="6"/>
      <c r="BI440" s="6"/>
      <c r="BJ440" s="6"/>
      <c r="BK440" s="6"/>
      <c r="BL440" s="6"/>
      <c r="BM440" s="6"/>
      <c r="BN440" s="6"/>
      <c r="BO440" s="6"/>
      <c r="BP440" s="6"/>
      <c r="BQ440" s="6"/>
      <c r="BR440" s="6"/>
      <c r="BS440" s="6"/>
      <c r="BT440" s="6"/>
      <c r="BU440" s="6"/>
      <c r="BV440" s="6"/>
      <c r="BW440" s="6"/>
      <c r="BX440" s="6"/>
      <c r="BY440" s="6"/>
      <c r="BZ440" s="6"/>
      <c r="CA440" s="6"/>
      <c r="CB440" s="6"/>
      <c r="CC440" s="6"/>
      <c r="CD440" s="6"/>
      <c r="CE440" s="6"/>
      <c r="CF440" s="6"/>
      <c r="CG440" s="6"/>
      <c r="CH440" s="6"/>
      <c r="CI440" s="6"/>
      <c r="CJ440" s="6"/>
      <c r="CK440" s="6"/>
      <c r="CL440" s="236">
        <f t="shared" si="151"/>
        <v>0</v>
      </c>
      <c r="CM440" s="235" t="e">
        <f t="shared" si="152"/>
        <v>#DIV/0!</v>
      </c>
      <c r="CN440" s="236">
        <f t="shared" si="153"/>
        <v>0</v>
      </c>
      <c r="CO440" s="235" t="e">
        <f t="shared" si="154"/>
        <v>#DIV/0!</v>
      </c>
      <c r="CP440" s="236">
        <f t="shared" si="155"/>
        <v>0</v>
      </c>
      <c r="CQ440" s="235" t="e">
        <f t="shared" si="156"/>
        <v>#DIV/0!</v>
      </c>
      <c r="CR440" s="236">
        <f t="shared" si="157"/>
        <v>0</v>
      </c>
      <c r="CS440" s="235" t="e">
        <f t="shared" si="159"/>
        <v>#DIV/0!</v>
      </c>
      <c r="CT440" s="237" t="e">
        <f t="shared" si="160"/>
        <v>#DIV/0!</v>
      </c>
      <c r="CU440" s="237" t="e">
        <f t="shared" si="158"/>
        <v>#DIV/0!</v>
      </c>
      <c r="CV440" s="6"/>
    </row>
    <row r="441" spans="1:100" s="22" customFormat="1" ht="29.25" hidden="1" customHeight="1">
      <c r="A441" s="71">
        <v>435</v>
      </c>
      <c r="B441" s="250">
        <v>559</v>
      </c>
      <c r="C441" s="582" t="s">
        <v>339</v>
      </c>
      <c r="D441" s="583"/>
      <c r="E441" s="583"/>
      <c r="F441" s="584"/>
      <c r="G441" s="45" t="s">
        <v>331</v>
      </c>
      <c r="H441" s="152" t="s">
        <v>331</v>
      </c>
      <c r="I441" s="45" t="s">
        <v>331</v>
      </c>
      <c r="J441" s="45" t="s">
        <v>331</v>
      </c>
      <c r="K441" s="45" t="s">
        <v>331</v>
      </c>
      <c r="L441" s="45" t="s">
        <v>331</v>
      </c>
      <c r="M441" s="45" t="s">
        <v>331</v>
      </c>
      <c r="N441" s="45" t="s">
        <v>331</v>
      </c>
      <c r="O441" s="45" t="s">
        <v>331</v>
      </c>
      <c r="P441" s="45" t="s">
        <v>331</v>
      </c>
      <c r="Q441" s="45" t="s">
        <v>331</v>
      </c>
      <c r="R441" s="45" t="s">
        <v>331</v>
      </c>
      <c r="S441" s="45" t="s">
        <v>331</v>
      </c>
      <c r="T441" s="45" t="s">
        <v>331</v>
      </c>
      <c r="U441" s="45" t="s">
        <v>331</v>
      </c>
      <c r="V441" s="45" t="s">
        <v>331</v>
      </c>
      <c r="W441" s="45" t="s">
        <v>331</v>
      </c>
      <c r="X441" s="45" t="s">
        <v>331</v>
      </c>
      <c r="Y441" s="45" t="s">
        <v>331</v>
      </c>
      <c r="Z441" s="45" t="s">
        <v>331</v>
      </c>
      <c r="AA441" s="45" t="s">
        <v>331</v>
      </c>
      <c r="AB441" s="45" t="s">
        <v>331</v>
      </c>
      <c r="AC441" s="45" t="s">
        <v>331</v>
      </c>
      <c r="AD441" s="45" t="s">
        <v>331</v>
      </c>
      <c r="AE441" s="45" t="s">
        <v>331</v>
      </c>
      <c r="AF441" s="45" t="s">
        <v>331</v>
      </c>
      <c r="AG441" s="45" t="s">
        <v>331</v>
      </c>
      <c r="AH441" s="45" t="s">
        <v>331</v>
      </c>
      <c r="AI441" s="45" t="s">
        <v>331</v>
      </c>
      <c r="AJ441" s="45" t="s">
        <v>331</v>
      </c>
      <c r="AK441" s="45" t="s">
        <v>331</v>
      </c>
      <c r="AL441" s="45" t="s">
        <v>331</v>
      </c>
      <c r="AM441" s="45" t="s">
        <v>331</v>
      </c>
      <c r="AN441" s="45" t="s">
        <v>331</v>
      </c>
      <c r="AO441" s="45" t="s">
        <v>331</v>
      </c>
      <c r="AP441" s="45" t="s">
        <v>331</v>
      </c>
      <c r="AQ441" s="45" t="s">
        <v>331</v>
      </c>
      <c r="AR441" s="45" t="s">
        <v>331</v>
      </c>
      <c r="AS441" s="45" t="s">
        <v>331</v>
      </c>
      <c r="AT441" s="45" t="s">
        <v>331</v>
      </c>
      <c r="AU441" s="45" t="s">
        <v>331</v>
      </c>
      <c r="AV441" s="45" t="s">
        <v>331</v>
      </c>
      <c r="AW441" s="45" t="s">
        <v>331</v>
      </c>
      <c r="AX441" s="45" t="s">
        <v>331</v>
      </c>
      <c r="AY441" s="45" t="s">
        <v>331</v>
      </c>
      <c r="AZ441" s="45" t="s">
        <v>331</v>
      </c>
      <c r="BA441" s="45" t="s">
        <v>331</v>
      </c>
      <c r="BB441" s="45" t="s">
        <v>331</v>
      </c>
      <c r="BC441" s="45" t="s">
        <v>331</v>
      </c>
      <c r="BD441" s="45" t="s">
        <v>331</v>
      </c>
      <c r="BE441" s="45" t="s">
        <v>331</v>
      </c>
      <c r="BF441" s="45" t="s">
        <v>331</v>
      </c>
      <c r="BG441" s="45" t="s">
        <v>331</v>
      </c>
      <c r="BH441" s="45" t="s">
        <v>331</v>
      </c>
      <c r="BI441" s="45" t="s">
        <v>331</v>
      </c>
      <c r="BJ441" s="45" t="s">
        <v>331</v>
      </c>
      <c r="BK441" s="45" t="s">
        <v>331</v>
      </c>
      <c r="BL441" s="45" t="s">
        <v>331</v>
      </c>
      <c r="BM441" s="45" t="s">
        <v>331</v>
      </c>
      <c r="BN441" s="45" t="s">
        <v>331</v>
      </c>
      <c r="BO441" s="45" t="s">
        <v>331</v>
      </c>
      <c r="BP441" s="45" t="s">
        <v>331</v>
      </c>
      <c r="BQ441" s="45" t="s">
        <v>331</v>
      </c>
      <c r="BR441" s="45" t="s">
        <v>331</v>
      </c>
      <c r="BS441" s="45" t="s">
        <v>331</v>
      </c>
      <c r="BT441" s="45" t="s">
        <v>331</v>
      </c>
      <c r="BU441" s="45" t="s">
        <v>331</v>
      </c>
      <c r="BV441" s="45" t="s">
        <v>331</v>
      </c>
      <c r="BW441" s="45" t="s">
        <v>331</v>
      </c>
      <c r="BX441" s="45" t="s">
        <v>331</v>
      </c>
      <c r="BY441" s="45" t="s">
        <v>331</v>
      </c>
      <c r="BZ441" s="45" t="s">
        <v>331</v>
      </c>
      <c r="CA441" s="45" t="s">
        <v>331</v>
      </c>
      <c r="CB441" s="45" t="s">
        <v>331</v>
      </c>
      <c r="CC441" s="45" t="s">
        <v>331</v>
      </c>
      <c r="CD441" s="45" t="s">
        <v>331</v>
      </c>
      <c r="CE441" s="45" t="s">
        <v>331</v>
      </c>
      <c r="CF441" s="45" t="s">
        <v>331</v>
      </c>
      <c r="CG441" s="45" t="s">
        <v>331</v>
      </c>
      <c r="CH441" s="45" t="s">
        <v>331</v>
      </c>
      <c r="CI441" s="45" t="s">
        <v>331</v>
      </c>
      <c r="CJ441" s="45" t="s">
        <v>331</v>
      </c>
      <c r="CK441" s="45" t="s">
        <v>331</v>
      </c>
      <c r="CL441" s="45" t="s">
        <v>331</v>
      </c>
      <c r="CM441" s="45" t="s">
        <v>331</v>
      </c>
      <c r="CN441" s="45" t="s">
        <v>331</v>
      </c>
      <c r="CO441" s="45" t="s">
        <v>331</v>
      </c>
      <c r="CP441" s="45" t="s">
        <v>331</v>
      </c>
      <c r="CQ441" s="45" t="s">
        <v>331</v>
      </c>
      <c r="CR441" s="45" t="s">
        <v>331</v>
      </c>
      <c r="CS441" s="45" t="s">
        <v>331</v>
      </c>
      <c r="CT441" s="45" t="s">
        <v>331</v>
      </c>
      <c r="CU441" s="45" t="s">
        <v>331</v>
      </c>
      <c r="CV441" s="45" t="s">
        <v>331</v>
      </c>
    </row>
    <row r="442" spans="1:100" s="22" customFormat="1" ht="51" hidden="1" customHeight="1">
      <c r="A442" s="71">
        <v>436</v>
      </c>
      <c r="B442" s="250">
        <v>560</v>
      </c>
      <c r="C442" s="26" t="s">
        <v>69</v>
      </c>
      <c r="D442" s="249" t="s">
        <v>10</v>
      </c>
      <c r="E442" s="26" t="s">
        <v>70</v>
      </c>
      <c r="F442" s="249" t="s">
        <v>12</v>
      </c>
      <c r="G442" s="26" t="s">
        <v>70</v>
      </c>
      <c r="H442" s="161" t="s">
        <v>597</v>
      </c>
      <c r="I442" s="55" t="s">
        <v>600</v>
      </c>
      <c r="J442" s="14" t="s">
        <v>363</v>
      </c>
      <c r="K442" s="15" t="s">
        <v>330</v>
      </c>
      <c r="L442" s="51" t="s">
        <v>296</v>
      </c>
      <c r="M442" s="69" t="s">
        <v>184</v>
      </c>
      <c r="N442" s="250"/>
      <c r="O442" s="250"/>
      <c r="P442" s="250"/>
      <c r="Q442" s="250"/>
      <c r="R442" s="250"/>
      <c r="S442" s="250"/>
      <c r="T442" s="250"/>
      <c r="U442" s="250" t="s">
        <v>184</v>
      </c>
      <c r="V442" s="250"/>
      <c r="W442" s="250"/>
      <c r="X442" s="237">
        <f>COUNTIF($N442:$W442,"x")</f>
        <v>1</v>
      </c>
      <c r="Y442" s="80"/>
      <c r="Z442" s="80"/>
      <c r="AA442" s="80"/>
      <c r="AB442" s="80"/>
      <c r="AC442" s="80"/>
      <c r="AD442" s="80"/>
      <c r="AE442" s="80"/>
      <c r="AF442" s="80"/>
      <c r="AG442" s="80"/>
      <c r="AH442" s="80"/>
      <c r="AI442" s="80"/>
      <c r="AJ442" s="80"/>
      <c r="AK442" s="80"/>
      <c r="AL442" s="80"/>
      <c r="AM442" s="80"/>
      <c r="AN442" s="80"/>
      <c r="AO442" s="80"/>
      <c r="AP442" s="80"/>
      <c r="AQ442" s="80"/>
      <c r="AR442" s="80"/>
      <c r="AS442" s="80"/>
      <c r="AT442" s="80"/>
      <c r="AU442" s="80"/>
      <c r="AV442" s="80"/>
      <c r="AW442" s="80"/>
      <c r="AX442" s="80"/>
      <c r="AY442" s="80"/>
      <c r="AZ442" s="80"/>
      <c r="BA442" s="80"/>
      <c r="BB442" s="80"/>
      <c r="BC442" s="80"/>
      <c r="BD442" s="80"/>
      <c r="BE442" s="80"/>
      <c r="BF442" s="80"/>
      <c r="BG442" s="80"/>
      <c r="BH442" s="6"/>
      <c r="BI442" s="6"/>
      <c r="BJ442" s="6"/>
      <c r="BK442" s="6"/>
      <c r="BL442" s="6"/>
      <c r="BM442" s="6"/>
      <c r="BN442" s="6"/>
      <c r="BO442" s="6"/>
      <c r="BP442" s="6"/>
      <c r="BQ442" s="6"/>
      <c r="BR442" s="6"/>
      <c r="BS442" s="6"/>
      <c r="BT442" s="6"/>
      <c r="BU442" s="6"/>
      <c r="BV442" s="6"/>
      <c r="BW442" s="6"/>
      <c r="BX442" s="6"/>
      <c r="BY442" s="6"/>
      <c r="BZ442" s="6"/>
      <c r="CA442" s="6"/>
      <c r="CB442" s="6"/>
      <c r="CC442" s="6"/>
      <c r="CD442" s="6"/>
      <c r="CE442" s="6"/>
      <c r="CF442" s="6"/>
      <c r="CG442" s="6"/>
      <c r="CH442" s="6"/>
      <c r="CI442" s="6"/>
      <c r="CJ442" s="6"/>
      <c r="CK442" s="6"/>
      <c r="CL442" s="236">
        <f>COUNTIF(BH442:CK442,"2")</f>
        <v>0</v>
      </c>
      <c r="CM442" s="235" t="e">
        <f>CL442/(CL442+CN442+CP442+CR442)</f>
        <v>#DIV/0!</v>
      </c>
      <c r="CN442" s="236">
        <f>COUNTIF(BH442:CK442,"1")</f>
        <v>0</v>
      </c>
      <c r="CO442" s="235" t="e">
        <f>CN442/(CL442+CN442+CP442+CR442)</f>
        <v>#DIV/0!</v>
      </c>
      <c r="CP442" s="236">
        <f>COUNTIF(BH442:CK442,"0")</f>
        <v>0</v>
      </c>
      <c r="CQ442" s="235" t="e">
        <f>CP442/(CL442+CN442+CP442+CR442)</f>
        <v>#DIV/0!</v>
      </c>
      <c r="CR442" s="236">
        <f>COUNTIF(BH442:CK442,"KĐG")</f>
        <v>0</v>
      </c>
      <c r="CS442" s="235" t="e">
        <f t="shared" si="159"/>
        <v>#DIV/0!</v>
      </c>
      <c r="CT442" s="237" t="e">
        <f t="shared" si="160"/>
        <v>#DIV/0!</v>
      </c>
      <c r="CU442" s="237" t="e">
        <f>IF(CS442&gt;=50%,"KĐG",IF(CT442&gt;=1.6,"Đạt mục tiêu",IF(CT442&gt;=1,"Cần cố gắng","Chưa đạt")))</f>
        <v>#DIV/0!</v>
      </c>
      <c r="CV442" s="6"/>
    </row>
    <row r="443" spans="1:100" s="22" customFormat="1" ht="22.5" hidden="1" customHeight="1">
      <c r="A443" s="71">
        <v>437</v>
      </c>
      <c r="B443" s="585">
        <v>566</v>
      </c>
      <c r="C443" s="575" t="s">
        <v>257</v>
      </c>
      <c r="D443" s="587" t="s">
        <v>10</v>
      </c>
      <c r="E443" s="575" t="s">
        <v>71</v>
      </c>
      <c r="F443" s="587" t="s">
        <v>12</v>
      </c>
      <c r="G443" s="575" t="s">
        <v>71</v>
      </c>
      <c r="H443" s="172" t="s">
        <v>667</v>
      </c>
      <c r="I443" s="55" t="s">
        <v>599</v>
      </c>
      <c r="J443" s="14" t="s">
        <v>363</v>
      </c>
      <c r="K443" s="15"/>
      <c r="L443" s="51"/>
      <c r="M443" s="69" t="s">
        <v>184</v>
      </c>
      <c r="N443" s="250"/>
      <c r="O443" s="250"/>
      <c r="P443" s="250"/>
      <c r="Q443" s="250"/>
      <c r="R443" s="250" t="s">
        <v>184</v>
      </c>
      <c r="S443" s="250"/>
      <c r="T443" s="250"/>
      <c r="U443" s="250"/>
      <c r="V443" s="250"/>
      <c r="W443" s="250"/>
      <c r="X443" s="237">
        <f>COUNTIF($N443:$W443,"x")</f>
        <v>1</v>
      </c>
      <c r="Y443" s="80"/>
      <c r="Z443" s="80"/>
      <c r="AA443" s="80"/>
      <c r="AB443" s="80"/>
      <c r="AC443" s="80"/>
      <c r="AD443" s="80"/>
      <c r="AE443" s="80"/>
      <c r="AF443" s="80"/>
      <c r="AG443" s="80"/>
      <c r="AH443" s="80"/>
      <c r="AI443" s="80"/>
      <c r="AJ443" s="80"/>
      <c r="AK443" s="80"/>
      <c r="AL443" s="80"/>
      <c r="AM443" s="80"/>
      <c r="AN443" s="80"/>
      <c r="AO443" s="80"/>
      <c r="AP443" s="80" t="s">
        <v>519</v>
      </c>
      <c r="AQ443" s="80"/>
      <c r="AR443" s="80"/>
      <c r="AS443" s="80"/>
      <c r="AT443" s="80"/>
      <c r="AU443" s="80"/>
      <c r="AV443" s="80"/>
      <c r="AW443" s="80"/>
      <c r="AX443" s="80"/>
      <c r="AY443" s="80"/>
      <c r="AZ443" s="80"/>
      <c r="BA443" s="80"/>
      <c r="BB443" s="80"/>
      <c r="BC443" s="80"/>
      <c r="BD443" s="80"/>
      <c r="BE443" s="80"/>
      <c r="BF443" s="80"/>
      <c r="BG443" s="80"/>
      <c r="BH443" s="6"/>
      <c r="BI443" s="6"/>
      <c r="BJ443" s="6"/>
      <c r="BK443" s="6"/>
      <c r="BL443" s="6"/>
      <c r="BM443" s="6"/>
      <c r="BN443" s="6"/>
      <c r="BO443" s="6"/>
      <c r="BP443" s="6"/>
      <c r="BQ443" s="6"/>
      <c r="BR443" s="6"/>
      <c r="BS443" s="6"/>
      <c r="BT443" s="6"/>
      <c r="BU443" s="6"/>
      <c r="BV443" s="6"/>
      <c r="BW443" s="6"/>
      <c r="BX443" s="6"/>
      <c r="BY443" s="6"/>
      <c r="BZ443" s="6"/>
      <c r="CA443" s="6"/>
      <c r="CB443" s="6"/>
      <c r="CC443" s="6"/>
      <c r="CD443" s="6"/>
      <c r="CE443" s="6"/>
      <c r="CF443" s="6"/>
      <c r="CG443" s="6"/>
      <c r="CH443" s="6"/>
      <c r="CI443" s="6"/>
      <c r="CJ443" s="6"/>
      <c r="CK443" s="6"/>
      <c r="CL443" s="236">
        <f>COUNTIF(BH443:CK443,"2")</f>
        <v>0</v>
      </c>
      <c r="CM443" s="235" t="e">
        <f>CL443/(CL443+CN443+CP443+CR443)</f>
        <v>#DIV/0!</v>
      </c>
      <c r="CN443" s="236">
        <f>COUNTIF(BH443:CK443,"1")</f>
        <v>0</v>
      </c>
      <c r="CO443" s="235" t="e">
        <f>CN443/(CL443+CN443+CP443+CR443)</f>
        <v>#DIV/0!</v>
      </c>
      <c r="CP443" s="236">
        <f>COUNTIF(BH443:CK443,"0")</f>
        <v>0</v>
      </c>
      <c r="CQ443" s="235" t="e">
        <f>CP443/(CL443+CN443+CP443+CR443)</f>
        <v>#DIV/0!</v>
      </c>
      <c r="CR443" s="236">
        <f>COUNTIF(BH443:CK443,"KĐG")</f>
        <v>0</v>
      </c>
      <c r="CS443" s="235" t="e">
        <f t="shared" si="159"/>
        <v>#DIV/0!</v>
      </c>
      <c r="CT443" s="237" t="e">
        <f t="shared" si="160"/>
        <v>#DIV/0!</v>
      </c>
      <c r="CU443" s="237" t="e">
        <f>IF(CS443&gt;=50%,"KĐG",IF(CT443&gt;=1.6,"Đạt mục tiêu",IF(CT443&gt;=1,"Cần cố gắng","Chưa đạt")))</f>
        <v>#DIV/0!</v>
      </c>
      <c r="CV443" s="6"/>
    </row>
    <row r="444" spans="1:100" s="22" customFormat="1" ht="25.5" hidden="1" customHeight="1">
      <c r="A444" s="71">
        <v>438</v>
      </c>
      <c r="B444" s="586"/>
      <c r="C444" s="576"/>
      <c r="D444" s="588"/>
      <c r="E444" s="576"/>
      <c r="F444" s="588"/>
      <c r="G444" s="576"/>
      <c r="H444" s="161" t="s">
        <v>71</v>
      </c>
      <c r="I444" s="55" t="s">
        <v>600</v>
      </c>
      <c r="J444" s="14" t="s">
        <v>363</v>
      </c>
      <c r="K444" s="15" t="s">
        <v>330</v>
      </c>
      <c r="L444" s="51" t="s">
        <v>296</v>
      </c>
      <c r="M444" s="69" t="s">
        <v>184</v>
      </c>
      <c r="N444" s="250"/>
      <c r="O444" s="250"/>
      <c r="P444" s="250"/>
      <c r="Q444" s="250"/>
      <c r="R444" s="250"/>
      <c r="S444" s="250"/>
      <c r="T444" s="250"/>
      <c r="U444" s="250"/>
      <c r="V444" s="250" t="s">
        <v>184</v>
      </c>
      <c r="W444" s="250"/>
      <c r="X444" s="237">
        <f>COUNTIF($N444:$W444,"x")</f>
        <v>1</v>
      </c>
      <c r="Y444" s="80"/>
      <c r="Z444" s="80"/>
      <c r="AA444" s="80"/>
      <c r="AB444" s="80"/>
      <c r="AC444" s="80"/>
      <c r="AD444" s="80"/>
      <c r="AE444" s="80"/>
      <c r="AF444" s="80"/>
      <c r="AG444" s="80"/>
      <c r="AH444" s="80"/>
      <c r="AI444" s="80"/>
      <c r="AJ444" s="80"/>
      <c r="AK444" s="80"/>
      <c r="AL444" s="80"/>
      <c r="AM444" s="80"/>
      <c r="AN444" s="80"/>
      <c r="AO444" s="80"/>
      <c r="AP444" s="80"/>
      <c r="AQ444" s="80"/>
      <c r="AR444" s="80"/>
      <c r="AS444" s="80"/>
      <c r="AT444" s="80"/>
      <c r="AU444" s="80"/>
      <c r="AV444" s="80"/>
      <c r="AW444" s="80"/>
      <c r="AX444" s="80"/>
      <c r="AY444" s="80"/>
      <c r="AZ444" s="80"/>
      <c r="BA444" s="80"/>
      <c r="BB444" s="80" t="s">
        <v>522</v>
      </c>
      <c r="BC444" s="80"/>
      <c r="BD444" s="80" t="s">
        <v>522</v>
      </c>
      <c r="BE444" s="80"/>
      <c r="BF444" s="80"/>
      <c r="BG444" s="80"/>
      <c r="BH444" s="6"/>
      <c r="BI444" s="6"/>
      <c r="BJ444" s="6"/>
      <c r="BK444" s="6"/>
      <c r="BL444" s="6"/>
      <c r="BM444" s="6"/>
      <c r="BN444" s="6"/>
      <c r="BO444" s="6"/>
      <c r="BP444" s="6"/>
      <c r="BQ444" s="6"/>
      <c r="BR444" s="6"/>
      <c r="BS444" s="6"/>
      <c r="BT444" s="6"/>
      <c r="BU444" s="6"/>
      <c r="BV444" s="6"/>
      <c r="BW444" s="6"/>
      <c r="BX444" s="6"/>
      <c r="BY444" s="6"/>
      <c r="BZ444" s="6"/>
      <c r="CA444" s="6"/>
      <c r="CB444" s="6"/>
      <c r="CC444" s="6"/>
      <c r="CD444" s="6"/>
      <c r="CE444" s="6"/>
      <c r="CF444" s="6"/>
      <c r="CG444" s="6"/>
      <c r="CH444" s="6"/>
      <c r="CI444" s="6"/>
      <c r="CJ444" s="6"/>
      <c r="CK444" s="6"/>
      <c r="CL444" s="236">
        <f>COUNTIF(BH444:CK444,"2")</f>
        <v>0</v>
      </c>
      <c r="CM444" s="235" t="e">
        <f>CL444/(CL444+CN444+CP444+CR444)</f>
        <v>#DIV/0!</v>
      </c>
      <c r="CN444" s="236">
        <f>COUNTIF(BH444:CK444,"1")</f>
        <v>0</v>
      </c>
      <c r="CO444" s="235" t="e">
        <f>CN444/(CL444+CN444+CP444+CR444)</f>
        <v>#DIV/0!</v>
      </c>
      <c r="CP444" s="236">
        <f>COUNTIF(BH444:CK444,"0")</f>
        <v>0</v>
      </c>
      <c r="CQ444" s="235" t="e">
        <f>CP444/(CL444+CN444+CP444+CR444)</f>
        <v>#DIV/0!</v>
      </c>
      <c r="CR444" s="236">
        <f>COUNTIF(BH444:CK444,"KĐG")</f>
        <v>0</v>
      </c>
      <c r="CS444" s="235" t="e">
        <f t="shared" si="159"/>
        <v>#DIV/0!</v>
      </c>
      <c r="CT444" s="237" t="e">
        <f t="shared" si="160"/>
        <v>#DIV/0!</v>
      </c>
      <c r="CU444" s="237" t="e">
        <f>IF(CS444&gt;=50%,"KĐG",IF(CT444&gt;=1.6,"Đạt mục tiêu",IF(CT444&gt;=1,"Cần cố gắng","Chưa đạt")))</f>
        <v>#DIV/0!</v>
      </c>
      <c r="CV444" s="6"/>
    </row>
    <row r="445" spans="1:100" s="22" customFormat="1" ht="27.75" hidden="1" customHeight="1">
      <c r="A445" s="71">
        <v>439</v>
      </c>
      <c r="B445" s="250">
        <v>571</v>
      </c>
      <c r="C445" s="26" t="s">
        <v>258</v>
      </c>
      <c r="D445" s="249" t="s">
        <v>10</v>
      </c>
      <c r="E445" s="25" t="s">
        <v>72</v>
      </c>
      <c r="F445" s="249" t="s">
        <v>12</v>
      </c>
      <c r="G445" s="25" t="s">
        <v>72</v>
      </c>
      <c r="H445" s="156" t="s">
        <v>445</v>
      </c>
      <c r="I445" s="55" t="s">
        <v>600</v>
      </c>
      <c r="J445" s="14" t="s">
        <v>363</v>
      </c>
      <c r="K445" s="15" t="s">
        <v>330</v>
      </c>
      <c r="L445" s="51" t="s">
        <v>296</v>
      </c>
      <c r="M445" s="69" t="s">
        <v>184</v>
      </c>
      <c r="N445" s="250"/>
      <c r="O445" s="250"/>
      <c r="P445" s="250"/>
      <c r="Q445" s="250"/>
      <c r="R445" s="250"/>
      <c r="S445" s="250"/>
      <c r="T445" s="250"/>
      <c r="U445" s="250"/>
      <c r="V445" s="250"/>
      <c r="W445" s="250" t="s">
        <v>184</v>
      </c>
      <c r="X445" s="237">
        <f>COUNTIF($N445:$W445,"x")</f>
        <v>1</v>
      </c>
      <c r="Y445" s="80"/>
      <c r="Z445" s="80"/>
      <c r="AA445" s="80"/>
      <c r="AB445" s="80"/>
      <c r="AC445" s="80"/>
      <c r="AD445" s="80"/>
      <c r="AE445" s="80"/>
      <c r="AF445" s="80"/>
      <c r="AG445" s="80"/>
      <c r="AH445" s="80"/>
      <c r="AI445" s="80"/>
      <c r="AJ445" s="80"/>
      <c r="AK445" s="80"/>
      <c r="AL445" s="80"/>
      <c r="AM445" s="80"/>
      <c r="AN445" s="80"/>
      <c r="AO445" s="80"/>
      <c r="AP445" s="80"/>
      <c r="AQ445" s="80"/>
      <c r="AR445" s="80"/>
      <c r="AS445" s="80"/>
      <c r="AT445" s="80"/>
      <c r="AU445" s="80"/>
      <c r="AV445" s="80"/>
      <c r="AW445" s="80"/>
      <c r="AX445" s="80"/>
      <c r="AY445" s="80"/>
      <c r="AZ445" s="80"/>
      <c r="BA445" s="80"/>
      <c r="BB445" s="80"/>
      <c r="BC445" s="80"/>
      <c r="BD445" s="80"/>
      <c r="BE445" s="80" t="s">
        <v>523</v>
      </c>
      <c r="BF445" s="80"/>
      <c r="BG445" s="80"/>
      <c r="BH445" s="6"/>
      <c r="BI445" s="6"/>
      <c r="BJ445" s="6"/>
      <c r="BK445" s="6"/>
      <c r="BL445" s="6"/>
      <c r="BM445" s="6"/>
      <c r="BN445" s="6"/>
      <c r="BO445" s="6"/>
      <c r="BP445" s="6"/>
      <c r="BQ445" s="6"/>
      <c r="BR445" s="6"/>
      <c r="BS445" s="6"/>
      <c r="BT445" s="6"/>
      <c r="BU445" s="6"/>
      <c r="BV445" s="6"/>
      <c r="BW445" s="6"/>
      <c r="BX445" s="6"/>
      <c r="BY445" s="6"/>
      <c r="BZ445" s="6"/>
      <c r="CA445" s="6"/>
      <c r="CB445" s="6"/>
      <c r="CC445" s="6"/>
      <c r="CD445" s="6"/>
      <c r="CE445" s="6"/>
      <c r="CF445" s="6"/>
      <c r="CG445" s="6"/>
      <c r="CH445" s="6"/>
      <c r="CI445" s="6"/>
      <c r="CJ445" s="6"/>
      <c r="CK445" s="6"/>
      <c r="CL445" s="236">
        <f>COUNTIF(BH445:CK445,"2")</f>
        <v>0</v>
      </c>
      <c r="CM445" s="235" t="e">
        <f>CL445/(CL445+CN445+CP445+CR445)</f>
        <v>#DIV/0!</v>
      </c>
      <c r="CN445" s="236">
        <f>COUNTIF(BH445:CK445,"1")</f>
        <v>0</v>
      </c>
      <c r="CO445" s="235" t="e">
        <f>CN445/(CL445+CN445+CP445+CR445)</f>
        <v>#DIV/0!</v>
      </c>
      <c r="CP445" s="236">
        <f>COUNTIF(BH445:CK445,"0")</f>
        <v>0</v>
      </c>
      <c r="CQ445" s="235" t="e">
        <f>CP445/(CL445+CN445+CP445+CR445)</f>
        <v>#DIV/0!</v>
      </c>
      <c r="CR445" s="236">
        <f>COUNTIF(BH445:CK445,"KĐG")</f>
        <v>0</v>
      </c>
      <c r="CS445" s="235" t="e">
        <f t="shared" si="159"/>
        <v>#DIV/0!</v>
      </c>
      <c r="CT445" s="237" t="e">
        <f t="shared" si="160"/>
        <v>#DIV/0!</v>
      </c>
      <c r="CU445" s="237" t="e">
        <f>IF(CS445&gt;=50%,"KĐG",IF(CT445&gt;=1.6,"Đạt mục tiêu",IF(CT445&gt;=1,"Cần cố gắng","Chưa đạt")))</f>
        <v>#DIV/0!</v>
      </c>
      <c r="CV445" s="6"/>
    </row>
    <row r="446" spans="1:100" s="22" customFormat="1" ht="14.4" customHeight="1">
      <c r="A446" s="96"/>
      <c r="B446" s="97"/>
      <c r="C446" s="98"/>
      <c r="D446" s="99"/>
      <c r="E446" s="98"/>
      <c r="F446" s="99"/>
      <c r="G446" s="100"/>
      <c r="H446" s="179"/>
      <c r="I446" s="101"/>
      <c r="J446" s="102"/>
      <c r="K446" s="97"/>
      <c r="L446" s="97"/>
      <c r="M446" s="97"/>
      <c r="N446" s="97"/>
      <c r="O446" s="97"/>
      <c r="P446" s="97"/>
      <c r="Q446" s="97"/>
      <c r="R446" s="97"/>
      <c r="S446" s="97"/>
      <c r="T446" s="97"/>
      <c r="U446" s="97"/>
      <c r="V446" s="97"/>
      <c r="W446" s="97"/>
      <c r="X446" s="103"/>
      <c r="Y446" s="97"/>
      <c r="Z446" s="97"/>
      <c r="AA446" s="97"/>
      <c r="AB446" s="97"/>
      <c r="AC446" s="97"/>
      <c r="AD446" s="97"/>
      <c r="AE446" s="97"/>
      <c r="AF446" s="97"/>
      <c r="AG446" s="97"/>
      <c r="AH446" s="97"/>
      <c r="AI446" s="97"/>
      <c r="AJ446" s="97"/>
      <c r="AK446" s="97"/>
      <c r="AL446" s="97"/>
      <c r="AM446" s="97"/>
      <c r="AN446" s="97"/>
      <c r="AO446" s="97"/>
      <c r="AP446" s="97"/>
      <c r="AQ446" s="97"/>
      <c r="AR446" s="97"/>
      <c r="AS446" s="97"/>
      <c r="AT446" s="97"/>
      <c r="AU446" s="97"/>
      <c r="AV446" s="97"/>
      <c r="AW446" s="97"/>
      <c r="AX446" s="97"/>
      <c r="AY446" s="97"/>
      <c r="AZ446" s="97"/>
      <c r="BA446" s="97"/>
      <c r="BB446" s="97"/>
      <c r="BC446" s="97"/>
      <c r="BD446" s="97"/>
      <c r="BE446" s="97"/>
      <c r="BF446" s="97"/>
      <c r="BG446" s="97"/>
      <c r="BH446" s="104"/>
      <c r="BI446" s="104"/>
      <c r="BJ446" s="104"/>
      <c r="BK446" s="104"/>
      <c r="BL446" s="104"/>
      <c r="BM446" s="104"/>
      <c r="BN446" s="104"/>
      <c r="BO446" s="104"/>
      <c r="BP446" s="104"/>
      <c r="BQ446" s="104"/>
      <c r="BR446" s="104"/>
      <c r="BS446" s="104"/>
      <c r="BT446" s="104"/>
      <c r="BU446" s="104"/>
      <c r="BV446" s="104"/>
      <c r="BW446" s="104"/>
      <c r="BX446" s="104"/>
      <c r="BY446" s="104"/>
      <c r="BZ446" s="104"/>
      <c r="CA446" s="104"/>
      <c r="CB446" s="104"/>
      <c r="CC446" s="104"/>
      <c r="CD446" s="104"/>
      <c r="CE446" s="104"/>
      <c r="CF446" s="104"/>
      <c r="CG446" s="104"/>
      <c r="CH446" s="104"/>
      <c r="CI446" s="104"/>
      <c r="CJ446" s="104"/>
      <c r="CK446" s="104"/>
      <c r="CL446" s="105"/>
      <c r="CM446" s="106"/>
      <c r="CN446" s="105"/>
      <c r="CO446" s="106"/>
      <c r="CP446" s="105"/>
      <c r="CQ446" s="106"/>
      <c r="CR446" s="105"/>
      <c r="CS446" s="106"/>
      <c r="CT446" s="107"/>
      <c r="CU446" s="107"/>
      <c r="CV446" s="104"/>
    </row>
    <row r="447" spans="1:100" s="33" customFormat="1" ht="30.75" hidden="1" customHeight="1" outlineLevel="1">
      <c r="A447" s="577"/>
      <c r="B447" s="577"/>
      <c r="C447" s="579" t="s">
        <v>465</v>
      </c>
      <c r="D447" s="579"/>
      <c r="E447" s="579"/>
      <c r="F447" s="579"/>
      <c r="G447" s="579"/>
      <c r="H447" s="579"/>
      <c r="I447" s="56"/>
      <c r="J447" s="19"/>
      <c r="K447" s="257"/>
      <c r="L447" s="53"/>
      <c r="M447" s="24"/>
      <c r="N447" s="24">
        <f>SUM(N448:N452)</f>
        <v>37</v>
      </c>
      <c r="O447" s="24">
        <f t="shared" ref="O447:W447" si="161">SUM(O448:O452)</f>
        <v>48</v>
      </c>
      <c r="P447" s="24">
        <f t="shared" si="161"/>
        <v>41</v>
      </c>
      <c r="Q447" s="24">
        <f t="shared" si="161"/>
        <v>41</v>
      </c>
      <c r="R447" s="24">
        <f t="shared" si="161"/>
        <v>32</v>
      </c>
      <c r="S447" s="24">
        <f t="shared" si="161"/>
        <v>18</v>
      </c>
      <c r="T447" s="24">
        <f t="shared" si="161"/>
        <v>45</v>
      </c>
      <c r="U447" s="24">
        <f t="shared" si="161"/>
        <v>48</v>
      </c>
      <c r="V447" s="24">
        <f t="shared" si="161"/>
        <v>37</v>
      </c>
      <c r="W447" s="24">
        <f t="shared" si="161"/>
        <v>36</v>
      </c>
      <c r="X447" s="82">
        <f t="shared" ref="X447:X452" si="162">SUM(N447:W447)</f>
        <v>383</v>
      </c>
      <c r="Y447" s="83"/>
      <c r="Z447" s="110"/>
      <c r="AA447" s="110"/>
      <c r="AB447" s="110"/>
      <c r="AC447" s="110"/>
      <c r="AD447" s="110"/>
      <c r="AE447" s="110"/>
      <c r="AF447" s="110"/>
      <c r="AG447" s="110"/>
      <c r="AH447" s="110"/>
      <c r="AI447" s="110"/>
      <c r="AJ447" s="110"/>
      <c r="AK447" s="110"/>
      <c r="AL447" s="110"/>
      <c r="AM447" s="110"/>
      <c r="AN447" s="110"/>
      <c r="AO447" s="110"/>
      <c r="AP447" s="110"/>
      <c r="AQ447" s="110"/>
      <c r="AR447" s="110"/>
      <c r="AS447" s="110"/>
      <c r="AT447" s="110"/>
      <c r="AU447" s="110"/>
      <c r="AV447" s="110"/>
      <c r="AW447" s="110"/>
      <c r="AX447" s="110"/>
      <c r="AY447" s="110"/>
      <c r="AZ447" s="110"/>
      <c r="BA447" s="110"/>
      <c r="BB447" s="110"/>
      <c r="BC447" s="110"/>
      <c r="BD447" s="110"/>
      <c r="BE447" s="110"/>
      <c r="BF447" s="110"/>
      <c r="BG447" s="110"/>
      <c r="BH447" s="104"/>
      <c r="BI447" s="104"/>
      <c r="BJ447" s="104"/>
      <c r="BK447" s="104"/>
      <c r="BL447" s="104"/>
      <c r="BM447" s="104"/>
      <c r="BN447" s="104"/>
      <c r="BO447" s="104"/>
      <c r="BP447" s="104"/>
      <c r="BQ447" s="104"/>
      <c r="BR447" s="104"/>
      <c r="BS447" s="104"/>
      <c r="BT447" s="104"/>
      <c r="BU447" s="104"/>
      <c r="BV447" s="104"/>
      <c r="BW447" s="104"/>
      <c r="BX447" s="104"/>
      <c r="BY447" s="104"/>
      <c r="BZ447" s="104"/>
      <c r="CA447" s="104"/>
      <c r="CB447" s="104"/>
      <c r="CC447" s="104"/>
      <c r="CD447" s="104"/>
      <c r="CE447" s="104"/>
      <c r="CF447" s="104"/>
      <c r="CG447" s="104"/>
      <c r="CH447" s="104"/>
      <c r="CI447" s="104"/>
      <c r="CJ447" s="104"/>
      <c r="CK447" s="104"/>
      <c r="CL447" s="105"/>
      <c r="CM447" s="106"/>
      <c r="CN447" s="105"/>
      <c r="CO447" s="106"/>
      <c r="CP447" s="105"/>
      <c r="CQ447" s="106"/>
      <c r="CR447" s="105"/>
      <c r="CS447" s="106"/>
      <c r="CT447" s="107"/>
      <c r="CU447" s="107"/>
      <c r="CV447" s="104"/>
    </row>
    <row r="448" spans="1:100" s="33" customFormat="1" ht="30.75" hidden="1" customHeight="1" outlineLevel="1">
      <c r="A448" s="578"/>
      <c r="B448" s="578"/>
      <c r="C448" s="580" t="s">
        <v>466</v>
      </c>
      <c r="D448" s="580"/>
      <c r="E448" s="580"/>
      <c r="F448" s="580"/>
      <c r="G448" s="580"/>
      <c r="H448" s="580"/>
      <c r="I448" s="92"/>
      <c r="J448" s="93"/>
      <c r="K448" s="258"/>
      <c r="L448" s="94"/>
      <c r="M448" s="108"/>
      <c r="N448" s="108">
        <f t="shared" ref="N448:W448" si="163">COUNTIF(N$7:N$109,"x")</f>
        <v>9</v>
      </c>
      <c r="O448" s="108">
        <f t="shared" si="163"/>
        <v>16</v>
      </c>
      <c r="P448" s="108">
        <f t="shared" si="163"/>
        <v>9</v>
      </c>
      <c r="Q448" s="108">
        <f t="shared" si="163"/>
        <v>7</v>
      </c>
      <c r="R448" s="108">
        <f t="shared" si="163"/>
        <v>7</v>
      </c>
      <c r="S448" s="108">
        <f t="shared" si="163"/>
        <v>3</v>
      </c>
      <c r="T448" s="108">
        <f t="shared" si="163"/>
        <v>12</v>
      </c>
      <c r="U448" s="108">
        <f t="shared" si="163"/>
        <v>13</v>
      </c>
      <c r="V448" s="108">
        <f t="shared" si="163"/>
        <v>8</v>
      </c>
      <c r="W448" s="108">
        <f t="shared" si="163"/>
        <v>4</v>
      </c>
      <c r="X448" s="95">
        <f t="shared" si="162"/>
        <v>88</v>
      </c>
      <c r="Y448" s="83"/>
      <c r="Z448" s="110"/>
      <c r="AA448" s="110"/>
      <c r="AB448" s="110"/>
      <c r="AC448" s="110"/>
      <c r="AD448" s="110"/>
      <c r="AE448" s="110"/>
      <c r="AF448" s="110"/>
      <c r="AG448" s="110"/>
      <c r="AH448" s="110"/>
      <c r="AI448" s="110"/>
      <c r="AJ448" s="110"/>
      <c r="AK448" s="110"/>
      <c r="AL448" s="110"/>
      <c r="AM448" s="110"/>
      <c r="AN448" s="110"/>
      <c r="AO448" s="110"/>
      <c r="AP448" s="110"/>
      <c r="AQ448" s="110"/>
      <c r="AR448" s="110"/>
      <c r="AS448" s="110"/>
      <c r="AT448" s="110"/>
      <c r="AU448" s="110"/>
      <c r="AV448" s="110"/>
      <c r="AW448" s="110"/>
      <c r="AX448" s="110"/>
      <c r="AY448" s="110"/>
      <c r="AZ448" s="110"/>
      <c r="BA448" s="110"/>
      <c r="BB448" s="110"/>
      <c r="BC448" s="110"/>
      <c r="BD448" s="110"/>
      <c r="BE448" s="110"/>
      <c r="BF448" s="110"/>
      <c r="BG448" s="110"/>
      <c r="BH448" s="104"/>
      <c r="BI448" s="104"/>
      <c r="BJ448" s="104"/>
      <c r="BK448" s="104"/>
      <c r="BL448" s="104"/>
      <c r="BM448" s="104"/>
      <c r="BN448" s="104"/>
      <c r="BO448" s="104"/>
      <c r="BP448" s="104"/>
      <c r="BQ448" s="104"/>
      <c r="BR448" s="104"/>
      <c r="BS448" s="104"/>
      <c r="BT448" s="104"/>
      <c r="BU448" s="104"/>
      <c r="BV448" s="104"/>
      <c r="BW448" s="104"/>
      <c r="BX448" s="104"/>
      <c r="BY448" s="104"/>
      <c r="BZ448" s="104"/>
      <c r="CA448" s="104"/>
      <c r="CB448" s="104"/>
      <c r="CC448" s="104"/>
      <c r="CD448" s="104"/>
      <c r="CE448" s="104"/>
      <c r="CF448" s="104"/>
      <c r="CG448" s="104"/>
      <c r="CH448" s="104"/>
      <c r="CI448" s="104"/>
      <c r="CJ448" s="104"/>
      <c r="CK448" s="104"/>
      <c r="CL448" s="105"/>
      <c r="CM448" s="106"/>
      <c r="CN448" s="105"/>
      <c r="CO448" s="106"/>
      <c r="CP448" s="105"/>
      <c r="CQ448" s="106"/>
      <c r="CR448" s="105"/>
      <c r="CS448" s="106"/>
      <c r="CT448" s="107"/>
      <c r="CU448" s="107"/>
      <c r="CV448" s="104"/>
    </row>
    <row r="449" spans="1:100" s="33" customFormat="1" ht="30.75" hidden="1" customHeight="1" outlineLevel="1">
      <c r="A449" s="578"/>
      <c r="B449" s="578"/>
      <c r="C449" s="581" t="s">
        <v>467</v>
      </c>
      <c r="D449" s="581"/>
      <c r="E449" s="581"/>
      <c r="F449" s="581"/>
      <c r="G449" s="581"/>
      <c r="H449" s="581"/>
      <c r="I449" s="56"/>
      <c r="J449" s="19"/>
      <c r="K449" s="257"/>
      <c r="L449" s="53"/>
      <c r="M449" s="34"/>
      <c r="N449" s="34">
        <f t="shared" ref="N449:W449" si="164">COUNTIF(N$110:N$188,"x")</f>
        <v>5</v>
      </c>
      <c r="O449" s="34">
        <f t="shared" si="164"/>
        <v>7</v>
      </c>
      <c r="P449" s="34">
        <f t="shared" si="164"/>
        <v>6</v>
      </c>
      <c r="Q449" s="34">
        <f t="shared" si="164"/>
        <v>4</v>
      </c>
      <c r="R449" s="34">
        <f t="shared" si="164"/>
        <v>7</v>
      </c>
      <c r="S449" s="34">
        <f t="shared" si="164"/>
        <v>2</v>
      </c>
      <c r="T449" s="34">
        <f t="shared" si="164"/>
        <v>6</v>
      </c>
      <c r="U449" s="34">
        <f t="shared" si="164"/>
        <v>5</v>
      </c>
      <c r="V449" s="34">
        <f t="shared" si="164"/>
        <v>7</v>
      </c>
      <c r="W449" s="34">
        <f t="shared" si="164"/>
        <v>5</v>
      </c>
      <c r="X449" s="82">
        <f t="shared" si="162"/>
        <v>54</v>
      </c>
      <c r="Y449" s="83"/>
      <c r="Z449" s="110"/>
      <c r="AA449" s="110"/>
      <c r="AB449" s="110"/>
      <c r="AC449" s="110"/>
      <c r="AD449" s="110"/>
      <c r="AE449" s="110"/>
      <c r="AF449" s="110"/>
      <c r="AG449" s="110"/>
      <c r="AH449" s="110"/>
      <c r="AI449" s="110"/>
      <c r="AJ449" s="110"/>
      <c r="AK449" s="110"/>
      <c r="AL449" s="110"/>
      <c r="AM449" s="110"/>
      <c r="AN449" s="110"/>
      <c r="AO449" s="110"/>
      <c r="AP449" s="110"/>
      <c r="AQ449" s="110"/>
      <c r="AR449" s="110"/>
      <c r="AS449" s="110"/>
      <c r="AT449" s="110"/>
      <c r="AU449" s="110"/>
      <c r="AV449" s="110"/>
      <c r="AW449" s="110"/>
      <c r="AX449" s="110"/>
      <c r="AY449" s="110"/>
      <c r="AZ449" s="110"/>
      <c r="BA449" s="110"/>
      <c r="BB449" s="110"/>
      <c r="BC449" s="110"/>
      <c r="BD449" s="110"/>
      <c r="BE449" s="110"/>
      <c r="BF449" s="110"/>
      <c r="BG449" s="110"/>
      <c r="BH449" s="104"/>
      <c r="BI449" s="104"/>
      <c r="BJ449" s="104"/>
      <c r="BK449" s="104"/>
      <c r="BL449" s="104"/>
      <c r="BM449" s="104"/>
      <c r="BN449" s="104"/>
      <c r="BO449" s="104"/>
      <c r="BP449" s="104"/>
      <c r="BQ449" s="104"/>
      <c r="BR449" s="104"/>
      <c r="BS449" s="104"/>
      <c r="BT449" s="104"/>
      <c r="BU449" s="104"/>
      <c r="BV449" s="104"/>
      <c r="BW449" s="104"/>
      <c r="BX449" s="104"/>
      <c r="BY449" s="104"/>
      <c r="BZ449" s="104"/>
      <c r="CA449" s="104"/>
      <c r="CB449" s="104"/>
      <c r="CC449" s="104"/>
      <c r="CD449" s="104"/>
      <c r="CE449" s="104"/>
      <c r="CF449" s="104"/>
      <c r="CG449" s="104"/>
      <c r="CH449" s="104"/>
      <c r="CI449" s="104"/>
      <c r="CJ449" s="104"/>
      <c r="CK449" s="104"/>
      <c r="CL449" s="105"/>
      <c r="CM449" s="106"/>
      <c r="CN449" s="105"/>
      <c r="CO449" s="106"/>
      <c r="CP449" s="105"/>
      <c r="CQ449" s="106"/>
      <c r="CR449" s="105"/>
      <c r="CS449" s="106"/>
      <c r="CT449" s="107"/>
      <c r="CU449" s="107"/>
      <c r="CV449" s="104"/>
    </row>
    <row r="450" spans="1:100" s="33" customFormat="1" ht="30.75" hidden="1" customHeight="1" outlineLevel="1">
      <c r="A450" s="578"/>
      <c r="B450" s="578"/>
      <c r="C450" s="581" t="s">
        <v>468</v>
      </c>
      <c r="D450" s="581"/>
      <c r="E450" s="581"/>
      <c r="F450" s="581"/>
      <c r="G450" s="581"/>
      <c r="H450" s="581"/>
      <c r="I450" s="56"/>
      <c r="J450" s="19"/>
      <c r="K450" s="257"/>
      <c r="L450" s="53"/>
      <c r="M450" s="34"/>
      <c r="N450" s="34">
        <f>COUNTIF(N$189:N$289,"x")</f>
        <v>9</v>
      </c>
      <c r="O450" s="34">
        <f t="shared" ref="O450:W450" si="165">COUNTIF(O$189:O$289,"x")</f>
        <v>8</v>
      </c>
      <c r="P450" s="34">
        <f t="shared" si="165"/>
        <v>11</v>
      </c>
      <c r="Q450" s="34">
        <f t="shared" si="165"/>
        <v>12</v>
      </c>
      <c r="R450" s="34">
        <f t="shared" si="165"/>
        <v>6</v>
      </c>
      <c r="S450" s="34">
        <f t="shared" si="165"/>
        <v>4</v>
      </c>
      <c r="T450" s="34">
        <f t="shared" si="165"/>
        <v>12</v>
      </c>
      <c r="U450" s="34">
        <f t="shared" si="165"/>
        <v>15</v>
      </c>
      <c r="V450" s="34">
        <f t="shared" si="165"/>
        <v>8</v>
      </c>
      <c r="W450" s="34">
        <f t="shared" si="165"/>
        <v>12</v>
      </c>
      <c r="X450" s="82">
        <f t="shared" si="162"/>
        <v>97</v>
      </c>
      <c r="Y450" s="83"/>
      <c r="Z450" s="110"/>
      <c r="AA450" s="110"/>
      <c r="AB450" s="110"/>
      <c r="AC450" s="110"/>
      <c r="AD450" s="110"/>
      <c r="AE450" s="110"/>
      <c r="AF450" s="110"/>
      <c r="AG450" s="110"/>
      <c r="AH450" s="110"/>
      <c r="AI450" s="110"/>
      <c r="AJ450" s="110"/>
      <c r="AK450" s="110"/>
      <c r="AL450" s="110"/>
      <c r="AM450" s="110"/>
      <c r="AN450" s="110"/>
      <c r="AO450" s="110"/>
      <c r="AP450" s="110"/>
      <c r="AQ450" s="110"/>
      <c r="AR450" s="110"/>
      <c r="AS450" s="110"/>
      <c r="AT450" s="110"/>
      <c r="AU450" s="110"/>
      <c r="AV450" s="110"/>
      <c r="AW450" s="110"/>
      <c r="AX450" s="110"/>
      <c r="AY450" s="110"/>
      <c r="AZ450" s="110"/>
      <c r="BA450" s="110"/>
      <c r="BB450" s="110"/>
      <c r="BC450" s="110"/>
      <c r="BD450" s="110"/>
      <c r="BE450" s="110"/>
      <c r="BF450" s="110"/>
      <c r="BG450" s="110"/>
      <c r="BH450" s="104"/>
      <c r="BI450" s="104"/>
      <c r="BJ450" s="104"/>
      <c r="BK450" s="104"/>
      <c r="BL450" s="104"/>
      <c r="BM450" s="104"/>
      <c r="BN450" s="104"/>
      <c r="BO450" s="104"/>
      <c r="BP450" s="104"/>
      <c r="BQ450" s="104"/>
      <c r="BR450" s="104"/>
      <c r="BS450" s="104"/>
      <c r="BT450" s="104"/>
      <c r="BU450" s="104"/>
      <c r="BV450" s="104"/>
      <c r="BW450" s="104"/>
      <c r="BX450" s="104"/>
      <c r="BY450" s="104"/>
      <c r="BZ450" s="104"/>
      <c r="CA450" s="104"/>
      <c r="CB450" s="104"/>
      <c r="CC450" s="104"/>
      <c r="CD450" s="104"/>
      <c r="CE450" s="104"/>
      <c r="CF450" s="104"/>
      <c r="CG450" s="104"/>
      <c r="CH450" s="104"/>
      <c r="CI450" s="104"/>
      <c r="CJ450" s="104"/>
      <c r="CK450" s="104"/>
      <c r="CL450" s="105"/>
      <c r="CM450" s="106"/>
      <c r="CN450" s="105"/>
      <c r="CO450" s="106"/>
      <c r="CP450" s="105"/>
      <c r="CQ450" s="106"/>
      <c r="CR450" s="105"/>
      <c r="CS450" s="106"/>
      <c r="CT450" s="107"/>
      <c r="CU450" s="107"/>
      <c r="CV450" s="104"/>
    </row>
    <row r="451" spans="1:100" s="33" customFormat="1" ht="30.75" hidden="1" customHeight="1" outlineLevel="1">
      <c r="A451" s="578"/>
      <c r="B451" s="578"/>
      <c r="C451" s="581" t="s">
        <v>469</v>
      </c>
      <c r="D451" s="581"/>
      <c r="E451" s="581"/>
      <c r="F451" s="581"/>
      <c r="G451" s="581"/>
      <c r="H451" s="581"/>
      <c r="I451" s="56"/>
      <c r="J451" s="19"/>
      <c r="K451" s="257"/>
      <c r="L451" s="53"/>
      <c r="M451" s="34"/>
      <c r="N451" s="34">
        <f>COUNTIF(N$290:N$326,"x")</f>
        <v>4</v>
      </c>
      <c r="O451" s="34">
        <f t="shared" ref="O451:W451" si="166">COUNTIF(O$290:O$326,"x")</f>
        <v>8</v>
      </c>
      <c r="P451" s="34">
        <f t="shared" si="166"/>
        <v>3</v>
      </c>
      <c r="Q451" s="34">
        <f t="shared" si="166"/>
        <v>2</v>
      </c>
      <c r="R451" s="34">
        <f t="shared" si="166"/>
        <v>3</v>
      </c>
      <c r="S451" s="34">
        <f t="shared" si="166"/>
        <v>1</v>
      </c>
      <c r="T451" s="34">
        <f t="shared" si="166"/>
        <v>1</v>
      </c>
      <c r="U451" s="34">
        <f t="shared" si="166"/>
        <v>1</v>
      </c>
      <c r="V451" s="34">
        <f t="shared" si="166"/>
        <v>3</v>
      </c>
      <c r="W451" s="34">
        <f t="shared" si="166"/>
        <v>3</v>
      </c>
      <c r="X451" s="82">
        <f t="shared" si="162"/>
        <v>29</v>
      </c>
      <c r="Y451" s="83"/>
      <c r="Z451" s="110"/>
      <c r="AA451" s="110"/>
      <c r="AB451" s="110"/>
      <c r="AC451" s="110"/>
      <c r="AD451" s="110"/>
      <c r="AE451" s="110"/>
      <c r="AF451" s="110"/>
      <c r="AG451" s="110"/>
      <c r="AH451" s="110"/>
      <c r="AI451" s="110"/>
      <c r="AJ451" s="110"/>
      <c r="AK451" s="110"/>
      <c r="AL451" s="110"/>
      <c r="AM451" s="110"/>
      <c r="AN451" s="110"/>
      <c r="AO451" s="110"/>
      <c r="AP451" s="110"/>
      <c r="AQ451" s="110"/>
      <c r="AR451" s="110"/>
      <c r="AS451" s="110"/>
      <c r="AT451" s="110"/>
      <c r="AU451" s="110"/>
      <c r="AV451" s="110"/>
      <c r="AW451" s="110"/>
      <c r="AX451" s="110"/>
      <c r="AY451" s="110"/>
      <c r="AZ451" s="110"/>
      <c r="BA451" s="110"/>
      <c r="BB451" s="110"/>
      <c r="BC451" s="110"/>
      <c r="BD451" s="110"/>
      <c r="BE451" s="110"/>
      <c r="BF451" s="110"/>
      <c r="BG451" s="110"/>
      <c r="BH451" s="104"/>
      <c r="BI451" s="104"/>
      <c r="BJ451" s="104"/>
      <c r="BK451" s="104"/>
      <c r="BL451" s="104"/>
      <c r="BM451" s="104"/>
      <c r="BN451" s="104"/>
      <c r="BO451" s="104"/>
      <c r="BP451" s="104"/>
      <c r="BQ451" s="104"/>
      <c r="BR451" s="104"/>
      <c r="BS451" s="104"/>
      <c r="BT451" s="104"/>
      <c r="BU451" s="104"/>
      <c r="BV451" s="104"/>
      <c r="BW451" s="104"/>
      <c r="BX451" s="104"/>
      <c r="BY451" s="104"/>
      <c r="BZ451" s="104"/>
      <c r="CA451" s="104"/>
      <c r="CB451" s="104"/>
      <c r="CC451" s="104"/>
      <c r="CD451" s="104"/>
      <c r="CE451" s="104"/>
      <c r="CF451" s="104"/>
      <c r="CG451" s="104"/>
      <c r="CH451" s="104"/>
      <c r="CI451" s="104"/>
      <c r="CJ451" s="104"/>
      <c r="CK451" s="104"/>
      <c r="CL451" s="105"/>
      <c r="CM451" s="106"/>
      <c r="CN451" s="105"/>
      <c r="CO451" s="106"/>
      <c r="CP451" s="105"/>
      <c r="CQ451" s="106"/>
      <c r="CR451" s="105"/>
      <c r="CS451" s="106"/>
      <c r="CT451" s="107"/>
      <c r="CU451" s="107"/>
      <c r="CV451" s="104"/>
    </row>
    <row r="452" spans="1:100" s="33" customFormat="1" ht="30.75" hidden="1" customHeight="1" outlineLevel="1">
      <c r="A452" s="578"/>
      <c r="B452" s="578"/>
      <c r="C452" s="581" t="s">
        <v>470</v>
      </c>
      <c r="D452" s="581"/>
      <c r="E452" s="581"/>
      <c r="F452" s="581"/>
      <c r="G452" s="581"/>
      <c r="H452" s="581"/>
      <c r="I452" s="56"/>
      <c r="J452" s="19"/>
      <c r="K452" s="257"/>
      <c r="L452" s="53"/>
      <c r="M452" s="34"/>
      <c r="N452" s="34">
        <f t="shared" ref="N452:W452" si="167">COUNTIF(N$327:N$445,"x")</f>
        <v>10</v>
      </c>
      <c r="O452" s="34">
        <f t="shared" si="167"/>
        <v>9</v>
      </c>
      <c r="P452" s="34">
        <f t="shared" si="167"/>
        <v>12</v>
      </c>
      <c r="Q452" s="34">
        <f t="shared" si="167"/>
        <v>16</v>
      </c>
      <c r="R452" s="34">
        <f t="shared" si="167"/>
        <v>9</v>
      </c>
      <c r="S452" s="34">
        <f t="shared" si="167"/>
        <v>8</v>
      </c>
      <c r="T452" s="34">
        <f t="shared" si="167"/>
        <v>14</v>
      </c>
      <c r="U452" s="34">
        <f t="shared" si="167"/>
        <v>14</v>
      </c>
      <c r="V452" s="34">
        <f t="shared" si="167"/>
        <v>11</v>
      </c>
      <c r="W452" s="34">
        <f t="shared" si="167"/>
        <v>12</v>
      </c>
      <c r="X452" s="82">
        <f t="shared" si="162"/>
        <v>115</v>
      </c>
      <c r="Y452" s="83"/>
      <c r="Z452" s="110"/>
      <c r="AA452" s="110"/>
      <c r="AB452" s="110"/>
      <c r="AC452" s="110"/>
      <c r="AD452" s="110"/>
      <c r="AE452" s="110"/>
      <c r="AF452" s="110"/>
      <c r="AG452" s="110"/>
      <c r="AH452" s="110"/>
      <c r="AI452" s="110"/>
      <c r="AJ452" s="110"/>
      <c r="AK452" s="110"/>
      <c r="AL452" s="110"/>
      <c r="AM452" s="110"/>
      <c r="AN452" s="110"/>
      <c r="AO452" s="110"/>
      <c r="AP452" s="110"/>
      <c r="AQ452" s="110"/>
      <c r="AR452" s="110"/>
      <c r="AS452" s="110"/>
      <c r="AT452" s="110"/>
      <c r="AU452" s="110"/>
      <c r="AV452" s="110"/>
      <c r="AW452" s="110"/>
      <c r="AX452" s="110"/>
      <c r="AY452" s="110"/>
      <c r="AZ452" s="110"/>
      <c r="BA452" s="110"/>
      <c r="BB452" s="110"/>
      <c r="BC452" s="110"/>
      <c r="BD452" s="110"/>
      <c r="BE452" s="110"/>
      <c r="BF452" s="110"/>
      <c r="BG452" s="110"/>
      <c r="BH452" s="104"/>
      <c r="BI452" s="104"/>
      <c r="BJ452" s="104"/>
      <c r="BK452" s="104"/>
      <c r="BL452" s="104"/>
      <c r="BM452" s="104"/>
      <c r="BN452" s="104"/>
      <c r="BO452" s="104"/>
      <c r="BP452" s="104"/>
      <c r="BQ452" s="104"/>
      <c r="BR452" s="104"/>
      <c r="BS452" s="104"/>
      <c r="BT452" s="104"/>
      <c r="BU452" s="104"/>
      <c r="BV452" s="104"/>
      <c r="BW452" s="104"/>
      <c r="BX452" s="104"/>
      <c r="BY452" s="104"/>
      <c r="BZ452" s="104"/>
      <c r="CA452" s="104"/>
      <c r="CB452" s="104"/>
      <c r="CC452" s="104"/>
      <c r="CD452" s="104"/>
      <c r="CE452" s="104"/>
      <c r="CF452" s="104"/>
      <c r="CG452" s="104"/>
      <c r="CH452" s="104"/>
      <c r="CI452" s="104"/>
      <c r="CJ452" s="104"/>
      <c r="CK452" s="104"/>
      <c r="CL452" s="105"/>
      <c r="CM452" s="106"/>
      <c r="CN452" s="105"/>
      <c r="CO452" s="106"/>
      <c r="CP452" s="105"/>
      <c r="CQ452" s="106"/>
      <c r="CR452" s="105"/>
      <c r="CS452" s="106"/>
      <c r="CT452" s="107"/>
      <c r="CU452" s="107"/>
      <c r="CV452" s="104"/>
    </row>
    <row r="453" spans="1:100" s="22" customFormat="1" ht="13.2" hidden="1" outlineLevel="1">
      <c r="A453" s="40"/>
      <c r="B453" s="42"/>
      <c r="C453" s="35"/>
      <c r="D453" s="42"/>
      <c r="E453" s="35"/>
      <c r="F453" s="42"/>
      <c r="G453" s="3"/>
      <c r="H453" s="184"/>
      <c r="I453" s="57"/>
      <c r="J453" s="13"/>
      <c r="K453" s="40"/>
      <c r="L453" s="40"/>
      <c r="M453" s="40"/>
      <c r="N453" s="40"/>
      <c r="O453" s="40"/>
      <c r="P453" s="40"/>
      <c r="Q453" s="40"/>
      <c r="R453" s="40"/>
      <c r="S453" s="79"/>
      <c r="T453" s="40"/>
      <c r="U453" s="40"/>
      <c r="V453" s="40"/>
      <c r="W453" s="40"/>
      <c r="X453" s="3"/>
      <c r="Y453" s="109"/>
      <c r="Z453" s="109"/>
      <c r="AA453" s="109"/>
      <c r="AB453" s="109"/>
      <c r="AC453" s="109"/>
      <c r="AD453" s="109"/>
      <c r="AE453" s="109"/>
      <c r="AF453" s="109"/>
      <c r="AG453" s="109"/>
      <c r="AH453" s="109"/>
      <c r="AI453" s="109"/>
      <c r="AJ453" s="109"/>
      <c r="AK453" s="109"/>
      <c r="AL453" s="109"/>
      <c r="AM453" s="109"/>
      <c r="AN453" s="109"/>
      <c r="AO453" s="109"/>
      <c r="AP453" s="109"/>
      <c r="AQ453" s="109"/>
      <c r="AR453" s="109"/>
      <c r="AS453" s="109"/>
      <c r="AT453" s="109"/>
      <c r="AU453" s="109"/>
      <c r="AV453" s="109"/>
      <c r="AW453" s="109"/>
      <c r="AX453" s="109"/>
      <c r="AY453" s="109"/>
      <c r="AZ453" s="109"/>
      <c r="BA453" s="109"/>
      <c r="BB453" s="109"/>
      <c r="BC453" s="109"/>
      <c r="BD453" s="109"/>
      <c r="BE453" s="109"/>
      <c r="BF453" s="109"/>
      <c r="BG453" s="109"/>
      <c r="BH453" s="104"/>
      <c r="BI453" s="104"/>
      <c r="BJ453" s="104"/>
      <c r="BK453" s="104"/>
      <c r="BL453" s="104"/>
      <c r="BM453" s="104"/>
      <c r="BN453" s="104"/>
      <c r="BO453" s="104"/>
      <c r="BP453" s="104"/>
      <c r="BQ453" s="104"/>
      <c r="BR453" s="104"/>
      <c r="BS453" s="104"/>
      <c r="BT453" s="104"/>
      <c r="BU453" s="104"/>
      <c r="BV453" s="104"/>
      <c r="BW453" s="104"/>
      <c r="BX453" s="104"/>
      <c r="BY453" s="104"/>
      <c r="BZ453" s="104"/>
      <c r="CA453" s="104"/>
      <c r="CB453" s="104"/>
      <c r="CC453" s="104"/>
      <c r="CD453" s="104"/>
      <c r="CE453" s="104"/>
      <c r="CF453" s="104"/>
      <c r="CG453" s="104"/>
      <c r="CH453" s="104"/>
      <c r="CI453" s="104"/>
      <c r="CJ453" s="104"/>
      <c r="CK453" s="104"/>
      <c r="CL453" s="105"/>
      <c r="CM453" s="106"/>
      <c r="CN453" s="105"/>
      <c r="CO453" s="106"/>
      <c r="CP453" s="105"/>
      <c r="CQ453" s="106"/>
      <c r="CR453" s="105"/>
      <c r="CS453" s="106"/>
      <c r="CT453" s="107"/>
      <c r="CU453" s="107"/>
      <c r="CV453" s="104"/>
    </row>
    <row r="454" spans="1:100" s="33" customFormat="1" ht="13.2" hidden="1" outlineLevel="1">
      <c r="A454" s="574"/>
      <c r="B454" s="574"/>
      <c r="C454" s="572" t="s">
        <v>527</v>
      </c>
      <c r="D454" s="572"/>
      <c r="E454" s="572"/>
      <c r="F454" s="572"/>
      <c r="G454" s="572"/>
      <c r="H454" s="572"/>
      <c r="I454" s="87"/>
      <c r="J454" s="88"/>
      <c r="K454" s="88"/>
      <c r="L454" s="242"/>
      <c r="M454" s="242"/>
      <c r="N454" s="242"/>
      <c r="O454" s="242"/>
      <c r="P454" s="242"/>
      <c r="Q454" s="242"/>
      <c r="R454" s="242"/>
      <c r="S454" s="242"/>
      <c r="T454" s="242"/>
      <c r="U454" s="242"/>
      <c r="V454" s="242"/>
      <c r="W454" s="242"/>
      <c r="X454" s="242"/>
      <c r="Y454" s="24">
        <f>SUM(Y455:Y463)</f>
        <v>16</v>
      </c>
      <c r="Z454" s="24">
        <f t="shared" ref="Z454:BG454" si="168">SUM(Z455:Z463)</f>
        <v>11</v>
      </c>
      <c r="AA454" s="24">
        <f t="shared" si="168"/>
        <v>18</v>
      </c>
      <c r="AB454" s="24">
        <f t="shared" si="168"/>
        <v>17</v>
      </c>
      <c r="AC454" s="24">
        <f t="shared" si="168"/>
        <v>18</v>
      </c>
      <c r="AD454" s="24">
        <f t="shared" si="168"/>
        <v>27</v>
      </c>
      <c r="AE454" s="24">
        <f t="shared" si="168"/>
        <v>19</v>
      </c>
      <c r="AF454" s="24">
        <f t="shared" si="168"/>
        <v>21</v>
      </c>
      <c r="AG454" s="24">
        <f t="shared" si="168"/>
        <v>18</v>
      </c>
      <c r="AH454" s="24">
        <f t="shared" si="168"/>
        <v>18</v>
      </c>
      <c r="AI454" s="24">
        <f t="shared" si="168"/>
        <v>12</v>
      </c>
      <c r="AJ454" s="24">
        <f t="shared" si="168"/>
        <v>17</v>
      </c>
      <c r="AK454" s="24">
        <f t="shared" si="168"/>
        <v>16</v>
      </c>
      <c r="AL454" s="24">
        <f t="shared" si="168"/>
        <v>13</v>
      </c>
      <c r="AM454" s="24">
        <f t="shared" si="168"/>
        <v>14</v>
      </c>
      <c r="AN454" s="24">
        <f t="shared" si="168"/>
        <v>13</v>
      </c>
      <c r="AO454" s="24">
        <f t="shared" si="168"/>
        <v>16</v>
      </c>
      <c r="AP454" s="24">
        <f t="shared" si="168"/>
        <v>16</v>
      </c>
      <c r="AQ454" s="24">
        <f t="shared" si="168"/>
        <v>13</v>
      </c>
      <c r="AR454" s="24">
        <f t="shared" si="168"/>
        <v>17</v>
      </c>
      <c r="AS454" s="24">
        <f t="shared" si="168"/>
        <v>16</v>
      </c>
      <c r="AT454" s="24">
        <f t="shared" si="168"/>
        <v>17</v>
      </c>
      <c r="AU454" s="24">
        <f t="shared" si="168"/>
        <v>17</v>
      </c>
      <c r="AV454" s="24">
        <f>SUM(AV455:AV463)</f>
        <v>17</v>
      </c>
      <c r="AW454" s="24">
        <f t="shared" si="168"/>
        <v>15</v>
      </c>
      <c r="AX454" s="24">
        <f t="shared" si="168"/>
        <v>19</v>
      </c>
      <c r="AY454" s="24">
        <f t="shared" si="168"/>
        <v>16</v>
      </c>
      <c r="AZ454" s="24">
        <f t="shared" si="168"/>
        <v>18</v>
      </c>
      <c r="BA454" s="24">
        <f t="shared" si="168"/>
        <v>17</v>
      </c>
      <c r="BB454" s="24">
        <f t="shared" si="168"/>
        <v>20</v>
      </c>
      <c r="BC454" s="24">
        <f>SUM(BC455:BC463)</f>
        <v>19</v>
      </c>
      <c r="BD454" s="24">
        <f>SUM(BD455:BD463)</f>
        <v>17</v>
      </c>
      <c r="BE454" s="24">
        <f t="shared" si="168"/>
        <v>19</v>
      </c>
      <c r="BF454" s="24">
        <f t="shared" si="168"/>
        <v>17</v>
      </c>
      <c r="BG454" s="24">
        <f t="shared" si="168"/>
        <v>15</v>
      </c>
      <c r="BH454" s="242"/>
      <c r="BI454" s="242"/>
      <c r="BJ454" s="242"/>
      <c r="BK454" s="242"/>
      <c r="BL454" s="242"/>
      <c r="BM454" s="242"/>
      <c r="BN454" s="242"/>
      <c r="BO454" s="242"/>
      <c r="BP454" s="242"/>
      <c r="BQ454" s="242"/>
      <c r="BR454" s="242"/>
      <c r="BS454" s="242"/>
      <c r="BT454" s="242"/>
      <c r="BU454" s="242"/>
      <c r="BV454" s="242"/>
      <c r="BW454" s="242"/>
      <c r="BX454" s="242"/>
      <c r="BY454" s="242"/>
      <c r="BZ454" s="242"/>
      <c r="CA454" s="242"/>
      <c r="CB454" s="242"/>
      <c r="CC454" s="242"/>
      <c r="CD454" s="242"/>
      <c r="CE454" s="242"/>
      <c r="CF454" s="242"/>
      <c r="CG454" s="242"/>
      <c r="CH454" s="242"/>
      <c r="CI454" s="242"/>
      <c r="CJ454" s="242"/>
      <c r="CK454" s="242"/>
      <c r="CL454" s="240"/>
      <c r="CM454" s="239"/>
      <c r="CN454" s="240"/>
      <c r="CO454" s="239"/>
      <c r="CP454" s="240"/>
      <c r="CQ454" s="239"/>
      <c r="CR454" s="240"/>
      <c r="CS454" s="239"/>
      <c r="CT454" s="241"/>
      <c r="CU454" s="241"/>
      <c r="CV454" s="242"/>
    </row>
    <row r="455" spans="1:100" s="33" customFormat="1" ht="13.2" hidden="1" outlineLevel="1">
      <c r="A455" s="574"/>
      <c r="B455" s="574"/>
      <c r="C455" s="573" t="s">
        <v>528</v>
      </c>
      <c r="D455" s="573"/>
      <c r="E455" s="573"/>
      <c r="F455" s="573"/>
      <c r="G455" s="573"/>
      <c r="H455" s="573"/>
      <c r="I455" s="89"/>
      <c r="J455" s="88"/>
      <c r="K455" s="88"/>
      <c r="L455" s="242"/>
      <c r="M455" s="242"/>
      <c r="N455" s="242"/>
      <c r="O455" s="242"/>
      <c r="P455" s="242"/>
      <c r="Q455" s="242"/>
      <c r="R455" s="242"/>
      <c r="S455" s="242"/>
      <c r="T455" s="242"/>
      <c r="U455" s="242"/>
      <c r="V455" s="242"/>
      <c r="W455" s="242"/>
      <c r="X455" s="242"/>
      <c r="Y455" s="241">
        <f t="shared" ref="Y455:BG455" si="169">COUNTIF(Y$7:Y$445,"ĐTT")</f>
        <v>5</v>
      </c>
      <c r="Z455" s="241">
        <f t="shared" si="169"/>
        <v>1</v>
      </c>
      <c r="AA455" s="241">
        <f t="shared" si="169"/>
        <v>2</v>
      </c>
      <c r="AB455" s="241">
        <f t="shared" si="169"/>
        <v>3</v>
      </c>
      <c r="AC455" s="241">
        <f t="shared" si="169"/>
        <v>4</v>
      </c>
      <c r="AD455" s="241">
        <f t="shared" si="169"/>
        <v>2</v>
      </c>
      <c r="AE455" s="241">
        <f t="shared" si="169"/>
        <v>3</v>
      </c>
      <c r="AF455" s="241">
        <f t="shared" si="169"/>
        <v>3</v>
      </c>
      <c r="AG455" s="241">
        <f t="shared" si="169"/>
        <v>4</v>
      </c>
      <c r="AH455" s="241">
        <f t="shared" si="169"/>
        <v>1</v>
      </c>
      <c r="AI455" s="241">
        <f t="shared" si="169"/>
        <v>3</v>
      </c>
      <c r="AJ455" s="241">
        <f t="shared" si="169"/>
        <v>3</v>
      </c>
      <c r="AK455" s="241">
        <f t="shared" si="169"/>
        <v>1</v>
      </c>
      <c r="AL455" s="241">
        <f t="shared" si="169"/>
        <v>2</v>
      </c>
      <c r="AM455" s="241">
        <f t="shared" si="169"/>
        <v>1</v>
      </c>
      <c r="AN455" s="241">
        <f t="shared" si="169"/>
        <v>1</v>
      </c>
      <c r="AO455" s="241">
        <f t="shared" si="169"/>
        <v>3</v>
      </c>
      <c r="AP455" s="241">
        <f t="shared" si="169"/>
        <v>3</v>
      </c>
      <c r="AQ455" s="241">
        <f t="shared" si="169"/>
        <v>2</v>
      </c>
      <c r="AR455" s="241">
        <f t="shared" si="169"/>
        <v>3</v>
      </c>
      <c r="AS455" s="241">
        <f t="shared" si="169"/>
        <v>2</v>
      </c>
      <c r="AT455" s="241">
        <f t="shared" si="169"/>
        <v>1</v>
      </c>
      <c r="AU455" s="241">
        <f t="shared" si="169"/>
        <v>2</v>
      </c>
      <c r="AV455" s="241">
        <f t="shared" si="169"/>
        <v>1</v>
      </c>
      <c r="AW455" s="241">
        <f t="shared" si="169"/>
        <v>1</v>
      </c>
      <c r="AX455" s="241">
        <f t="shared" si="169"/>
        <v>3</v>
      </c>
      <c r="AY455" s="241">
        <f t="shared" si="169"/>
        <v>3</v>
      </c>
      <c r="AZ455" s="241">
        <f t="shared" si="169"/>
        <v>3</v>
      </c>
      <c r="BA455" s="241">
        <f t="shared" si="169"/>
        <v>5</v>
      </c>
      <c r="BB455" s="241">
        <f t="shared" si="169"/>
        <v>2</v>
      </c>
      <c r="BC455" s="241">
        <f t="shared" si="169"/>
        <v>2</v>
      </c>
      <c r="BD455" s="241">
        <f t="shared" si="169"/>
        <v>1</v>
      </c>
      <c r="BE455" s="241">
        <f t="shared" si="169"/>
        <v>3</v>
      </c>
      <c r="BF455" s="241">
        <f t="shared" si="169"/>
        <v>1</v>
      </c>
      <c r="BG455" s="241">
        <f t="shared" si="169"/>
        <v>2</v>
      </c>
      <c r="BH455" s="242"/>
      <c r="BI455" s="242"/>
      <c r="BJ455" s="242"/>
      <c r="BK455" s="242"/>
      <c r="BL455" s="242"/>
      <c r="BM455" s="242"/>
      <c r="BN455" s="242"/>
      <c r="BO455" s="242"/>
      <c r="BP455" s="242"/>
      <c r="BQ455" s="242"/>
      <c r="BR455" s="242"/>
      <c r="BS455" s="242"/>
      <c r="BT455" s="242"/>
      <c r="BU455" s="242"/>
      <c r="BV455" s="242"/>
      <c r="BW455" s="242"/>
      <c r="BX455" s="242"/>
      <c r="BY455" s="242"/>
      <c r="BZ455" s="242"/>
      <c r="CA455" s="242"/>
      <c r="CB455" s="242"/>
      <c r="CC455" s="242"/>
      <c r="CD455" s="242"/>
      <c r="CE455" s="242"/>
      <c r="CF455" s="242"/>
      <c r="CG455" s="242"/>
      <c r="CH455" s="242"/>
      <c r="CI455" s="242"/>
      <c r="CJ455" s="242"/>
      <c r="CK455" s="242"/>
      <c r="CL455" s="240"/>
      <c r="CM455" s="239"/>
      <c r="CN455" s="240"/>
      <c r="CO455" s="239"/>
      <c r="CP455" s="240"/>
      <c r="CQ455" s="239"/>
      <c r="CR455" s="240"/>
      <c r="CS455" s="239"/>
      <c r="CT455" s="241"/>
      <c r="CU455" s="241"/>
      <c r="CV455" s="242"/>
    </row>
    <row r="456" spans="1:100" s="33" customFormat="1" ht="13.2" hidden="1" outlineLevel="1">
      <c r="A456" s="574"/>
      <c r="B456" s="574"/>
      <c r="C456" s="573" t="s">
        <v>529</v>
      </c>
      <c r="D456" s="573"/>
      <c r="E456" s="573"/>
      <c r="F456" s="573"/>
      <c r="G456" s="573"/>
      <c r="H456" s="573"/>
      <c r="I456" s="89"/>
      <c r="J456" s="88"/>
      <c r="K456" s="88"/>
      <c r="L456" s="242"/>
      <c r="M456" s="242"/>
      <c r="N456" s="242"/>
      <c r="O456" s="242"/>
      <c r="P456" s="242"/>
      <c r="Q456" s="242"/>
      <c r="R456" s="242"/>
      <c r="S456" s="242"/>
      <c r="T456" s="242"/>
      <c r="U456" s="242"/>
      <c r="V456" s="242"/>
      <c r="W456" s="242"/>
      <c r="X456" s="242"/>
      <c r="Y456" s="241">
        <f t="shared" ref="Y456:BG456" si="170">COUNTIF(Y$7:Y$445,"TDS")</f>
        <v>1</v>
      </c>
      <c r="Z456" s="241">
        <f t="shared" si="170"/>
        <v>1</v>
      </c>
      <c r="AA456" s="241">
        <f t="shared" si="170"/>
        <v>1</v>
      </c>
      <c r="AB456" s="241">
        <f t="shared" si="170"/>
        <v>1</v>
      </c>
      <c r="AC456" s="241">
        <f t="shared" si="170"/>
        <v>1</v>
      </c>
      <c r="AD456" s="241">
        <f t="shared" si="170"/>
        <v>1</v>
      </c>
      <c r="AE456" s="241">
        <f t="shared" si="170"/>
        <v>1</v>
      </c>
      <c r="AF456" s="241">
        <f t="shared" si="170"/>
        <v>1</v>
      </c>
      <c r="AG456" s="241">
        <f t="shared" si="170"/>
        <v>1</v>
      </c>
      <c r="AH456" s="241">
        <f t="shared" si="170"/>
        <v>1</v>
      </c>
      <c r="AI456" s="241">
        <f t="shared" si="170"/>
        <v>1</v>
      </c>
      <c r="AJ456" s="241">
        <f t="shared" si="170"/>
        <v>1</v>
      </c>
      <c r="AK456" s="241">
        <f t="shared" si="170"/>
        <v>1</v>
      </c>
      <c r="AL456" s="241">
        <f t="shared" si="170"/>
        <v>1</v>
      </c>
      <c r="AM456" s="241">
        <f t="shared" si="170"/>
        <v>1</v>
      </c>
      <c r="AN456" s="241">
        <f t="shared" si="170"/>
        <v>1</v>
      </c>
      <c r="AO456" s="241">
        <f t="shared" si="170"/>
        <v>1</v>
      </c>
      <c r="AP456" s="241">
        <f t="shared" si="170"/>
        <v>1</v>
      </c>
      <c r="AQ456" s="241">
        <f t="shared" si="170"/>
        <v>1</v>
      </c>
      <c r="AR456" s="241">
        <f t="shared" si="170"/>
        <v>1</v>
      </c>
      <c r="AS456" s="241">
        <f t="shared" si="170"/>
        <v>1</v>
      </c>
      <c r="AT456" s="241">
        <f t="shared" si="170"/>
        <v>1</v>
      </c>
      <c r="AU456" s="241">
        <f t="shared" si="170"/>
        <v>1</v>
      </c>
      <c r="AV456" s="241">
        <f t="shared" si="170"/>
        <v>1</v>
      </c>
      <c r="AW456" s="241">
        <f t="shared" si="170"/>
        <v>1</v>
      </c>
      <c r="AX456" s="241">
        <f t="shared" si="170"/>
        <v>1</v>
      </c>
      <c r="AY456" s="241">
        <f t="shared" si="170"/>
        <v>1</v>
      </c>
      <c r="AZ456" s="241">
        <f t="shared" si="170"/>
        <v>1</v>
      </c>
      <c r="BA456" s="241">
        <f t="shared" si="170"/>
        <v>1</v>
      </c>
      <c r="BB456" s="241">
        <f t="shared" si="170"/>
        <v>1</v>
      </c>
      <c r="BC456" s="241">
        <f t="shared" si="170"/>
        <v>1</v>
      </c>
      <c r="BD456" s="241">
        <f t="shared" si="170"/>
        <v>1</v>
      </c>
      <c r="BE456" s="241">
        <f t="shared" si="170"/>
        <v>1</v>
      </c>
      <c r="BF456" s="241">
        <f t="shared" si="170"/>
        <v>1</v>
      </c>
      <c r="BG456" s="241">
        <f t="shared" si="170"/>
        <v>1</v>
      </c>
      <c r="BH456" s="242"/>
      <c r="BI456" s="242"/>
      <c r="BJ456" s="242"/>
      <c r="BK456" s="242"/>
      <c r="BL456" s="242"/>
      <c r="BM456" s="242"/>
      <c r="BN456" s="242"/>
      <c r="BO456" s="242"/>
      <c r="BP456" s="242"/>
      <c r="BQ456" s="242"/>
      <c r="BR456" s="242"/>
      <c r="BS456" s="242"/>
      <c r="BT456" s="242"/>
      <c r="BU456" s="242"/>
      <c r="BV456" s="242"/>
      <c r="BW456" s="242"/>
      <c r="BX456" s="242"/>
      <c r="BY456" s="242"/>
      <c r="BZ456" s="242"/>
      <c r="CA456" s="242"/>
      <c r="CB456" s="242"/>
      <c r="CC456" s="242"/>
      <c r="CD456" s="242"/>
      <c r="CE456" s="242"/>
      <c r="CF456" s="242"/>
      <c r="CG456" s="242"/>
      <c r="CH456" s="242"/>
      <c r="CI456" s="242"/>
      <c r="CJ456" s="242"/>
      <c r="CK456" s="242"/>
      <c r="CL456" s="240"/>
      <c r="CM456" s="239"/>
      <c r="CN456" s="240"/>
      <c r="CO456" s="239"/>
      <c r="CP456" s="240"/>
      <c r="CQ456" s="239"/>
      <c r="CR456" s="240"/>
      <c r="CS456" s="239"/>
      <c r="CT456" s="241"/>
      <c r="CU456" s="241"/>
      <c r="CV456" s="242"/>
    </row>
    <row r="457" spans="1:100" s="33" customFormat="1" ht="13.2" hidden="1" outlineLevel="1">
      <c r="A457" s="574"/>
      <c r="B457" s="574"/>
      <c r="C457" s="573" t="s">
        <v>530</v>
      </c>
      <c r="D457" s="573"/>
      <c r="E457" s="573"/>
      <c r="F457" s="573"/>
      <c r="G457" s="573"/>
      <c r="H457" s="573"/>
      <c r="I457" s="89"/>
      <c r="J457" s="88"/>
      <c r="K457" s="88"/>
      <c r="L457" s="242"/>
      <c r="M457" s="242"/>
      <c r="N457" s="242"/>
      <c r="O457" s="242"/>
      <c r="P457" s="242"/>
      <c r="Q457" s="242"/>
      <c r="R457" s="242"/>
      <c r="S457" s="242"/>
      <c r="T457" s="242"/>
      <c r="U457" s="242"/>
      <c r="V457" s="242"/>
      <c r="W457" s="242"/>
      <c r="X457" s="242"/>
      <c r="Y457" s="241">
        <f t="shared" ref="Y457:BG457" si="171">COUNTIF(Y$7:Y$445,"HĐG")</f>
        <v>2</v>
      </c>
      <c r="Z457" s="241">
        <f t="shared" si="171"/>
        <v>0</v>
      </c>
      <c r="AA457" s="241">
        <f t="shared" si="171"/>
        <v>1</v>
      </c>
      <c r="AB457" s="241">
        <f t="shared" si="171"/>
        <v>1</v>
      </c>
      <c r="AC457" s="241">
        <f t="shared" si="171"/>
        <v>1</v>
      </c>
      <c r="AD457" s="241">
        <f t="shared" si="171"/>
        <v>3</v>
      </c>
      <c r="AE457" s="241">
        <f t="shared" si="171"/>
        <v>1</v>
      </c>
      <c r="AF457" s="241">
        <f t="shared" si="171"/>
        <v>4</v>
      </c>
      <c r="AG457" s="241">
        <f t="shared" si="171"/>
        <v>4</v>
      </c>
      <c r="AH457" s="241">
        <f t="shared" si="171"/>
        <v>6</v>
      </c>
      <c r="AI457" s="241">
        <f t="shared" si="171"/>
        <v>1</v>
      </c>
      <c r="AJ457" s="241">
        <f t="shared" si="171"/>
        <v>3</v>
      </c>
      <c r="AK457" s="241">
        <f t="shared" si="171"/>
        <v>2</v>
      </c>
      <c r="AL457" s="241">
        <f t="shared" si="171"/>
        <v>2</v>
      </c>
      <c r="AM457" s="241">
        <f t="shared" si="171"/>
        <v>2</v>
      </c>
      <c r="AN457" s="241">
        <f t="shared" si="171"/>
        <v>2</v>
      </c>
      <c r="AO457" s="241">
        <f t="shared" si="171"/>
        <v>2</v>
      </c>
      <c r="AP457" s="241">
        <f t="shared" si="171"/>
        <v>3</v>
      </c>
      <c r="AQ457" s="241">
        <f t="shared" si="171"/>
        <v>1</v>
      </c>
      <c r="AR457" s="241">
        <f t="shared" si="171"/>
        <v>2</v>
      </c>
      <c r="AS457" s="241">
        <f t="shared" si="171"/>
        <v>3</v>
      </c>
      <c r="AT457" s="241">
        <f t="shared" si="171"/>
        <v>2</v>
      </c>
      <c r="AU457" s="241">
        <f t="shared" si="171"/>
        <v>2</v>
      </c>
      <c r="AV457" s="241">
        <f t="shared" si="171"/>
        <v>2</v>
      </c>
      <c r="AW457" s="241">
        <f t="shared" si="171"/>
        <v>1</v>
      </c>
      <c r="AX457" s="241">
        <f t="shared" si="171"/>
        <v>5</v>
      </c>
      <c r="AY457" s="241">
        <f t="shared" si="171"/>
        <v>2</v>
      </c>
      <c r="AZ457" s="241">
        <f t="shared" si="171"/>
        <v>1</v>
      </c>
      <c r="BA457" s="241">
        <f t="shared" si="171"/>
        <v>2</v>
      </c>
      <c r="BB457" s="241">
        <f t="shared" si="171"/>
        <v>2</v>
      </c>
      <c r="BC457" s="241">
        <f t="shared" si="171"/>
        <v>1</v>
      </c>
      <c r="BD457" s="241">
        <f t="shared" si="171"/>
        <v>2</v>
      </c>
      <c r="BE457" s="241">
        <f t="shared" si="171"/>
        <v>0</v>
      </c>
      <c r="BF457" s="241">
        <f t="shared" si="171"/>
        <v>1</v>
      </c>
      <c r="BG457" s="241">
        <f t="shared" si="171"/>
        <v>1</v>
      </c>
      <c r="BH457" s="242"/>
      <c r="BI457" s="242"/>
      <c r="BJ457" s="242"/>
      <c r="BK457" s="242"/>
      <c r="BL457" s="242"/>
      <c r="BM457" s="242"/>
      <c r="BN457" s="242"/>
      <c r="BO457" s="242"/>
      <c r="BP457" s="242"/>
      <c r="BQ457" s="242"/>
      <c r="BR457" s="242"/>
      <c r="BS457" s="242"/>
      <c r="BT457" s="242"/>
      <c r="BU457" s="242"/>
      <c r="BV457" s="242"/>
      <c r="BW457" s="242"/>
      <c r="BX457" s="242"/>
      <c r="BY457" s="242"/>
      <c r="BZ457" s="242"/>
      <c r="CA457" s="242"/>
      <c r="CB457" s="242"/>
      <c r="CC457" s="242"/>
      <c r="CD457" s="242"/>
      <c r="CE457" s="242"/>
      <c r="CF457" s="242"/>
      <c r="CG457" s="242"/>
      <c r="CH457" s="242"/>
      <c r="CI457" s="242"/>
      <c r="CJ457" s="242"/>
      <c r="CK457" s="242"/>
      <c r="CL457" s="240"/>
      <c r="CM457" s="239"/>
      <c r="CN457" s="240"/>
      <c r="CO457" s="239"/>
      <c r="CP457" s="240"/>
      <c r="CQ457" s="239"/>
      <c r="CR457" s="240"/>
      <c r="CS457" s="239"/>
      <c r="CT457" s="241"/>
      <c r="CU457" s="241"/>
      <c r="CV457" s="242"/>
    </row>
    <row r="458" spans="1:100" s="33" customFormat="1" ht="13.2" hidden="1" outlineLevel="1">
      <c r="A458" s="574"/>
      <c r="B458" s="574"/>
      <c r="C458" s="573" t="s">
        <v>531</v>
      </c>
      <c r="D458" s="573"/>
      <c r="E458" s="573"/>
      <c r="F458" s="573"/>
      <c r="G458" s="573"/>
      <c r="H458" s="573"/>
      <c r="I458" s="89"/>
      <c r="J458" s="88"/>
      <c r="K458" s="88"/>
      <c r="L458" s="242"/>
      <c r="M458" s="242"/>
      <c r="N458" s="242"/>
      <c r="O458" s="242"/>
      <c r="P458" s="242"/>
      <c r="Q458" s="242"/>
      <c r="R458" s="242"/>
      <c r="S458" s="242"/>
      <c r="T458" s="242"/>
      <c r="U458" s="242"/>
      <c r="V458" s="242"/>
      <c r="W458" s="242"/>
      <c r="X458" s="242"/>
      <c r="Y458" s="241">
        <f t="shared" ref="Y458:BG458" si="172">COUNTIF(Y$7:Y$445,"HĐNT")</f>
        <v>1</v>
      </c>
      <c r="Z458" s="241">
        <f t="shared" si="172"/>
        <v>0</v>
      </c>
      <c r="AA458" s="241">
        <f t="shared" si="172"/>
        <v>2</v>
      </c>
      <c r="AB458" s="241">
        <f t="shared" si="172"/>
        <v>0</v>
      </c>
      <c r="AC458" s="241">
        <f t="shared" si="172"/>
        <v>0</v>
      </c>
      <c r="AD458" s="241">
        <f t="shared" si="172"/>
        <v>4</v>
      </c>
      <c r="AE458" s="241">
        <f t="shared" si="172"/>
        <v>1</v>
      </c>
      <c r="AF458" s="241">
        <f t="shared" si="172"/>
        <v>3</v>
      </c>
      <c r="AG458" s="241">
        <f t="shared" si="172"/>
        <v>0</v>
      </c>
      <c r="AH458" s="241">
        <f t="shared" si="172"/>
        <v>1</v>
      </c>
      <c r="AI458" s="241">
        <f t="shared" si="172"/>
        <v>0</v>
      </c>
      <c r="AJ458" s="241">
        <f t="shared" si="172"/>
        <v>2</v>
      </c>
      <c r="AK458" s="241">
        <f t="shared" si="172"/>
        <v>2</v>
      </c>
      <c r="AL458" s="241">
        <f t="shared" si="172"/>
        <v>1</v>
      </c>
      <c r="AM458" s="241">
        <f t="shared" si="172"/>
        <v>2</v>
      </c>
      <c r="AN458" s="241">
        <f t="shared" si="172"/>
        <v>1</v>
      </c>
      <c r="AO458" s="241">
        <f t="shared" si="172"/>
        <v>1</v>
      </c>
      <c r="AP458" s="241">
        <f t="shared" si="172"/>
        <v>1</v>
      </c>
      <c r="AQ458" s="241">
        <f t="shared" si="172"/>
        <v>0</v>
      </c>
      <c r="AR458" s="241">
        <f t="shared" si="172"/>
        <v>2</v>
      </c>
      <c r="AS458" s="241">
        <f t="shared" si="172"/>
        <v>3</v>
      </c>
      <c r="AT458" s="241">
        <f t="shared" si="172"/>
        <v>1</v>
      </c>
      <c r="AU458" s="241">
        <f t="shared" si="172"/>
        <v>2</v>
      </c>
      <c r="AV458" s="241">
        <f t="shared" si="172"/>
        <v>0</v>
      </c>
      <c r="AW458" s="241">
        <f t="shared" si="172"/>
        <v>1</v>
      </c>
      <c r="AX458" s="241">
        <f t="shared" si="172"/>
        <v>1</v>
      </c>
      <c r="AY458" s="241">
        <f t="shared" si="172"/>
        <v>1</v>
      </c>
      <c r="AZ458" s="241">
        <f t="shared" si="172"/>
        <v>0</v>
      </c>
      <c r="BA458" s="241">
        <f t="shared" si="172"/>
        <v>0</v>
      </c>
      <c r="BB458" s="241">
        <f t="shared" si="172"/>
        <v>3</v>
      </c>
      <c r="BC458" s="241">
        <f t="shared" si="172"/>
        <v>5</v>
      </c>
      <c r="BD458" s="241">
        <f t="shared" si="172"/>
        <v>3</v>
      </c>
      <c r="BE458" s="241">
        <f t="shared" si="172"/>
        <v>1</v>
      </c>
      <c r="BF458" s="241">
        <f t="shared" si="172"/>
        <v>0</v>
      </c>
      <c r="BG458" s="241">
        <f t="shared" si="172"/>
        <v>0</v>
      </c>
      <c r="BH458" s="242"/>
      <c r="BI458" s="242"/>
      <c r="BJ458" s="242"/>
      <c r="BK458" s="242"/>
      <c r="BL458" s="242"/>
      <c r="BM458" s="242"/>
      <c r="BN458" s="242"/>
      <c r="BO458" s="242"/>
      <c r="BP458" s="242"/>
      <c r="BQ458" s="242"/>
      <c r="BR458" s="242"/>
      <c r="BS458" s="242"/>
      <c r="BT458" s="242"/>
      <c r="BU458" s="242"/>
      <c r="BV458" s="242"/>
      <c r="BW458" s="242"/>
      <c r="BX458" s="242"/>
      <c r="BY458" s="242"/>
      <c r="BZ458" s="242"/>
      <c r="CA458" s="242"/>
      <c r="CB458" s="242"/>
      <c r="CC458" s="242"/>
      <c r="CD458" s="242"/>
      <c r="CE458" s="242"/>
      <c r="CF458" s="242"/>
      <c r="CG458" s="242"/>
      <c r="CH458" s="242"/>
      <c r="CI458" s="242"/>
      <c r="CJ458" s="242"/>
      <c r="CK458" s="242"/>
      <c r="CL458" s="240"/>
      <c r="CM458" s="239"/>
      <c r="CN458" s="240"/>
      <c r="CO458" s="239"/>
      <c r="CP458" s="240"/>
      <c r="CQ458" s="239"/>
      <c r="CR458" s="240"/>
      <c r="CS458" s="239"/>
      <c r="CT458" s="241"/>
      <c r="CU458" s="241"/>
      <c r="CV458" s="242"/>
    </row>
    <row r="459" spans="1:100" s="33" customFormat="1" ht="13.2" hidden="1" outlineLevel="1">
      <c r="A459" s="574"/>
      <c r="B459" s="574"/>
      <c r="C459" s="573" t="s">
        <v>532</v>
      </c>
      <c r="D459" s="573"/>
      <c r="E459" s="573"/>
      <c r="F459" s="573"/>
      <c r="G459" s="573"/>
      <c r="H459" s="573"/>
      <c r="I459" s="89"/>
      <c r="J459" s="88"/>
      <c r="K459" s="88"/>
      <c r="L459" s="242"/>
      <c r="M459" s="242"/>
      <c r="N459" s="242"/>
      <c r="O459" s="242"/>
      <c r="P459" s="242"/>
      <c r="Q459" s="242"/>
      <c r="R459" s="242"/>
      <c r="S459" s="242"/>
      <c r="T459" s="242"/>
      <c r="U459" s="242"/>
      <c r="V459" s="242"/>
      <c r="W459" s="242"/>
      <c r="X459" s="242"/>
      <c r="Y459" s="241">
        <f t="shared" ref="Y459:BG459" si="173">COUNTIF(Y$7:Y$445,"VS-AN")</f>
        <v>1</v>
      </c>
      <c r="Z459" s="241">
        <f t="shared" si="173"/>
        <v>2</v>
      </c>
      <c r="AA459" s="241">
        <f t="shared" si="173"/>
        <v>3</v>
      </c>
      <c r="AB459" s="241">
        <f t="shared" si="173"/>
        <v>4</v>
      </c>
      <c r="AC459" s="241">
        <f t="shared" si="173"/>
        <v>3</v>
      </c>
      <c r="AD459" s="241">
        <f t="shared" si="173"/>
        <v>5</v>
      </c>
      <c r="AE459" s="241">
        <f t="shared" si="173"/>
        <v>5</v>
      </c>
      <c r="AF459" s="241">
        <f t="shared" si="173"/>
        <v>2</v>
      </c>
      <c r="AG459" s="241">
        <f t="shared" si="173"/>
        <v>1</v>
      </c>
      <c r="AH459" s="241">
        <f t="shared" si="173"/>
        <v>3</v>
      </c>
      <c r="AI459" s="241">
        <f t="shared" si="173"/>
        <v>1</v>
      </c>
      <c r="AJ459" s="241">
        <f t="shared" si="173"/>
        <v>1</v>
      </c>
      <c r="AK459" s="241">
        <f t="shared" si="173"/>
        <v>1</v>
      </c>
      <c r="AL459" s="241">
        <f t="shared" si="173"/>
        <v>1</v>
      </c>
      <c r="AM459" s="241">
        <f t="shared" si="173"/>
        <v>1</v>
      </c>
      <c r="AN459" s="241">
        <f t="shared" si="173"/>
        <v>1</v>
      </c>
      <c r="AO459" s="241">
        <f t="shared" si="173"/>
        <v>2</v>
      </c>
      <c r="AP459" s="241">
        <f t="shared" si="173"/>
        <v>2</v>
      </c>
      <c r="AQ459" s="241">
        <f t="shared" si="173"/>
        <v>1</v>
      </c>
      <c r="AR459" s="241">
        <f t="shared" si="173"/>
        <v>0</v>
      </c>
      <c r="AS459" s="241">
        <f t="shared" si="173"/>
        <v>0</v>
      </c>
      <c r="AT459" s="241">
        <f t="shared" si="173"/>
        <v>3</v>
      </c>
      <c r="AU459" s="241">
        <f t="shared" si="173"/>
        <v>2</v>
      </c>
      <c r="AV459" s="241">
        <f t="shared" si="173"/>
        <v>4</v>
      </c>
      <c r="AW459" s="241">
        <f t="shared" si="173"/>
        <v>2</v>
      </c>
      <c r="AX459" s="241">
        <f t="shared" si="173"/>
        <v>3</v>
      </c>
      <c r="AY459" s="241">
        <f t="shared" si="173"/>
        <v>3</v>
      </c>
      <c r="AZ459" s="241">
        <f t="shared" si="173"/>
        <v>3</v>
      </c>
      <c r="BA459" s="241">
        <f t="shared" si="173"/>
        <v>2</v>
      </c>
      <c r="BB459" s="241">
        <f t="shared" si="173"/>
        <v>2</v>
      </c>
      <c r="BC459" s="241">
        <f t="shared" si="173"/>
        <v>1</v>
      </c>
      <c r="BD459" s="241">
        <f t="shared" si="173"/>
        <v>2</v>
      </c>
      <c r="BE459" s="241">
        <f t="shared" si="173"/>
        <v>3</v>
      </c>
      <c r="BF459" s="241">
        <f t="shared" si="173"/>
        <v>2</v>
      </c>
      <c r="BG459" s="241">
        <f t="shared" si="173"/>
        <v>1</v>
      </c>
      <c r="BH459" s="242"/>
      <c r="BI459" s="242"/>
      <c r="BJ459" s="242"/>
      <c r="BK459" s="242"/>
      <c r="BL459" s="242"/>
      <c r="BM459" s="242"/>
      <c r="BN459" s="242"/>
      <c r="BO459" s="242"/>
      <c r="BP459" s="242"/>
      <c r="BQ459" s="242"/>
      <c r="BR459" s="242"/>
      <c r="BS459" s="242"/>
      <c r="BT459" s="242"/>
      <c r="BU459" s="242"/>
      <c r="BV459" s="242"/>
      <c r="BW459" s="242"/>
      <c r="BX459" s="242"/>
      <c r="BY459" s="242"/>
      <c r="BZ459" s="242"/>
      <c r="CA459" s="242"/>
      <c r="CB459" s="242"/>
      <c r="CC459" s="242"/>
      <c r="CD459" s="242"/>
      <c r="CE459" s="242"/>
      <c r="CF459" s="242"/>
      <c r="CG459" s="242"/>
      <c r="CH459" s="242"/>
      <c r="CI459" s="242"/>
      <c r="CJ459" s="242"/>
      <c r="CK459" s="242"/>
      <c r="CL459" s="240"/>
      <c r="CM459" s="239"/>
      <c r="CN459" s="240"/>
      <c r="CO459" s="239"/>
      <c r="CP459" s="240"/>
      <c r="CQ459" s="239"/>
      <c r="CR459" s="240"/>
      <c r="CS459" s="239"/>
      <c r="CT459" s="241"/>
      <c r="CU459" s="241"/>
      <c r="CV459" s="242"/>
    </row>
    <row r="460" spans="1:100" s="33" customFormat="1" ht="13.2" hidden="1" outlineLevel="1">
      <c r="A460" s="574"/>
      <c r="B460" s="574"/>
      <c r="C460" s="573" t="s">
        <v>533</v>
      </c>
      <c r="D460" s="573"/>
      <c r="E460" s="573"/>
      <c r="F460" s="573"/>
      <c r="G460" s="573"/>
      <c r="H460" s="573"/>
      <c r="I460" s="89"/>
      <c r="J460" s="88"/>
      <c r="K460" s="88"/>
      <c r="L460" s="242"/>
      <c r="M460" s="242"/>
      <c r="N460" s="242"/>
      <c r="O460" s="242"/>
      <c r="P460" s="242"/>
      <c r="Q460" s="242"/>
      <c r="R460" s="242"/>
      <c r="S460" s="242"/>
      <c r="T460" s="242"/>
      <c r="U460" s="242"/>
      <c r="V460" s="242"/>
      <c r="W460" s="242"/>
      <c r="X460" s="242"/>
      <c r="Y460" s="241">
        <f t="shared" ref="Y460:BG460" si="174">COUNTIF(Y$7:Y$445,"HĐC")</f>
        <v>4</v>
      </c>
      <c r="Z460" s="241">
        <f t="shared" si="174"/>
        <v>2</v>
      </c>
      <c r="AA460" s="241">
        <f t="shared" si="174"/>
        <v>4</v>
      </c>
      <c r="AB460" s="241">
        <f t="shared" si="174"/>
        <v>3</v>
      </c>
      <c r="AC460" s="241">
        <f t="shared" si="174"/>
        <v>4</v>
      </c>
      <c r="AD460" s="241">
        <f t="shared" si="174"/>
        <v>7</v>
      </c>
      <c r="AE460" s="241">
        <f t="shared" si="174"/>
        <v>3</v>
      </c>
      <c r="AF460" s="241">
        <f t="shared" si="174"/>
        <v>3</v>
      </c>
      <c r="AG460" s="241">
        <f t="shared" si="174"/>
        <v>2</v>
      </c>
      <c r="AH460" s="241">
        <f t="shared" si="174"/>
        <v>1</v>
      </c>
      <c r="AI460" s="241">
        <f t="shared" si="174"/>
        <v>1</v>
      </c>
      <c r="AJ460" s="241">
        <f t="shared" si="174"/>
        <v>3</v>
      </c>
      <c r="AK460" s="241">
        <f t="shared" si="174"/>
        <v>4</v>
      </c>
      <c r="AL460" s="241">
        <f t="shared" si="174"/>
        <v>1</v>
      </c>
      <c r="AM460" s="241">
        <f t="shared" si="174"/>
        <v>2</v>
      </c>
      <c r="AN460" s="241">
        <f t="shared" si="174"/>
        <v>2</v>
      </c>
      <c r="AO460" s="241">
        <f t="shared" si="174"/>
        <v>2</v>
      </c>
      <c r="AP460" s="241">
        <f t="shared" si="174"/>
        <v>1</v>
      </c>
      <c r="AQ460" s="241">
        <f t="shared" si="174"/>
        <v>3</v>
      </c>
      <c r="AR460" s="241">
        <f t="shared" si="174"/>
        <v>4</v>
      </c>
      <c r="AS460" s="241">
        <f t="shared" si="174"/>
        <v>2</v>
      </c>
      <c r="AT460" s="241">
        <f t="shared" si="174"/>
        <v>4</v>
      </c>
      <c r="AU460" s="241">
        <f t="shared" si="174"/>
        <v>3</v>
      </c>
      <c r="AV460" s="241">
        <f t="shared" si="174"/>
        <v>4</v>
      </c>
      <c r="AW460" s="241">
        <f t="shared" si="174"/>
        <v>4</v>
      </c>
      <c r="AX460" s="241">
        <f t="shared" si="174"/>
        <v>1</v>
      </c>
      <c r="AY460" s="241">
        <f t="shared" si="174"/>
        <v>1</v>
      </c>
      <c r="AZ460" s="241">
        <f t="shared" si="174"/>
        <v>5</v>
      </c>
      <c r="BA460" s="241">
        <f t="shared" si="174"/>
        <v>1</v>
      </c>
      <c r="BB460" s="241">
        <f t="shared" si="174"/>
        <v>5</v>
      </c>
      <c r="BC460" s="241">
        <f t="shared" si="174"/>
        <v>4</v>
      </c>
      <c r="BD460" s="241">
        <f t="shared" si="174"/>
        <v>3</v>
      </c>
      <c r="BE460" s="241">
        <f t="shared" si="174"/>
        <v>6</v>
      </c>
      <c r="BF460" s="241">
        <f t="shared" si="174"/>
        <v>7</v>
      </c>
      <c r="BG460" s="241">
        <f t="shared" si="174"/>
        <v>4</v>
      </c>
      <c r="BH460" s="242"/>
      <c r="BI460" s="242"/>
      <c r="BJ460" s="242"/>
      <c r="BK460" s="242"/>
      <c r="BL460" s="242"/>
      <c r="BM460" s="242"/>
      <c r="BN460" s="242"/>
      <c r="BO460" s="242"/>
      <c r="BP460" s="242"/>
      <c r="BQ460" s="242"/>
      <c r="BR460" s="242"/>
      <c r="BS460" s="242"/>
      <c r="BT460" s="242"/>
      <c r="BU460" s="242"/>
      <c r="BV460" s="242"/>
      <c r="BW460" s="242"/>
      <c r="BX460" s="242"/>
      <c r="BY460" s="242"/>
      <c r="BZ460" s="242"/>
      <c r="CA460" s="242"/>
      <c r="CB460" s="242"/>
      <c r="CC460" s="242"/>
      <c r="CD460" s="242"/>
      <c r="CE460" s="242"/>
      <c r="CF460" s="242"/>
      <c r="CG460" s="242"/>
      <c r="CH460" s="242"/>
      <c r="CI460" s="242"/>
      <c r="CJ460" s="242"/>
      <c r="CK460" s="242"/>
      <c r="CL460" s="240"/>
      <c r="CM460" s="239"/>
      <c r="CN460" s="240"/>
      <c r="CO460" s="239"/>
      <c r="CP460" s="240"/>
      <c r="CQ460" s="239"/>
      <c r="CR460" s="240"/>
      <c r="CS460" s="239"/>
      <c r="CT460" s="241"/>
      <c r="CU460" s="241"/>
      <c r="CV460" s="242"/>
    </row>
    <row r="461" spans="1:100" s="33" customFormat="1" ht="13.2" hidden="1" outlineLevel="1">
      <c r="A461" s="574"/>
      <c r="B461" s="574"/>
      <c r="C461" s="573" t="s">
        <v>534</v>
      </c>
      <c r="D461" s="573"/>
      <c r="E461" s="573"/>
      <c r="F461" s="573"/>
      <c r="G461" s="573"/>
      <c r="H461" s="573"/>
      <c r="I461" s="89"/>
      <c r="J461" s="88"/>
      <c r="K461" s="88"/>
      <c r="L461" s="242"/>
      <c r="M461" s="242"/>
      <c r="N461" s="242"/>
      <c r="O461" s="242"/>
      <c r="P461" s="242"/>
      <c r="Q461" s="242"/>
      <c r="R461" s="242"/>
      <c r="S461" s="242"/>
      <c r="T461" s="242"/>
      <c r="U461" s="242"/>
      <c r="V461" s="242"/>
      <c r="W461" s="242"/>
      <c r="X461" s="242"/>
      <c r="Y461" s="241">
        <f t="shared" ref="Y461:BG461" si="175">COUNTIF(Y$7:Y$445,"TQDN")</f>
        <v>0</v>
      </c>
      <c r="Z461" s="241">
        <f t="shared" si="175"/>
        <v>0</v>
      </c>
      <c r="AA461" s="241">
        <f t="shared" si="175"/>
        <v>0</v>
      </c>
      <c r="AB461" s="241">
        <f t="shared" si="175"/>
        <v>0</v>
      </c>
      <c r="AC461" s="241">
        <f t="shared" si="175"/>
        <v>0</v>
      </c>
      <c r="AD461" s="241">
        <f t="shared" si="175"/>
        <v>0</v>
      </c>
      <c r="AE461" s="241">
        <f t="shared" si="175"/>
        <v>0</v>
      </c>
      <c r="AF461" s="241">
        <f t="shared" si="175"/>
        <v>0</v>
      </c>
      <c r="AG461" s="241">
        <f t="shared" si="175"/>
        <v>1</v>
      </c>
      <c r="AH461" s="241">
        <f t="shared" si="175"/>
        <v>0</v>
      </c>
      <c r="AI461" s="241">
        <f t="shared" si="175"/>
        <v>0</v>
      </c>
      <c r="AJ461" s="241">
        <f t="shared" si="175"/>
        <v>0</v>
      </c>
      <c r="AK461" s="241">
        <f t="shared" si="175"/>
        <v>0</v>
      </c>
      <c r="AL461" s="241">
        <f t="shared" si="175"/>
        <v>0</v>
      </c>
      <c r="AM461" s="241">
        <f t="shared" si="175"/>
        <v>0</v>
      </c>
      <c r="AN461" s="241">
        <f t="shared" si="175"/>
        <v>0</v>
      </c>
      <c r="AO461" s="241">
        <f t="shared" si="175"/>
        <v>0</v>
      </c>
      <c r="AP461" s="241">
        <f t="shared" si="175"/>
        <v>0</v>
      </c>
      <c r="AQ461" s="241">
        <f t="shared" si="175"/>
        <v>0</v>
      </c>
      <c r="AR461" s="241">
        <f t="shared" si="175"/>
        <v>0</v>
      </c>
      <c r="AS461" s="241">
        <f t="shared" si="175"/>
        <v>0</v>
      </c>
      <c r="AT461" s="241">
        <f t="shared" si="175"/>
        <v>0</v>
      </c>
      <c r="AU461" s="241">
        <f t="shared" si="175"/>
        <v>0</v>
      </c>
      <c r="AV461" s="241">
        <f t="shared" si="175"/>
        <v>0</v>
      </c>
      <c r="AW461" s="241">
        <f t="shared" si="175"/>
        <v>0</v>
      </c>
      <c r="AX461" s="241">
        <f t="shared" si="175"/>
        <v>0</v>
      </c>
      <c r="AY461" s="241">
        <f t="shared" si="175"/>
        <v>0</v>
      </c>
      <c r="AZ461" s="241">
        <f t="shared" si="175"/>
        <v>0</v>
      </c>
      <c r="BA461" s="241">
        <f t="shared" si="175"/>
        <v>0</v>
      </c>
      <c r="BB461" s="241">
        <f t="shared" si="175"/>
        <v>0</v>
      </c>
      <c r="BC461" s="241">
        <f t="shared" si="175"/>
        <v>0</v>
      </c>
      <c r="BD461" s="241">
        <f t="shared" si="175"/>
        <v>0</v>
      </c>
      <c r="BE461" s="241">
        <f t="shared" si="175"/>
        <v>0</v>
      </c>
      <c r="BF461" s="241">
        <f t="shared" si="175"/>
        <v>0</v>
      </c>
      <c r="BG461" s="241">
        <f t="shared" si="175"/>
        <v>0</v>
      </c>
      <c r="BH461" s="242"/>
      <c r="BI461" s="242"/>
      <c r="BJ461" s="242"/>
      <c r="BK461" s="242"/>
      <c r="BL461" s="242"/>
      <c r="BM461" s="242"/>
      <c r="BN461" s="242"/>
      <c r="BO461" s="242"/>
      <c r="BP461" s="242"/>
      <c r="BQ461" s="242"/>
      <c r="BR461" s="242"/>
      <c r="BS461" s="242"/>
      <c r="BT461" s="242"/>
      <c r="BU461" s="242"/>
      <c r="BV461" s="242"/>
      <c r="BW461" s="242"/>
      <c r="BX461" s="242"/>
      <c r="BY461" s="242"/>
      <c r="BZ461" s="242"/>
      <c r="CA461" s="242"/>
      <c r="CB461" s="242"/>
      <c r="CC461" s="242"/>
      <c r="CD461" s="242"/>
      <c r="CE461" s="242"/>
      <c r="CF461" s="242"/>
      <c r="CG461" s="242"/>
      <c r="CH461" s="242"/>
      <c r="CI461" s="242"/>
      <c r="CJ461" s="242"/>
      <c r="CK461" s="242"/>
      <c r="CL461" s="240"/>
      <c r="CM461" s="239"/>
      <c r="CN461" s="240"/>
      <c r="CO461" s="239"/>
      <c r="CP461" s="240"/>
      <c r="CQ461" s="239"/>
      <c r="CR461" s="240"/>
      <c r="CS461" s="239"/>
      <c r="CT461" s="241"/>
      <c r="CU461" s="241"/>
      <c r="CV461" s="242"/>
    </row>
    <row r="462" spans="1:100" s="33" customFormat="1" ht="13.2" hidden="1" outlineLevel="1">
      <c r="A462" s="574"/>
      <c r="B462" s="574"/>
      <c r="C462" s="573" t="s">
        <v>535</v>
      </c>
      <c r="D462" s="573"/>
      <c r="E462" s="573"/>
      <c r="F462" s="573"/>
      <c r="G462" s="573"/>
      <c r="H462" s="573"/>
      <c r="I462" s="89"/>
      <c r="J462" s="88"/>
      <c r="K462" s="88"/>
      <c r="L462" s="242"/>
      <c r="M462" s="242"/>
      <c r="N462" s="242"/>
      <c r="O462" s="242"/>
      <c r="P462" s="242"/>
      <c r="Q462" s="242"/>
      <c r="R462" s="242"/>
      <c r="S462" s="242"/>
      <c r="T462" s="242"/>
      <c r="U462" s="242"/>
      <c r="V462" s="242"/>
      <c r="W462" s="242"/>
      <c r="X462" s="242"/>
      <c r="Y462" s="241">
        <f t="shared" ref="Y462:BG462" si="176">COUNTIF(Y$7:Y$445,"LH")</f>
        <v>0</v>
      </c>
      <c r="Z462" s="241">
        <f t="shared" si="176"/>
        <v>0</v>
      </c>
      <c r="AA462" s="241">
        <f t="shared" si="176"/>
        <v>0</v>
      </c>
      <c r="AB462" s="241">
        <f t="shared" si="176"/>
        <v>0</v>
      </c>
      <c r="AC462" s="241">
        <f t="shared" si="176"/>
        <v>0</v>
      </c>
      <c r="AD462" s="241">
        <f t="shared" si="176"/>
        <v>0</v>
      </c>
      <c r="AE462" s="241">
        <f t="shared" si="176"/>
        <v>0</v>
      </c>
      <c r="AF462" s="241">
        <f t="shared" si="176"/>
        <v>0</v>
      </c>
      <c r="AG462" s="241">
        <f t="shared" si="176"/>
        <v>0</v>
      </c>
      <c r="AH462" s="241">
        <f t="shared" si="176"/>
        <v>0</v>
      </c>
      <c r="AI462" s="241">
        <f t="shared" si="176"/>
        <v>0</v>
      </c>
      <c r="AJ462" s="241">
        <f t="shared" si="176"/>
        <v>0</v>
      </c>
      <c r="AK462" s="241">
        <f t="shared" si="176"/>
        <v>0</v>
      </c>
      <c r="AL462" s="241">
        <f t="shared" si="176"/>
        <v>0</v>
      </c>
      <c r="AM462" s="241">
        <f t="shared" si="176"/>
        <v>0</v>
      </c>
      <c r="AN462" s="241">
        <f t="shared" si="176"/>
        <v>0</v>
      </c>
      <c r="AO462" s="241">
        <f t="shared" si="176"/>
        <v>0</v>
      </c>
      <c r="AP462" s="241">
        <f t="shared" si="176"/>
        <v>0</v>
      </c>
      <c r="AQ462" s="241">
        <f t="shared" si="176"/>
        <v>0</v>
      </c>
      <c r="AR462" s="241">
        <f t="shared" si="176"/>
        <v>0</v>
      </c>
      <c r="AS462" s="241">
        <f t="shared" si="176"/>
        <v>0</v>
      </c>
      <c r="AT462" s="241">
        <f t="shared" si="176"/>
        <v>0</v>
      </c>
      <c r="AU462" s="241">
        <f t="shared" si="176"/>
        <v>0</v>
      </c>
      <c r="AV462" s="241">
        <f t="shared" si="176"/>
        <v>0</v>
      </c>
      <c r="AW462" s="241">
        <f t="shared" si="176"/>
        <v>0</v>
      </c>
      <c r="AX462" s="241">
        <f t="shared" si="176"/>
        <v>0</v>
      </c>
      <c r="AY462" s="241">
        <f t="shared" si="176"/>
        <v>0</v>
      </c>
      <c r="AZ462" s="241">
        <f t="shared" si="176"/>
        <v>0</v>
      </c>
      <c r="BA462" s="241">
        <f t="shared" si="176"/>
        <v>1</v>
      </c>
      <c r="BB462" s="241">
        <f t="shared" si="176"/>
        <v>0</v>
      </c>
      <c r="BC462" s="241">
        <f t="shared" si="176"/>
        <v>0</v>
      </c>
      <c r="BD462" s="24">
        <f t="shared" si="176"/>
        <v>1</v>
      </c>
      <c r="BE462" s="241">
        <f t="shared" si="176"/>
        <v>0</v>
      </c>
      <c r="BF462" s="241">
        <f t="shared" si="176"/>
        <v>0</v>
      </c>
      <c r="BG462" s="241">
        <f t="shared" si="176"/>
        <v>1</v>
      </c>
      <c r="BH462" s="242"/>
      <c r="BI462" s="242"/>
      <c r="BJ462" s="242"/>
      <c r="BK462" s="242"/>
      <c r="BL462" s="242"/>
      <c r="BM462" s="242"/>
      <c r="BN462" s="242"/>
      <c r="BO462" s="242"/>
      <c r="BP462" s="242"/>
      <c r="BQ462" s="242"/>
      <c r="BR462" s="242"/>
      <c r="BS462" s="242"/>
      <c r="BT462" s="242"/>
      <c r="BU462" s="242"/>
      <c r="BV462" s="242"/>
      <c r="BW462" s="242"/>
      <c r="BX462" s="242"/>
      <c r="BY462" s="242"/>
      <c r="BZ462" s="242"/>
      <c r="CA462" s="242"/>
      <c r="CB462" s="242"/>
      <c r="CC462" s="242"/>
      <c r="CD462" s="242"/>
      <c r="CE462" s="242"/>
      <c r="CF462" s="242"/>
      <c r="CG462" s="242"/>
      <c r="CH462" s="242"/>
      <c r="CI462" s="242"/>
      <c r="CJ462" s="242"/>
      <c r="CK462" s="242"/>
      <c r="CL462" s="240"/>
      <c r="CM462" s="239"/>
      <c r="CN462" s="240"/>
      <c r="CO462" s="239"/>
      <c r="CP462" s="240"/>
      <c r="CQ462" s="239"/>
      <c r="CR462" s="240"/>
      <c r="CS462" s="239"/>
      <c r="CT462" s="241"/>
      <c r="CU462" s="241"/>
      <c r="CV462" s="242"/>
    </row>
    <row r="463" spans="1:100" s="33" customFormat="1" ht="13.2" hidden="1" outlineLevel="1">
      <c r="A463" s="574"/>
      <c r="B463" s="574"/>
      <c r="C463" s="572" t="s">
        <v>536</v>
      </c>
      <c r="D463" s="572"/>
      <c r="E463" s="572"/>
      <c r="F463" s="572"/>
      <c r="G463" s="572"/>
      <c r="H463" s="572"/>
      <c r="I463" s="87"/>
      <c r="J463" s="88"/>
      <c r="K463" s="88"/>
      <c r="L463" s="242"/>
      <c r="M463" s="242"/>
      <c r="N463" s="242"/>
      <c r="O463" s="242"/>
      <c r="P463" s="242"/>
      <c r="Q463" s="242"/>
      <c r="R463" s="242"/>
      <c r="S463" s="242"/>
      <c r="T463" s="242"/>
      <c r="U463" s="242"/>
      <c r="V463" s="242"/>
      <c r="W463" s="242"/>
      <c r="X463" s="242"/>
      <c r="Y463" s="24">
        <f t="shared" ref="Y463:BG463" si="177">COUNTIF(Y$7:Y$445,"HĐH")</f>
        <v>2</v>
      </c>
      <c r="Z463" s="24">
        <f t="shared" si="177"/>
        <v>5</v>
      </c>
      <c r="AA463" s="24">
        <f t="shared" si="177"/>
        <v>5</v>
      </c>
      <c r="AB463" s="24">
        <f t="shared" si="177"/>
        <v>5</v>
      </c>
      <c r="AC463" s="24">
        <f t="shared" si="177"/>
        <v>5</v>
      </c>
      <c r="AD463" s="24">
        <f t="shared" si="177"/>
        <v>5</v>
      </c>
      <c r="AE463" s="24">
        <f t="shared" si="177"/>
        <v>5</v>
      </c>
      <c r="AF463" s="24">
        <f t="shared" si="177"/>
        <v>5</v>
      </c>
      <c r="AG463" s="24">
        <f t="shared" si="177"/>
        <v>5</v>
      </c>
      <c r="AH463" s="24">
        <f t="shared" si="177"/>
        <v>5</v>
      </c>
      <c r="AI463" s="24">
        <f t="shared" si="177"/>
        <v>5</v>
      </c>
      <c r="AJ463" s="24">
        <f t="shared" si="177"/>
        <v>4</v>
      </c>
      <c r="AK463" s="24">
        <f t="shared" si="177"/>
        <v>5</v>
      </c>
      <c r="AL463" s="24">
        <f t="shared" si="177"/>
        <v>5</v>
      </c>
      <c r="AM463" s="24">
        <f t="shared" si="177"/>
        <v>5</v>
      </c>
      <c r="AN463" s="24">
        <f t="shared" si="177"/>
        <v>5</v>
      </c>
      <c r="AO463" s="24">
        <f t="shared" si="177"/>
        <v>5</v>
      </c>
      <c r="AP463" s="24">
        <f t="shared" si="177"/>
        <v>5</v>
      </c>
      <c r="AQ463" s="24">
        <f t="shared" si="177"/>
        <v>5</v>
      </c>
      <c r="AR463" s="24">
        <f t="shared" si="177"/>
        <v>5</v>
      </c>
      <c r="AS463" s="24">
        <f t="shared" si="177"/>
        <v>5</v>
      </c>
      <c r="AT463" s="24">
        <f t="shared" si="177"/>
        <v>5</v>
      </c>
      <c r="AU463" s="24">
        <f t="shared" si="177"/>
        <v>5</v>
      </c>
      <c r="AV463" s="24">
        <f t="shared" si="177"/>
        <v>5</v>
      </c>
      <c r="AW463" s="24">
        <f t="shared" si="177"/>
        <v>5</v>
      </c>
      <c r="AX463" s="24">
        <f t="shared" si="177"/>
        <v>5</v>
      </c>
      <c r="AY463" s="24">
        <f t="shared" si="177"/>
        <v>5</v>
      </c>
      <c r="AZ463" s="24">
        <f t="shared" si="177"/>
        <v>5</v>
      </c>
      <c r="BA463" s="24">
        <f t="shared" si="177"/>
        <v>5</v>
      </c>
      <c r="BB463" s="24">
        <f t="shared" si="177"/>
        <v>5</v>
      </c>
      <c r="BC463" s="24">
        <f t="shared" si="177"/>
        <v>5</v>
      </c>
      <c r="BD463" s="24">
        <f t="shared" si="177"/>
        <v>4</v>
      </c>
      <c r="BE463" s="24">
        <f t="shared" si="177"/>
        <v>5</v>
      </c>
      <c r="BF463" s="24">
        <f t="shared" si="177"/>
        <v>5</v>
      </c>
      <c r="BG463" s="24">
        <f t="shared" si="177"/>
        <v>5</v>
      </c>
      <c r="BH463" s="242"/>
      <c r="BI463" s="242"/>
      <c r="BJ463" s="242"/>
      <c r="BK463" s="242"/>
      <c r="BL463" s="242"/>
      <c r="BM463" s="242"/>
      <c r="BN463" s="242"/>
      <c r="BO463" s="242"/>
      <c r="BP463" s="242"/>
      <c r="BQ463" s="242"/>
      <c r="BR463" s="242"/>
      <c r="BS463" s="242"/>
      <c r="BT463" s="242"/>
      <c r="BU463" s="242"/>
      <c r="BV463" s="242"/>
      <c r="BW463" s="242"/>
      <c r="BX463" s="242"/>
      <c r="BY463" s="242"/>
      <c r="BZ463" s="242"/>
      <c r="CA463" s="242"/>
      <c r="CB463" s="242"/>
      <c r="CC463" s="242"/>
      <c r="CD463" s="242"/>
      <c r="CE463" s="242"/>
      <c r="CF463" s="242"/>
      <c r="CG463" s="242"/>
      <c r="CH463" s="242"/>
      <c r="CI463" s="242"/>
      <c r="CJ463" s="242"/>
      <c r="CK463" s="242"/>
      <c r="CL463" s="240"/>
      <c r="CM463" s="239"/>
      <c r="CN463" s="240"/>
      <c r="CO463" s="239"/>
      <c r="CP463" s="240"/>
      <c r="CQ463" s="239"/>
      <c r="CR463" s="240"/>
      <c r="CS463" s="239"/>
      <c r="CT463" s="241"/>
      <c r="CU463" s="241"/>
      <c r="CV463" s="242"/>
    </row>
    <row r="464" spans="1:100" s="33" customFormat="1" ht="13.2" hidden="1" outlineLevel="1">
      <c r="A464" s="574"/>
      <c r="B464" s="574"/>
      <c r="C464" s="573" t="s">
        <v>817</v>
      </c>
      <c r="D464" s="573"/>
      <c r="E464" s="573"/>
      <c r="F464" s="573"/>
      <c r="G464" s="573"/>
      <c r="H464" s="573"/>
      <c r="I464" s="90"/>
      <c r="J464" s="88"/>
      <c r="K464" s="88"/>
      <c r="L464" s="242"/>
      <c r="M464" s="242"/>
      <c r="N464" s="242"/>
      <c r="O464" s="242"/>
      <c r="P464" s="242"/>
      <c r="Q464" s="242"/>
      <c r="R464" s="242"/>
      <c r="S464" s="242"/>
      <c r="T464" s="242"/>
      <c r="U464" s="242"/>
      <c r="V464" s="242"/>
      <c r="W464" s="242"/>
      <c r="X464" s="242"/>
      <c r="Y464" s="36">
        <f t="shared" ref="Y464:BG464" si="178">COUNTIF(Y$7:Y$109,"HĐH")</f>
        <v>0</v>
      </c>
      <c r="Z464" s="36">
        <f t="shared" si="178"/>
        <v>1</v>
      </c>
      <c r="AA464" s="36">
        <f t="shared" si="178"/>
        <v>1</v>
      </c>
      <c r="AB464" s="36">
        <f t="shared" si="178"/>
        <v>1</v>
      </c>
      <c r="AC464" s="36">
        <f t="shared" si="178"/>
        <v>1</v>
      </c>
      <c r="AD464" s="36">
        <f t="shared" si="178"/>
        <v>1</v>
      </c>
      <c r="AE464" s="36">
        <f t="shared" si="178"/>
        <v>1</v>
      </c>
      <c r="AF464" s="36">
        <f t="shared" si="178"/>
        <v>1</v>
      </c>
      <c r="AG464" s="36">
        <f t="shared" si="178"/>
        <v>1</v>
      </c>
      <c r="AH464" s="36">
        <f t="shared" si="178"/>
        <v>1</v>
      </c>
      <c r="AI464" s="36">
        <f t="shared" si="178"/>
        <v>1</v>
      </c>
      <c r="AJ464" s="36">
        <f t="shared" si="178"/>
        <v>1</v>
      </c>
      <c r="AK464" s="36">
        <f t="shared" si="178"/>
        <v>1</v>
      </c>
      <c r="AL464" s="36">
        <f t="shared" si="178"/>
        <v>1</v>
      </c>
      <c r="AM464" s="36">
        <f t="shared" si="178"/>
        <v>1</v>
      </c>
      <c r="AN464" s="36">
        <f t="shared" si="178"/>
        <v>1</v>
      </c>
      <c r="AO464" s="36">
        <f t="shared" si="178"/>
        <v>1</v>
      </c>
      <c r="AP464" s="36">
        <f t="shared" si="178"/>
        <v>1</v>
      </c>
      <c r="AQ464" s="36">
        <f t="shared" si="178"/>
        <v>1</v>
      </c>
      <c r="AR464" s="36">
        <f t="shared" si="178"/>
        <v>1</v>
      </c>
      <c r="AS464" s="36">
        <f t="shared" si="178"/>
        <v>1</v>
      </c>
      <c r="AT464" s="36">
        <f t="shared" si="178"/>
        <v>1</v>
      </c>
      <c r="AU464" s="36">
        <f t="shared" si="178"/>
        <v>1</v>
      </c>
      <c r="AV464" s="36">
        <f t="shared" si="178"/>
        <v>1</v>
      </c>
      <c r="AW464" s="36">
        <f t="shared" si="178"/>
        <v>1</v>
      </c>
      <c r="AX464" s="36">
        <f t="shared" si="178"/>
        <v>1</v>
      </c>
      <c r="AY464" s="36">
        <f t="shared" si="178"/>
        <v>1</v>
      </c>
      <c r="AZ464" s="36">
        <f t="shared" si="178"/>
        <v>1</v>
      </c>
      <c r="BA464" s="36">
        <f t="shared" si="178"/>
        <v>1</v>
      </c>
      <c r="BB464" s="36">
        <f t="shared" si="178"/>
        <v>1</v>
      </c>
      <c r="BC464" s="36">
        <f t="shared" si="178"/>
        <v>1</v>
      </c>
      <c r="BD464" s="36">
        <f t="shared" si="178"/>
        <v>1</v>
      </c>
      <c r="BE464" s="36">
        <f t="shared" si="178"/>
        <v>1</v>
      </c>
      <c r="BF464" s="36">
        <f t="shared" si="178"/>
        <v>1</v>
      </c>
      <c r="BG464" s="36">
        <f t="shared" si="178"/>
        <v>1</v>
      </c>
      <c r="BH464" s="242"/>
      <c r="BI464" s="242"/>
      <c r="BJ464" s="242"/>
      <c r="BK464" s="242"/>
      <c r="BL464" s="242"/>
      <c r="BM464" s="242"/>
      <c r="BN464" s="242"/>
      <c r="BO464" s="242"/>
      <c r="BP464" s="242"/>
      <c r="BQ464" s="242"/>
      <c r="BR464" s="242"/>
      <c r="BS464" s="242"/>
      <c r="BT464" s="242"/>
      <c r="BU464" s="242"/>
      <c r="BV464" s="242"/>
      <c r="BW464" s="242"/>
      <c r="BX464" s="242"/>
      <c r="BY464" s="242"/>
      <c r="BZ464" s="242"/>
      <c r="CA464" s="242"/>
      <c r="CB464" s="242"/>
      <c r="CC464" s="242"/>
      <c r="CD464" s="242"/>
      <c r="CE464" s="242"/>
      <c r="CF464" s="242"/>
      <c r="CG464" s="242"/>
      <c r="CH464" s="242"/>
      <c r="CI464" s="242"/>
      <c r="CJ464" s="242"/>
      <c r="CK464" s="242"/>
      <c r="CL464" s="240"/>
      <c r="CM464" s="239"/>
      <c r="CN464" s="240"/>
      <c r="CO464" s="239"/>
      <c r="CP464" s="240"/>
      <c r="CQ464" s="239"/>
      <c r="CR464" s="240"/>
      <c r="CS464" s="239"/>
      <c r="CT464" s="241"/>
      <c r="CU464" s="241"/>
      <c r="CV464" s="242"/>
    </row>
    <row r="465" spans="1:100" s="33" customFormat="1" ht="13.2" hidden="1" outlineLevel="1">
      <c r="A465" s="574"/>
      <c r="B465" s="574"/>
      <c r="C465" s="573" t="s">
        <v>537</v>
      </c>
      <c r="D465" s="573"/>
      <c r="E465" s="573"/>
      <c r="F465" s="573"/>
      <c r="G465" s="573"/>
      <c r="H465" s="573"/>
      <c r="I465" s="90"/>
      <c r="J465" s="88"/>
      <c r="K465" s="88"/>
      <c r="L465" s="242"/>
      <c r="M465" s="242"/>
      <c r="N465" s="242"/>
      <c r="O465" s="242"/>
      <c r="P465" s="242"/>
      <c r="Q465" s="242"/>
      <c r="R465" s="242"/>
      <c r="S465" s="242"/>
      <c r="T465" s="242"/>
      <c r="U465" s="242"/>
      <c r="V465" s="242"/>
      <c r="W465" s="242"/>
      <c r="X465" s="242"/>
      <c r="Y465" s="36">
        <f t="shared" ref="Y465:BG465" si="179">COUNTIF(Y$110:Y$190,"HĐH")</f>
        <v>0</v>
      </c>
      <c r="Z465" s="36">
        <f t="shared" si="179"/>
        <v>1</v>
      </c>
      <c r="AA465" s="36">
        <f t="shared" si="179"/>
        <v>1</v>
      </c>
      <c r="AB465" s="36">
        <f t="shared" si="179"/>
        <v>1</v>
      </c>
      <c r="AC465" s="36">
        <f t="shared" si="179"/>
        <v>1</v>
      </c>
      <c r="AD465" s="36">
        <f t="shared" si="179"/>
        <v>1</v>
      </c>
      <c r="AE465" s="36">
        <f t="shared" si="179"/>
        <v>1</v>
      </c>
      <c r="AF465" s="36">
        <f t="shared" si="179"/>
        <v>1</v>
      </c>
      <c r="AG465" s="36">
        <f t="shared" si="179"/>
        <v>1</v>
      </c>
      <c r="AH465" s="36">
        <f t="shared" si="179"/>
        <v>1</v>
      </c>
      <c r="AI465" s="36">
        <f t="shared" si="179"/>
        <v>1</v>
      </c>
      <c r="AJ465" s="36">
        <f t="shared" si="179"/>
        <v>0</v>
      </c>
      <c r="AK465" s="36">
        <f t="shared" si="179"/>
        <v>1</v>
      </c>
      <c r="AL465" s="36">
        <f t="shared" si="179"/>
        <v>1</v>
      </c>
      <c r="AM465" s="36">
        <f t="shared" si="179"/>
        <v>1</v>
      </c>
      <c r="AN465" s="36">
        <f t="shared" si="179"/>
        <v>1</v>
      </c>
      <c r="AO465" s="36">
        <f t="shared" si="179"/>
        <v>1</v>
      </c>
      <c r="AP465" s="36">
        <f t="shared" si="179"/>
        <v>1</v>
      </c>
      <c r="AQ465" s="36">
        <f t="shared" si="179"/>
        <v>1</v>
      </c>
      <c r="AR465" s="36">
        <f t="shared" si="179"/>
        <v>1</v>
      </c>
      <c r="AS465" s="36">
        <f t="shared" si="179"/>
        <v>1</v>
      </c>
      <c r="AT465" s="36">
        <f t="shared" si="179"/>
        <v>1</v>
      </c>
      <c r="AU465" s="36">
        <f t="shared" si="179"/>
        <v>1</v>
      </c>
      <c r="AV465" s="36">
        <f t="shared" si="179"/>
        <v>1</v>
      </c>
      <c r="AW465" s="36">
        <f t="shared" si="179"/>
        <v>1</v>
      </c>
      <c r="AX465" s="36">
        <f t="shared" si="179"/>
        <v>1</v>
      </c>
      <c r="AY465" s="36">
        <f t="shared" si="179"/>
        <v>1</v>
      </c>
      <c r="AZ465" s="36">
        <f t="shared" si="179"/>
        <v>1</v>
      </c>
      <c r="BA465" s="36">
        <f t="shared" si="179"/>
        <v>1</v>
      </c>
      <c r="BB465" s="36">
        <f t="shared" si="179"/>
        <v>1</v>
      </c>
      <c r="BC465" s="36">
        <f>COUNTIF(BC$110:BC$190,"HĐH")</f>
        <v>1</v>
      </c>
      <c r="BD465" s="36">
        <f>COUNTIF(BD$110:BD$190,"HĐH")</f>
        <v>1</v>
      </c>
      <c r="BE465" s="36">
        <f t="shared" si="179"/>
        <v>1</v>
      </c>
      <c r="BF465" s="36">
        <f t="shared" si="179"/>
        <v>1</v>
      </c>
      <c r="BG465" s="36">
        <f t="shared" si="179"/>
        <v>1</v>
      </c>
      <c r="BH465" s="242"/>
      <c r="BI465" s="242"/>
      <c r="BJ465" s="242"/>
      <c r="BK465" s="242"/>
      <c r="BL465" s="242"/>
      <c r="BM465" s="242"/>
      <c r="BN465" s="242"/>
      <c r="BO465" s="242"/>
      <c r="BP465" s="242"/>
      <c r="BQ465" s="242"/>
      <c r="BR465" s="242"/>
      <c r="BS465" s="242"/>
      <c r="BT465" s="242"/>
      <c r="BU465" s="242"/>
      <c r="BV465" s="242"/>
      <c r="BW465" s="242"/>
      <c r="BX465" s="242"/>
      <c r="BY465" s="242"/>
      <c r="BZ465" s="242"/>
      <c r="CA465" s="242"/>
      <c r="CB465" s="242"/>
      <c r="CC465" s="242"/>
      <c r="CD465" s="242"/>
      <c r="CE465" s="242"/>
      <c r="CF465" s="242"/>
      <c r="CG465" s="242"/>
      <c r="CH465" s="242"/>
      <c r="CI465" s="242"/>
      <c r="CJ465" s="242"/>
      <c r="CK465" s="242"/>
      <c r="CL465" s="240"/>
      <c r="CM465" s="239"/>
      <c r="CN465" s="240"/>
      <c r="CO465" s="239"/>
      <c r="CP465" s="240"/>
      <c r="CQ465" s="239"/>
      <c r="CR465" s="240"/>
      <c r="CS465" s="239"/>
      <c r="CT465" s="241"/>
      <c r="CU465" s="241"/>
      <c r="CV465" s="242"/>
    </row>
    <row r="466" spans="1:100" s="33" customFormat="1" ht="13.2" hidden="1" outlineLevel="1">
      <c r="A466" s="574"/>
      <c r="B466" s="574"/>
      <c r="C466" s="573" t="s">
        <v>538</v>
      </c>
      <c r="D466" s="573"/>
      <c r="E466" s="573"/>
      <c r="F466" s="573"/>
      <c r="G466" s="573"/>
      <c r="H466" s="573"/>
      <c r="I466" s="90"/>
      <c r="J466" s="88"/>
      <c r="K466" s="88"/>
      <c r="L466" s="242"/>
      <c r="M466" s="242"/>
      <c r="N466" s="242"/>
      <c r="O466" s="242"/>
      <c r="P466" s="242"/>
      <c r="Q466" s="242"/>
      <c r="R466" s="242"/>
      <c r="S466" s="242"/>
      <c r="T466" s="242"/>
      <c r="U466" s="242"/>
      <c r="V466" s="242"/>
      <c r="W466" s="242"/>
      <c r="X466" s="242"/>
      <c r="Y466" s="36">
        <f t="shared" ref="Y466:BG466" si="180">COUNTIF(Y$191:Y$289,"HĐH")</f>
        <v>0</v>
      </c>
      <c r="Z466" s="36">
        <f t="shared" si="180"/>
        <v>1</v>
      </c>
      <c r="AA466" s="36">
        <f t="shared" si="180"/>
        <v>1</v>
      </c>
      <c r="AB466" s="36">
        <f t="shared" si="180"/>
        <v>1</v>
      </c>
      <c r="AC466" s="36">
        <f t="shared" si="180"/>
        <v>1</v>
      </c>
      <c r="AD466" s="36">
        <f t="shared" si="180"/>
        <v>1</v>
      </c>
      <c r="AE466" s="36">
        <f t="shared" si="180"/>
        <v>1</v>
      </c>
      <c r="AF466" s="36">
        <f t="shared" si="180"/>
        <v>1</v>
      </c>
      <c r="AG466" s="36">
        <f t="shared" si="180"/>
        <v>1</v>
      </c>
      <c r="AH466" s="36">
        <f t="shared" si="180"/>
        <v>1</v>
      </c>
      <c r="AI466" s="36">
        <f t="shared" si="180"/>
        <v>1</v>
      </c>
      <c r="AJ466" s="36">
        <f t="shared" si="180"/>
        <v>1</v>
      </c>
      <c r="AK466" s="36">
        <f t="shared" si="180"/>
        <v>1</v>
      </c>
      <c r="AL466" s="36">
        <f t="shared" si="180"/>
        <v>1</v>
      </c>
      <c r="AM466" s="36">
        <f t="shared" si="180"/>
        <v>1</v>
      </c>
      <c r="AN466" s="36">
        <f t="shared" si="180"/>
        <v>1</v>
      </c>
      <c r="AO466" s="36">
        <f t="shared" si="180"/>
        <v>1</v>
      </c>
      <c r="AP466" s="36">
        <f t="shared" si="180"/>
        <v>1</v>
      </c>
      <c r="AQ466" s="36">
        <f t="shared" si="180"/>
        <v>1</v>
      </c>
      <c r="AR466" s="36">
        <f t="shared" si="180"/>
        <v>1</v>
      </c>
      <c r="AS466" s="36">
        <f t="shared" si="180"/>
        <v>1</v>
      </c>
      <c r="AT466" s="36">
        <f t="shared" si="180"/>
        <v>1</v>
      </c>
      <c r="AU466" s="36">
        <f t="shared" si="180"/>
        <v>1</v>
      </c>
      <c r="AV466" s="36">
        <f t="shared" si="180"/>
        <v>1</v>
      </c>
      <c r="AW466" s="36">
        <f t="shared" si="180"/>
        <v>1</v>
      </c>
      <c r="AX466" s="36">
        <f t="shared" si="180"/>
        <v>1</v>
      </c>
      <c r="AY466" s="36">
        <f t="shared" si="180"/>
        <v>1</v>
      </c>
      <c r="AZ466" s="36">
        <f t="shared" si="180"/>
        <v>1</v>
      </c>
      <c r="BA466" s="36">
        <f t="shared" si="180"/>
        <v>1</v>
      </c>
      <c r="BB466" s="36">
        <f t="shared" si="180"/>
        <v>1</v>
      </c>
      <c r="BC466" s="36">
        <f>COUNTIF(BC$191:BC$289,"HĐH")</f>
        <v>1</v>
      </c>
      <c r="BD466" s="36">
        <f>COUNTIF(BD$191:BD$289,"HĐH")</f>
        <v>0</v>
      </c>
      <c r="BE466" s="36">
        <f t="shared" si="180"/>
        <v>1</v>
      </c>
      <c r="BF466" s="36">
        <f t="shared" si="180"/>
        <v>1</v>
      </c>
      <c r="BG466" s="36">
        <f t="shared" si="180"/>
        <v>1</v>
      </c>
      <c r="BH466" s="242"/>
      <c r="BI466" s="242"/>
      <c r="BJ466" s="242"/>
      <c r="BK466" s="242"/>
      <c r="BL466" s="242"/>
      <c r="BM466" s="242"/>
      <c r="BN466" s="242"/>
      <c r="BO466" s="242"/>
      <c r="BP466" s="242"/>
      <c r="BQ466" s="242"/>
      <c r="BR466" s="242"/>
      <c r="BS466" s="242"/>
      <c r="BT466" s="242"/>
      <c r="BU466" s="242"/>
      <c r="BV466" s="242"/>
      <c r="BW466" s="242"/>
      <c r="BX466" s="242"/>
      <c r="BY466" s="242"/>
      <c r="BZ466" s="242"/>
      <c r="CA466" s="242"/>
      <c r="CB466" s="242"/>
      <c r="CC466" s="242"/>
      <c r="CD466" s="242"/>
      <c r="CE466" s="242"/>
      <c r="CF466" s="242"/>
      <c r="CG466" s="242"/>
      <c r="CH466" s="242"/>
      <c r="CI466" s="242"/>
      <c r="CJ466" s="242"/>
      <c r="CK466" s="242"/>
      <c r="CL466" s="240"/>
      <c r="CM466" s="239"/>
      <c r="CN466" s="240"/>
      <c r="CO466" s="239"/>
      <c r="CP466" s="240"/>
      <c r="CQ466" s="239"/>
      <c r="CR466" s="240"/>
      <c r="CS466" s="239"/>
      <c r="CT466" s="241"/>
      <c r="CU466" s="241"/>
      <c r="CV466" s="242"/>
    </row>
    <row r="467" spans="1:100" s="33" customFormat="1" ht="13.2" hidden="1" outlineLevel="1">
      <c r="A467" s="574"/>
      <c r="B467" s="574"/>
      <c r="C467" s="573" t="s">
        <v>539</v>
      </c>
      <c r="D467" s="573"/>
      <c r="E467" s="573"/>
      <c r="F467" s="573"/>
      <c r="G467" s="573"/>
      <c r="H467" s="573"/>
      <c r="I467" s="90"/>
      <c r="J467" s="88"/>
      <c r="K467" s="88"/>
      <c r="L467" s="242"/>
      <c r="M467" s="242"/>
      <c r="N467" s="242"/>
      <c r="O467" s="242"/>
      <c r="P467" s="242"/>
      <c r="Q467" s="242"/>
      <c r="R467" s="242"/>
      <c r="S467" s="242"/>
      <c r="T467" s="242"/>
      <c r="U467" s="242"/>
      <c r="V467" s="242"/>
      <c r="W467" s="242"/>
      <c r="X467" s="242"/>
      <c r="Y467" s="36">
        <f t="shared" ref="Y467:BG467" si="181">COUNTIF(Y$290:Y$326,"HĐH")</f>
        <v>1</v>
      </c>
      <c r="Z467" s="36">
        <f t="shared" si="181"/>
        <v>1</v>
      </c>
      <c r="AA467" s="36">
        <f t="shared" si="181"/>
        <v>0</v>
      </c>
      <c r="AB467" s="36">
        <f t="shared" si="181"/>
        <v>0</v>
      </c>
      <c r="AC467" s="36">
        <f t="shared" si="181"/>
        <v>0</v>
      </c>
      <c r="AD467" s="36">
        <f t="shared" si="181"/>
        <v>1</v>
      </c>
      <c r="AE467" s="36">
        <f t="shared" si="181"/>
        <v>0</v>
      </c>
      <c r="AF467" s="36">
        <f t="shared" si="181"/>
        <v>1</v>
      </c>
      <c r="AG467" s="36">
        <f t="shared" si="181"/>
        <v>0</v>
      </c>
      <c r="AH467" s="36">
        <f t="shared" si="181"/>
        <v>0</v>
      </c>
      <c r="AI467" s="36">
        <f t="shared" si="181"/>
        <v>0</v>
      </c>
      <c r="AJ467" s="36">
        <f t="shared" si="181"/>
        <v>1</v>
      </c>
      <c r="AK467" s="36">
        <f t="shared" si="181"/>
        <v>0</v>
      </c>
      <c r="AL467" s="36">
        <f t="shared" si="181"/>
        <v>0</v>
      </c>
      <c r="AM467" s="36">
        <f t="shared" si="181"/>
        <v>0</v>
      </c>
      <c r="AN467" s="36">
        <f t="shared" si="181"/>
        <v>1</v>
      </c>
      <c r="AO467" s="36">
        <f t="shared" si="181"/>
        <v>0</v>
      </c>
      <c r="AP467" s="36">
        <f t="shared" si="181"/>
        <v>0</v>
      </c>
      <c r="AQ467" s="36">
        <f t="shared" si="181"/>
        <v>0</v>
      </c>
      <c r="AR467" s="36">
        <f t="shared" si="181"/>
        <v>0</v>
      </c>
      <c r="AS467" s="36">
        <f t="shared" si="181"/>
        <v>0</v>
      </c>
      <c r="AT467" s="36">
        <f t="shared" si="181"/>
        <v>0</v>
      </c>
      <c r="AU467" s="36">
        <f t="shared" si="181"/>
        <v>0</v>
      </c>
      <c r="AV467" s="36">
        <f t="shared" si="181"/>
        <v>0</v>
      </c>
      <c r="AW467" s="36">
        <f t="shared" si="181"/>
        <v>0</v>
      </c>
      <c r="AX467" s="36">
        <f t="shared" si="181"/>
        <v>1</v>
      </c>
      <c r="AY467" s="36">
        <f t="shared" si="181"/>
        <v>0</v>
      </c>
      <c r="AZ467" s="36">
        <f t="shared" si="181"/>
        <v>0</v>
      </c>
      <c r="BA467" s="36">
        <f t="shared" si="181"/>
        <v>0</v>
      </c>
      <c r="BB467" s="36">
        <f t="shared" si="181"/>
        <v>0</v>
      </c>
      <c r="BC467" s="36">
        <f>COUNTIF(BC$290:BC$326,"HĐH")</f>
        <v>0</v>
      </c>
      <c r="BD467" s="36">
        <f>COUNTIF(BD$290:BD$326,"HĐH")</f>
        <v>0</v>
      </c>
      <c r="BE467" s="36">
        <f t="shared" si="181"/>
        <v>0</v>
      </c>
      <c r="BF467" s="36">
        <f t="shared" si="181"/>
        <v>1</v>
      </c>
      <c r="BG467" s="36">
        <f t="shared" si="181"/>
        <v>0</v>
      </c>
      <c r="BH467" s="242"/>
      <c r="BI467" s="242"/>
      <c r="BJ467" s="242"/>
      <c r="BK467" s="242"/>
      <c r="BL467" s="242"/>
      <c r="BM467" s="242"/>
      <c r="BN467" s="242"/>
      <c r="BO467" s="242"/>
      <c r="BP467" s="242"/>
      <c r="BQ467" s="242"/>
      <c r="BR467" s="242"/>
      <c r="BS467" s="242"/>
      <c r="BT467" s="242"/>
      <c r="BU467" s="242"/>
      <c r="BV467" s="242"/>
      <c r="BW467" s="242"/>
      <c r="BX467" s="242"/>
      <c r="BY467" s="242"/>
      <c r="BZ467" s="242"/>
      <c r="CA467" s="242"/>
      <c r="CB467" s="242"/>
      <c r="CC467" s="242"/>
      <c r="CD467" s="242"/>
      <c r="CE467" s="242"/>
      <c r="CF467" s="242"/>
      <c r="CG467" s="242"/>
      <c r="CH467" s="242"/>
      <c r="CI467" s="242"/>
      <c r="CJ467" s="242"/>
      <c r="CK467" s="242"/>
      <c r="CL467" s="240"/>
      <c r="CM467" s="239"/>
      <c r="CN467" s="240"/>
      <c r="CO467" s="239"/>
      <c r="CP467" s="240"/>
      <c r="CQ467" s="239"/>
      <c r="CR467" s="240"/>
      <c r="CS467" s="239"/>
      <c r="CT467" s="241"/>
      <c r="CU467" s="241"/>
      <c r="CV467" s="242"/>
    </row>
    <row r="468" spans="1:100" s="33" customFormat="1" ht="13.2" hidden="1" outlineLevel="1">
      <c r="A468" s="574"/>
      <c r="B468" s="574"/>
      <c r="C468" s="573" t="s">
        <v>540</v>
      </c>
      <c r="D468" s="573"/>
      <c r="E468" s="573"/>
      <c r="F468" s="573"/>
      <c r="G468" s="573"/>
      <c r="H468" s="573"/>
      <c r="I468" s="90"/>
      <c r="J468" s="88"/>
      <c r="K468" s="88"/>
      <c r="L468" s="242"/>
      <c r="M468" s="242"/>
      <c r="N468" s="242"/>
      <c r="O468" s="242"/>
      <c r="P468" s="242"/>
      <c r="Q468" s="242"/>
      <c r="R468" s="242"/>
      <c r="S468" s="242"/>
      <c r="T468" s="242"/>
      <c r="U468" s="242"/>
      <c r="V468" s="242"/>
      <c r="W468" s="242"/>
      <c r="X468" s="242"/>
      <c r="Y468" s="36">
        <f t="shared" ref="Y468:BG468" si="182">COUNTIF(Y$327:Y$445,"HĐH")</f>
        <v>1</v>
      </c>
      <c r="Z468" s="36">
        <f t="shared" si="182"/>
        <v>1</v>
      </c>
      <c r="AA468" s="36">
        <f t="shared" si="182"/>
        <v>2</v>
      </c>
      <c r="AB468" s="36">
        <f t="shared" si="182"/>
        <v>2</v>
      </c>
      <c r="AC468" s="36">
        <f t="shared" si="182"/>
        <v>2</v>
      </c>
      <c r="AD468" s="36">
        <f t="shared" si="182"/>
        <v>1</v>
      </c>
      <c r="AE468" s="36">
        <f t="shared" si="182"/>
        <v>2</v>
      </c>
      <c r="AF468" s="36">
        <f t="shared" si="182"/>
        <v>1</v>
      </c>
      <c r="AG468" s="36">
        <f t="shared" si="182"/>
        <v>2</v>
      </c>
      <c r="AH468" s="36">
        <f t="shared" si="182"/>
        <v>2</v>
      </c>
      <c r="AI468" s="36">
        <f t="shared" si="182"/>
        <v>2</v>
      </c>
      <c r="AJ468" s="36">
        <f t="shared" si="182"/>
        <v>1</v>
      </c>
      <c r="AK468" s="36">
        <f t="shared" si="182"/>
        <v>2</v>
      </c>
      <c r="AL468" s="36">
        <f t="shared" si="182"/>
        <v>2</v>
      </c>
      <c r="AM468" s="36">
        <f t="shared" si="182"/>
        <v>2</v>
      </c>
      <c r="AN468" s="36">
        <f t="shared" si="182"/>
        <v>1</v>
      </c>
      <c r="AO468" s="36">
        <f t="shared" si="182"/>
        <v>2</v>
      </c>
      <c r="AP468" s="36">
        <f t="shared" si="182"/>
        <v>2</v>
      </c>
      <c r="AQ468" s="36">
        <f t="shared" si="182"/>
        <v>2</v>
      </c>
      <c r="AR468" s="36">
        <f t="shared" si="182"/>
        <v>2</v>
      </c>
      <c r="AS468" s="36">
        <f t="shared" si="182"/>
        <v>2</v>
      </c>
      <c r="AT468" s="36">
        <f t="shared" si="182"/>
        <v>2</v>
      </c>
      <c r="AU468" s="36">
        <f t="shared" si="182"/>
        <v>2</v>
      </c>
      <c r="AV468" s="36">
        <f t="shared" si="182"/>
        <v>2</v>
      </c>
      <c r="AW468" s="36">
        <f t="shared" si="182"/>
        <v>2</v>
      </c>
      <c r="AX468" s="36">
        <f t="shared" si="182"/>
        <v>1</v>
      </c>
      <c r="AY468" s="36">
        <f t="shared" si="182"/>
        <v>2</v>
      </c>
      <c r="AZ468" s="36">
        <f t="shared" si="182"/>
        <v>2</v>
      </c>
      <c r="BA468" s="36">
        <f t="shared" si="182"/>
        <v>2</v>
      </c>
      <c r="BB468" s="36">
        <f t="shared" si="182"/>
        <v>2</v>
      </c>
      <c r="BC468" s="36">
        <f t="shared" si="182"/>
        <v>2</v>
      </c>
      <c r="BD468" s="36">
        <f t="shared" si="182"/>
        <v>2</v>
      </c>
      <c r="BE468" s="36">
        <f t="shared" si="182"/>
        <v>2</v>
      </c>
      <c r="BF468" s="36">
        <f t="shared" si="182"/>
        <v>1</v>
      </c>
      <c r="BG468" s="36">
        <f t="shared" si="182"/>
        <v>2</v>
      </c>
      <c r="BH468" s="242"/>
      <c r="BI468" s="242"/>
      <c r="BJ468" s="242"/>
      <c r="BK468" s="242"/>
      <c r="BL468" s="242"/>
      <c r="BM468" s="242"/>
      <c r="BN468" s="242"/>
      <c r="BO468" s="242"/>
      <c r="BP468" s="242"/>
      <c r="BQ468" s="242"/>
      <c r="BR468" s="242"/>
      <c r="BS468" s="242"/>
      <c r="BT468" s="242"/>
      <c r="BU468" s="242"/>
      <c r="BV468" s="242"/>
      <c r="BW468" s="242"/>
      <c r="BX468" s="242"/>
      <c r="BY468" s="242"/>
      <c r="BZ468" s="242"/>
      <c r="CA468" s="242"/>
      <c r="CB468" s="242"/>
      <c r="CC468" s="242"/>
      <c r="CD468" s="242"/>
      <c r="CE468" s="242"/>
      <c r="CF468" s="242"/>
      <c r="CG468" s="242"/>
      <c r="CH468" s="242"/>
      <c r="CI468" s="242"/>
      <c r="CJ468" s="242"/>
      <c r="CK468" s="242"/>
      <c r="CL468" s="240"/>
      <c r="CM468" s="239"/>
      <c r="CN468" s="240"/>
      <c r="CO468" s="239"/>
      <c r="CP468" s="240"/>
      <c r="CQ468" s="239"/>
      <c r="CR468" s="240"/>
      <c r="CS468" s="239"/>
      <c r="CT468" s="241"/>
      <c r="CU468" s="241"/>
      <c r="CV468" s="242"/>
    </row>
    <row r="469" spans="1:100" hidden="1" outlineLevel="1">
      <c r="C469" s="10"/>
      <c r="E469" s="10"/>
      <c r="G469" s="8"/>
      <c r="K469" s="20"/>
      <c r="X469" s="8"/>
      <c r="BH469" s="50"/>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50"/>
      <c r="CM469" s="50"/>
      <c r="CN469" s="50"/>
      <c r="CO469" s="50"/>
      <c r="CP469" s="50"/>
      <c r="CQ469" s="50"/>
      <c r="CR469" s="50"/>
      <c r="CS469" s="12"/>
      <c r="CT469" s="7"/>
      <c r="CU469" s="7"/>
      <c r="CV469" s="7"/>
    </row>
    <row r="470" spans="1:100" s="22" customFormat="1" ht="18" customHeight="1" collapsed="1">
      <c r="A470" s="556" t="s">
        <v>854</v>
      </c>
      <c r="B470" s="556"/>
      <c r="C470" s="124" t="s">
        <v>855</v>
      </c>
      <c r="D470" s="125"/>
      <c r="E470" s="125"/>
      <c r="F470" s="114"/>
      <c r="G470" s="114"/>
      <c r="H470" s="180"/>
      <c r="I470" s="126"/>
      <c r="J470" s="127"/>
      <c r="K470" s="127"/>
      <c r="L470" s="114"/>
      <c r="M470" s="114"/>
      <c r="N470" s="114"/>
      <c r="O470" s="114"/>
      <c r="P470" s="114"/>
      <c r="Q470" s="114"/>
      <c r="R470" s="114"/>
      <c r="S470" s="128"/>
      <c r="T470" s="114"/>
      <c r="U470" s="114"/>
      <c r="V470" s="114"/>
      <c r="W470" s="114"/>
      <c r="X470" s="114"/>
      <c r="Y470" s="114"/>
      <c r="Z470" s="114"/>
      <c r="AA470" s="114"/>
      <c r="AB470" s="114"/>
      <c r="AC470" s="114"/>
      <c r="AD470" s="114"/>
      <c r="AE470" s="114"/>
      <c r="AF470" s="114"/>
      <c r="AG470" s="114"/>
      <c r="AH470" s="114"/>
      <c r="AI470" s="114"/>
      <c r="AJ470" s="114"/>
      <c r="AK470" s="114"/>
      <c r="AL470" s="114"/>
      <c r="AM470" s="114"/>
      <c r="AN470" s="114"/>
      <c r="AO470" s="114"/>
      <c r="AP470" s="114"/>
      <c r="AQ470" s="114"/>
      <c r="AR470" s="114"/>
      <c r="AS470" s="114"/>
      <c r="AT470" s="114"/>
      <c r="AU470" s="114"/>
      <c r="AV470" s="114"/>
      <c r="AW470" s="114"/>
      <c r="AX470" s="114"/>
      <c r="AY470" s="114"/>
      <c r="AZ470" s="114"/>
      <c r="BA470" s="114"/>
      <c r="BB470" s="114"/>
      <c r="BC470" s="114"/>
      <c r="BD470" s="114"/>
      <c r="BE470" s="114"/>
      <c r="BF470" s="114"/>
      <c r="BG470" s="114"/>
      <c r="BH470" s="129">
        <f>COUNTIFS($N$10:$N$425,"x",BH$10:BH$425,"2")</f>
        <v>36</v>
      </c>
      <c r="BI470" s="129">
        <f t="shared" ref="BI470:CD470" si="183">COUNTIFS($N$10:$N$425,"x",BI$10:BI$425,"2")</f>
        <v>31</v>
      </c>
      <c r="BJ470" s="129">
        <f t="shared" si="183"/>
        <v>34</v>
      </c>
      <c r="BK470" s="129">
        <f t="shared" si="183"/>
        <v>31</v>
      </c>
      <c r="BL470" s="129">
        <f t="shared" si="183"/>
        <v>35</v>
      </c>
      <c r="BM470" s="129">
        <f t="shared" si="183"/>
        <v>21</v>
      </c>
      <c r="BN470" s="129">
        <f t="shared" si="183"/>
        <v>31</v>
      </c>
      <c r="BO470" s="129">
        <f t="shared" si="183"/>
        <v>23</v>
      </c>
      <c r="BP470" s="129">
        <f t="shared" si="183"/>
        <v>29</v>
      </c>
      <c r="BQ470" s="129">
        <f t="shared" si="183"/>
        <v>33</v>
      </c>
      <c r="BR470" s="129">
        <f t="shared" si="183"/>
        <v>36</v>
      </c>
      <c r="BS470" s="129">
        <f t="shared" si="183"/>
        <v>32</v>
      </c>
      <c r="BT470" s="129">
        <f t="shared" si="183"/>
        <v>31</v>
      </c>
      <c r="BU470" s="129">
        <f t="shared" si="183"/>
        <v>26</v>
      </c>
      <c r="BV470" s="129">
        <f t="shared" si="183"/>
        <v>19</v>
      </c>
      <c r="BW470" s="129">
        <f t="shared" si="183"/>
        <v>35</v>
      </c>
      <c r="BX470" s="129">
        <f t="shared" si="183"/>
        <v>16</v>
      </c>
      <c r="BY470" s="129">
        <f t="shared" si="183"/>
        <v>29</v>
      </c>
      <c r="BZ470" s="129">
        <f t="shared" si="183"/>
        <v>32</v>
      </c>
      <c r="CA470" s="129">
        <f t="shared" si="183"/>
        <v>31</v>
      </c>
      <c r="CB470" s="129">
        <f t="shared" si="183"/>
        <v>36</v>
      </c>
      <c r="CC470" s="129">
        <f t="shared" si="183"/>
        <v>31</v>
      </c>
      <c r="CD470" s="129">
        <f t="shared" si="183"/>
        <v>34</v>
      </c>
      <c r="CE470" s="129">
        <f t="shared" ref="CE470:CK470" si="184">COUNTIFS($N$7:$N$445,"x",CE$7:CE$445,"2")</f>
        <v>0</v>
      </c>
      <c r="CF470" s="129">
        <f t="shared" si="184"/>
        <v>0</v>
      </c>
      <c r="CG470" s="129">
        <f t="shared" si="184"/>
        <v>0</v>
      </c>
      <c r="CH470" s="129">
        <f t="shared" si="184"/>
        <v>0</v>
      </c>
      <c r="CI470" s="129">
        <f t="shared" si="184"/>
        <v>0</v>
      </c>
      <c r="CJ470" s="129">
        <f t="shared" si="184"/>
        <v>0</v>
      </c>
      <c r="CK470" s="129">
        <f t="shared" si="184"/>
        <v>0</v>
      </c>
      <c r="CL470" s="519"/>
      <c r="CM470" s="520"/>
      <c r="CN470" s="520"/>
      <c r="CO470" s="520"/>
      <c r="CP470" s="520"/>
      <c r="CQ470" s="520"/>
      <c r="CR470" s="520"/>
      <c r="CS470" s="520"/>
      <c r="CT470" s="520"/>
      <c r="CU470" s="521"/>
      <c r="CV470" s="242"/>
    </row>
    <row r="471" spans="1:100" s="22" customFormat="1" ht="18" customHeight="1">
      <c r="A471" s="556"/>
      <c r="B471" s="556"/>
      <c r="C471" s="124" t="s">
        <v>856</v>
      </c>
      <c r="D471" s="125"/>
      <c r="E471" s="125"/>
      <c r="F471" s="114"/>
      <c r="G471" s="114"/>
      <c r="H471" s="180"/>
      <c r="I471" s="126"/>
      <c r="J471" s="127"/>
      <c r="K471" s="127"/>
      <c r="L471" s="114"/>
      <c r="M471" s="114"/>
      <c r="N471" s="114"/>
      <c r="O471" s="114"/>
      <c r="P471" s="114"/>
      <c r="Q471" s="114"/>
      <c r="R471" s="114"/>
      <c r="S471" s="128"/>
      <c r="T471" s="114"/>
      <c r="U471" s="114"/>
      <c r="V471" s="114"/>
      <c r="W471" s="114"/>
      <c r="X471" s="114"/>
      <c r="Y471" s="114"/>
      <c r="Z471" s="114"/>
      <c r="AA471" s="114"/>
      <c r="AB471" s="114"/>
      <c r="AC471" s="114"/>
      <c r="AD471" s="114"/>
      <c r="AE471" s="114"/>
      <c r="AF471" s="114"/>
      <c r="AG471" s="114"/>
      <c r="AH471" s="114"/>
      <c r="AI471" s="114"/>
      <c r="AJ471" s="114"/>
      <c r="AK471" s="114"/>
      <c r="AL471" s="114"/>
      <c r="AM471" s="114"/>
      <c r="AN471" s="114"/>
      <c r="AO471" s="114"/>
      <c r="AP471" s="114"/>
      <c r="AQ471" s="114"/>
      <c r="AR471" s="114"/>
      <c r="AS471" s="114"/>
      <c r="AT471" s="114"/>
      <c r="AU471" s="114"/>
      <c r="AV471" s="114"/>
      <c r="AW471" s="114"/>
      <c r="AX471" s="114"/>
      <c r="AY471" s="114"/>
      <c r="AZ471" s="114"/>
      <c r="BA471" s="114"/>
      <c r="BB471" s="114"/>
      <c r="BC471" s="114"/>
      <c r="BD471" s="114"/>
      <c r="BE471" s="114"/>
      <c r="BF471" s="114"/>
      <c r="BG471" s="114"/>
      <c r="BH471" s="129">
        <f>COUNTIFS($N$10:$N$425,"x",BH$10:BH$425,"1")</f>
        <v>1</v>
      </c>
      <c r="BI471" s="129">
        <f t="shared" ref="BI471:CK471" si="185">COUNTIFS($N$10:$N$425,"x",BI$10:BI$425,"1")</f>
        <v>6</v>
      </c>
      <c r="BJ471" s="129">
        <f t="shared" si="185"/>
        <v>3</v>
      </c>
      <c r="BK471" s="129">
        <f t="shared" si="185"/>
        <v>6</v>
      </c>
      <c r="BL471" s="129">
        <f t="shared" si="185"/>
        <v>2</v>
      </c>
      <c r="BM471" s="129">
        <f t="shared" si="185"/>
        <v>16</v>
      </c>
      <c r="BN471" s="129">
        <f t="shared" si="185"/>
        <v>6</v>
      </c>
      <c r="BO471" s="129">
        <f t="shared" si="185"/>
        <v>14</v>
      </c>
      <c r="BP471" s="129">
        <f t="shared" si="185"/>
        <v>8</v>
      </c>
      <c r="BQ471" s="129">
        <f t="shared" si="185"/>
        <v>4</v>
      </c>
      <c r="BR471" s="129">
        <f t="shared" si="185"/>
        <v>1</v>
      </c>
      <c r="BS471" s="129">
        <f t="shared" si="185"/>
        <v>5</v>
      </c>
      <c r="BT471" s="129">
        <f t="shared" si="185"/>
        <v>6</v>
      </c>
      <c r="BU471" s="129">
        <f t="shared" si="185"/>
        <v>11</v>
      </c>
      <c r="BV471" s="129">
        <f t="shared" si="185"/>
        <v>14</v>
      </c>
      <c r="BW471" s="129">
        <f t="shared" si="185"/>
        <v>2</v>
      </c>
      <c r="BX471" s="129">
        <f t="shared" si="185"/>
        <v>18</v>
      </c>
      <c r="BY471" s="129">
        <f t="shared" si="185"/>
        <v>8</v>
      </c>
      <c r="BZ471" s="129">
        <f t="shared" si="185"/>
        <v>5</v>
      </c>
      <c r="CA471" s="129">
        <f t="shared" si="185"/>
        <v>6</v>
      </c>
      <c r="CB471" s="129">
        <f t="shared" si="185"/>
        <v>1</v>
      </c>
      <c r="CC471" s="129">
        <f t="shared" si="185"/>
        <v>6</v>
      </c>
      <c r="CD471" s="129">
        <f t="shared" si="185"/>
        <v>3</v>
      </c>
      <c r="CE471" s="129">
        <f t="shared" si="185"/>
        <v>0</v>
      </c>
      <c r="CF471" s="129">
        <f t="shared" si="185"/>
        <v>0</v>
      </c>
      <c r="CG471" s="129">
        <f t="shared" si="185"/>
        <v>0</v>
      </c>
      <c r="CH471" s="129">
        <f t="shared" si="185"/>
        <v>0</v>
      </c>
      <c r="CI471" s="129">
        <f t="shared" si="185"/>
        <v>0</v>
      </c>
      <c r="CJ471" s="129">
        <f t="shared" si="185"/>
        <v>0</v>
      </c>
      <c r="CK471" s="129">
        <f t="shared" si="185"/>
        <v>0</v>
      </c>
      <c r="CL471" s="522"/>
      <c r="CM471" s="523"/>
      <c r="CN471" s="523"/>
      <c r="CO471" s="523"/>
      <c r="CP471" s="523"/>
      <c r="CQ471" s="523"/>
      <c r="CR471" s="523"/>
      <c r="CS471" s="523"/>
      <c r="CT471" s="523"/>
      <c r="CU471" s="524"/>
      <c r="CV471" s="242"/>
    </row>
    <row r="472" spans="1:100" s="22" customFormat="1" ht="18" customHeight="1">
      <c r="A472" s="556"/>
      <c r="B472" s="556"/>
      <c r="C472" s="124" t="s">
        <v>857</v>
      </c>
      <c r="D472" s="125"/>
      <c r="E472" s="125"/>
      <c r="F472" s="114"/>
      <c r="G472" s="114"/>
      <c r="H472" s="180"/>
      <c r="I472" s="126"/>
      <c r="J472" s="127"/>
      <c r="K472" s="127"/>
      <c r="L472" s="114"/>
      <c r="M472" s="114"/>
      <c r="N472" s="114"/>
      <c r="O472" s="114"/>
      <c r="P472" s="114"/>
      <c r="Q472" s="114"/>
      <c r="R472" s="114"/>
      <c r="S472" s="128"/>
      <c r="T472" s="114"/>
      <c r="U472" s="114"/>
      <c r="V472" s="114"/>
      <c r="W472" s="114"/>
      <c r="X472" s="114"/>
      <c r="Y472" s="114"/>
      <c r="Z472" s="114"/>
      <c r="AA472" s="114"/>
      <c r="AB472" s="114"/>
      <c r="AC472" s="114"/>
      <c r="AD472" s="114"/>
      <c r="AE472" s="114"/>
      <c r="AF472" s="114"/>
      <c r="AG472" s="114"/>
      <c r="AH472" s="114"/>
      <c r="AI472" s="114"/>
      <c r="AJ472" s="114"/>
      <c r="AK472" s="114"/>
      <c r="AL472" s="114"/>
      <c r="AM472" s="114"/>
      <c r="AN472" s="114"/>
      <c r="AO472" s="114"/>
      <c r="AP472" s="114"/>
      <c r="AQ472" s="114"/>
      <c r="AR472" s="114"/>
      <c r="AS472" s="114"/>
      <c r="AT472" s="114"/>
      <c r="AU472" s="114"/>
      <c r="AV472" s="114"/>
      <c r="AW472" s="114"/>
      <c r="AX472" s="114"/>
      <c r="AY472" s="114"/>
      <c r="AZ472" s="114"/>
      <c r="BA472" s="114"/>
      <c r="BB472" s="114"/>
      <c r="BC472" s="114"/>
      <c r="BD472" s="114"/>
      <c r="BE472" s="114"/>
      <c r="BF472" s="114"/>
      <c r="BG472" s="114"/>
      <c r="BH472" s="129">
        <f>COUNTIFS($N$10:$N$425,"x",BH$10:BH$425,"0")</f>
        <v>0</v>
      </c>
      <c r="BI472" s="129">
        <f t="shared" ref="BI472:CD472" si="186">COUNTIFS($N$10:$N$425,"x",BI$10:BI$425,"0")</f>
        <v>0</v>
      </c>
      <c r="BJ472" s="129">
        <f t="shared" si="186"/>
        <v>0</v>
      </c>
      <c r="BK472" s="129">
        <f t="shared" si="186"/>
        <v>0</v>
      </c>
      <c r="BL472" s="129">
        <f t="shared" si="186"/>
        <v>0</v>
      </c>
      <c r="BM472" s="129">
        <f t="shared" si="186"/>
        <v>0</v>
      </c>
      <c r="BN472" s="129">
        <f t="shared" si="186"/>
        <v>0</v>
      </c>
      <c r="BO472" s="129">
        <f t="shared" si="186"/>
        <v>0</v>
      </c>
      <c r="BP472" s="129">
        <f t="shared" si="186"/>
        <v>0</v>
      </c>
      <c r="BQ472" s="129">
        <f t="shared" si="186"/>
        <v>0</v>
      </c>
      <c r="BR472" s="129">
        <f t="shared" si="186"/>
        <v>0</v>
      </c>
      <c r="BS472" s="129">
        <f t="shared" si="186"/>
        <v>0</v>
      </c>
      <c r="BT472" s="129">
        <f t="shared" si="186"/>
        <v>0</v>
      </c>
      <c r="BU472" s="129">
        <f t="shared" si="186"/>
        <v>0</v>
      </c>
      <c r="BV472" s="129">
        <f t="shared" si="186"/>
        <v>4</v>
      </c>
      <c r="BW472" s="129">
        <f t="shared" si="186"/>
        <v>0</v>
      </c>
      <c r="BX472" s="129">
        <f t="shared" si="186"/>
        <v>3</v>
      </c>
      <c r="BY472" s="129">
        <f t="shared" si="186"/>
        <v>0</v>
      </c>
      <c r="BZ472" s="129">
        <f t="shared" si="186"/>
        <v>0</v>
      </c>
      <c r="CA472" s="129">
        <f t="shared" si="186"/>
        <v>0</v>
      </c>
      <c r="CB472" s="129">
        <f t="shared" si="186"/>
        <v>0</v>
      </c>
      <c r="CC472" s="129">
        <f t="shared" si="186"/>
        <v>0</v>
      </c>
      <c r="CD472" s="129">
        <f t="shared" si="186"/>
        <v>0</v>
      </c>
      <c r="CE472" s="129">
        <f t="shared" ref="CE472:CK472" si="187">COUNTIFS($N$7:$N$445,"x",CE$7:CE$445,"0")</f>
        <v>0</v>
      </c>
      <c r="CF472" s="129">
        <f t="shared" si="187"/>
        <v>0</v>
      </c>
      <c r="CG472" s="129">
        <f t="shared" si="187"/>
        <v>0</v>
      </c>
      <c r="CH472" s="129">
        <f t="shared" si="187"/>
        <v>0</v>
      </c>
      <c r="CI472" s="129">
        <f t="shared" si="187"/>
        <v>0</v>
      </c>
      <c r="CJ472" s="129">
        <f t="shared" si="187"/>
        <v>0</v>
      </c>
      <c r="CK472" s="129">
        <f t="shared" si="187"/>
        <v>0</v>
      </c>
      <c r="CL472" s="522"/>
      <c r="CM472" s="523"/>
      <c r="CN472" s="523"/>
      <c r="CO472" s="523"/>
      <c r="CP472" s="523"/>
      <c r="CQ472" s="523"/>
      <c r="CR472" s="523"/>
      <c r="CS472" s="523"/>
      <c r="CT472" s="523"/>
      <c r="CU472" s="524"/>
      <c r="CV472" s="242"/>
    </row>
    <row r="473" spans="1:100" s="22" customFormat="1" ht="18" customHeight="1">
      <c r="A473" s="556"/>
      <c r="B473" s="556"/>
      <c r="C473" s="528" t="s">
        <v>873</v>
      </c>
      <c r="D473" s="529"/>
      <c r="E473" s="530"/>
      <c r="F473" s="130"/>
      <c r="G473" s="131"/>
      <c r="H473" s="180"/>
      <c r="I473" s="126"/>
      <c r="J473" s="127"/>
      <c r="K473" s="127"/>
      <c r="L473" s="114"/>
      <c r="M473" s="114"/>
      <c r="N473" s="114"/>
      <c r="O473" s="114"/>
      <c r="P473" s="114"/>
      <c r="Q473" s="114"/>
      <c r="R473" s="114"/>
      <c r="S473" s="128"/>
      <c r="T473" s="114"/>
      <c r="U473" s="114"/>
      <c r="V473" s="114"/>
      <c r="W473" s="114"/>
      <c r="X473" s="114"/>
      <c r="Y473" s="114"/>
      <c r="Z473" s="114"/>
      <c r="AA473" s="114"/>
      <c r="AB473" s="114"/>
      <c r="AC473" s="114"/>
      <c r="AD473" s="114"/>
      <c r="AE473" s="114"/>
      <c r="AF473" s="114"/>
      <c r="AG473" s="114"/>
      <c r="AH473" s="114"/>
      <c r="AI473" s="114"/>
      <c r="AJ473" s="114"/>
      <c r="AK473" s="114"/>
      <c r="AL473" s="114"/>
      <c r="AM473" s="114"/>
      <c r="AN473" s="114"/>
      <c r="AO473" s="114"/>
      <c r="AP473" s="114"/>
      <c r="AQ473" s="114"/>
      <c r="AR473" s="114"/>
      <c r="AS473" s="114"/>
      <c r="AT473" s="114"/>
      <c r="AU473" s="114"/>
      <c r="AV473" s="114"/>
      <c r="AW473" s="114"/>
      <c r="AX473" s="114"/>
      <c r="AY473" s="114"/>
      <c r="AZ473" s="114"/>
      <c r="BA473" s="114"/>
      <c r="BB473" s="114"/>
      <c r="BC473" s="114"/>
      <c r="BD473" s="114"/>
      <c r="BE473" s="114"/>
      <c r="BF473" s="114"/>
      <c r="BG473" s="114"/>
      <c r="BH473" s="129">
        <f>COUNTIFS($N$10:$N$425,"x",BH$10:BH$425,"KĐG")</f>
        <v>0</v>
      </c>
      <c r="BI473" s="129">
        <f t="shared" ref="BI473:CD473" si="188">COUNTIFS($N$10:$N$425,"x",BI$10:BI$425,"KĐG")</f>
        <v>0</v>
      </c>
      <c r="BJ473" s="129">
        <f t="shared" si="188"/>
        <v>0</v>
      </c>
      <c r="BK473" s="129">
        <f t="shared" si="188"/>
        <v>0</v>
      </c>
      <c r="BL473" s="129">
        <f t="shared" si="188"/>
        <v>0</v>
      </c>
      <c r="BM473" s="129">
        <f t="shared" si="188"/>
        <v>0</v>
      </c>
      <c r="BN473" s="129">
        <f t="shared" si="188"/>
        <v>0</v>
      </c>
      <c r="BO473" s="129">
        <f t="shared" si="188"/>
        <v>0</v>
      </c>
      <c r="BP473" s="129">
        <f t="shared" si="188"/>
        <v>0</v>
      </c>
      <c r="BQ473" s="129">
        <f t="shared" si="188"/>
        <v>0</v>
      </c>
      <c r="BR473" s="129">
        <f t="shared" si="188"/>
        <v>0</v>
      </c>
      <c r="BS473" s="129">
        <f t="shared" si="188"/>
        <v>0</v>
      </c>
      <c r="BT473" s="129">
        <f t="shared" si="188"/>
        <v>0</v>
      </c>
      <c r="BU473" s="129">
        <f t="shared" si="188"/>
        <v>0</v>
      </c>
      <c r="BV473" s="129">
        <f t="shared" si="188"/>
        <v>0</v>
      </c>
      <c r="BW473" s="129">
        <f t="shared" si="188"/>
        <v>0</v>
      </c>
      <c r="BX473" s="129">
        <f t="shared" si="188"/>
        <v>0</v>
      </c>
      <c r="BY473" s="129">
        <f t="shared" si="188"/>
        <v>0</v>
      </c>
      <c r="BZ473" s="129">
        <f t="shared" si="188"/>
        <v>0</v>
      </c>
      <c r="CA473" s="129">
        <f t="shared" si="188"/>
        <v>0</v>
      </c>
      <c r="CB473" s="129">
        <f t="shared" si="188"/>
        <v>0</v>
      </c>
      <c r="CC473" s="129">
        <f t="shared" si="188"/>
        <v>0</v>
      </c>
      <c r="CD473" s="129">
        <f t="shared" si="188"/>
        <v>0</v>
      </c>
      <c r="CE473" s="129">
        <f t="shared" ref="CE473:CK473" si="189">COUNTIFS($N$7:$N$445,"x",CE$7:CE$445,"KĐG")</f>
        <v>0</v>
      </c>
      <c r="CF473" s="129">
        <f t="shared" si="189"/>
        <v>0</v>
      </c>
      <c r="CG473" s="129">
        <f t="shared" si="189"/>
        <v>0</v>
      </c>
      <c r="CH473" s="129">
        <f t="shared" si="189"/>
        <v>0</v>
      </c>
      <c r="CI473" s="129">
        <f t="shared" si="189"/>
        <v>0</v>
      </c>
      <c r="CJ473" s="129">
        <f t="shared" si="189"/>
        <v>0</v>
      </c>
      <c r="CK473" s="129">
        <f t="shared" si="189"/>
        <v>0</v>
      </c>
      <c r="CL473" s="522"/>
      <c r="CM473" s="523"/>
      <c r="CN473" s="523"/>
      <c r="CO473" s="523"/>
      <c r="CP473" s="523"/>
      <c r="CQ473" s="523"/>
      <c r="CR473" s="523"/>
      <c r="CS473" s="523"/>
      <c r="CT473" s="523"/>
      <c r="CU473" s="524"/>
      <c r="CV473" s="242"/>
    </row>
    <row r="474" spans="1:100" s="22" customFormat="1" ht="18" customHeight="1">
      <c r="A474" s="556"/>
      <c r="B474" s="556"/>
      <c r="C474" s="528" t="s">
        <v>874</v>
      </c>
      <c r="D474" s="529"/>
      <c r="E474" s="530"/>
      <c r="F474" s="114"/>
      <c r="G474" s="114"/>
      <c r="H474" s="180"/>
      <c r="I474" s="126"/>
      <c r="J474" s="127"/>
      <c r="K474" s="127"/>
      <c r="L474" s="114"/>
      <c r="M474" s="114"/>
      <c r="N474" s="114"/>
      <c r="O474" s="114"/>
      <c r="P474" s="114"/>
      <c r="Q474" s="114"/>
      <c r="R474" s="114"/>
      <c r="S474" s="128"/>
      <c r="T474" s="114"/>
      <c r="U474" s="114"/>
      <c r="V474" s="114"/>
      <c r="W474" s="114"/>
      <c r="X474" s="114"/>
      <c r="Y474" s="114"/>
      <c r="Z474" s="114"/>
      <c r="AA474" s="114"/>
      <c r="AB474" s="114"/>
      <c r="AC474" s="114"/>
      <c r="AD474" s="114"/>
      <c r="AE474" s="114"/>
      <c r="AF474" s="114"/>
      <c r="AG474" s="114"/>
      <c r="AH474" s="114"/>
      <c r="AI474" s="114"/>
      <c r="AJ474" s="114"/>
      <c r="AK474" s="114"/>
      <c r="AL474" s="114"/>
      <c r="AM474" s="114"/>
      <c r="AN474" s="114"/>
      <c r="AO474" s="114"/>
      <c r="AP474" s="114"/>
      <c r="AQ474" s="114"/>
      <c r="AR474" s="114"/>
      <c r="AS474" s="114"/>
      <c r="AT474" s="114"/>
      <c r="AU474" s="114"/>
      <c r="AV474" s="114"/>
      <c r="AW474" s="114"/>
      <c r="AX474" s="114"/>
      <c r="AY474" s="114"/>
      <c r="AZ474" s="114"/>
      <c r="BA474" s="114"/>
      <c r="BB474" s="114"/>
      <c r="BC474" s="114"/>
      <c r="BD474" s="114"/>
      <c r="BE474" s="114"/>
      <c r="BF474" s="114"/>
      <c r="BG474" s="114"/>
      <c r="BH474" s="259">
        <f>BH473/(BH470+BH471+BH472+BH473)</f>
        <v>0</v>
      </c>
      <c r="BI474" s="259">
        <f t="shared" ref="BI474:CK474" si="190">BI473/(BI470+BI471+BI472+BI473)</f>
        <v>0</v>
      </c>
      <c r="BJ474" s="259">
        <f t="shared" si="190"/>
        <v>0</v>
      </c>
      <c r="BK474" s="259">
        <f t="shared" si="190"/>
        <v>0</v>
      </c>
      <c r="BL474" s="259">
        <f t="shared" si="190"/>
        <v>0</v>
      </c>
      <c r="BM474" s="259">
        <f t="shared" si="190"/>
        <v>0</v>
      </c>
      <c r="BN474" s="259">
        <f t="shared" si="190"/>
        <v>0</v>
      </c>
      <c r="BO474" s="259">
        <f t="shared" si="190"/>
        <v>0</v>
      </c>
      <c r="BP474" s="259">
        <f t="shared" si="190"/>
        <v>0</v>
      </c>
      <c r="BQ474" s="259">
        <f t="shared" si="190"/>
        <v>0</v>
      </c>
      <c r="BR474" s="259">
        <f t="shared" si="190"/>
        <v>0</v>
      </c>
      <c r="BS474" s="259">
        <f t="shared" si="190"/>
        <v>0</v>
      </c>
      <c r="BT474" s="259">
        <f t="shared" si="190"/>
        <v>0</v>
      </c>
      <c r="BU474" s="259">
        <f t="shared" si="190"/>
        <v>0</v>
      </c>
      <c r="BV474" s="259">
        <f t="shared" si="190"/>
        <v>0</v>
      </c>
      <c r="BW474" s="259">
        <f t="shared" si="190"/>
        <v>0</v>
      </c>
      <c r="BX474" s="259">
        <f t="shared" si="190"/>
        <v>0</v>
      </c>
      <c r="BY474" s="259">
        <f t="shared" si="190"/>
        <v>0</v>
      </c>
      <c r="BZ474" s="259">
        <f t="shared" si="190"/>
        <v>0</v>
      </c>
      <c r="CA474" s="259">
        <f t="shared" si="190"/>
        <v>0</v>
      </c>
      <c r="CB474" s="259">
        <f t="shared" si="190"/>
        <v>0</v>
      </c>
      <c r="CC474" s="259">
        <f t="shared" si="190"/>
        <v>0</v>
      </c>
      <c r="CD474" s="259">
        <f t="shared" si="190"/>
        <v>0</v>
      </c>
      <c r="CE474" s="259" t="e">
        <f t="shared" si="190"/>
        <v>#DIV/0!</v>
      </c>
      <c r="CF474" s="132" t="e">
        <f t="shared" si="190"/>
        <v>#DIV/0!</v>
      </c>
      <c r="CG474" s="132" t="e">
        <f t="shared" si="190"/>
        <v>#DIV/0!</v>
      </c>
      <c r="CH474" s="132" t="e">
        <f t="shared" si="190"/>
        <v>#DIV/0!</v>
      </c>
      <c r="CI474" s="132" t="e">
        <f t="shared" si="190"/>
        <v>#DIV/0!</v>
      </c>
      <c r="CJ474" s="132" t="e">
        <f t="shared" si="190"/>
        <v>#DIV/0!</v>
      </c>
      <c r="CK474" s="132" t="e">
        <f t="shared" si="190"/>
        <v>#DIV/0!</v>
      </c>
      <c r="CL474" s="525"/>
      <c r="CM474" s="526"/>
      <c r="CN474" s="526"/>
      <c r="CO474" s="526"/>
      <c r="CP474" s="526"/>
      <c r="CQ474" s="526"/>
      <c r="CR474" s="526"/>
      <c r="CS474" s="526"/>
      <c r="CT474" s="526"/>
      <c r="CU474" s="527"/>
      <c r="CV474" s="242"/>
    </row>
    <row r="475" spans="1:100" s="22" customFormat="1" ht="18" customHeight="1">
      <c r="A475" s="556"/>
      <c r="B475" s="556"/>
      <c r="C475" s="531" t="s">
        <v>875</v>
      </c>
      <c r="D475" s="557"/>
      <c r="E475" s="558"/>
      <c r="F475" s="114"/>
      <c r="G475" s="114"/>
      <c r="H475" s="180"/>
      <c r="I475" s="126"/>
      <c r="J475" s="127"/>
      <c r="K475" s="127"/>
      <c r="L475" s="114"/>
      <c r="M475" s="114"/>
      <c r="N475" s="114"/>
      <c r="O475" s="114"/>
      <c r="P475" s="114"/>
      <c r="Q475" s="114"/>
      <c r="R475" s="114"/>
      <c r="S475" s="128"/>
      <c r="T475" s="114"/>
      <c r="U475" s="114"/>
      <c r="V475" s="114"/>
      <c r="W475" s="114"/>
      <c r="X475" s="114"/>
      <c r="Y475" s="114"/>
      <c r="Z475" s="114"/>
      <c r="AA475" s="114"/>
      <c r="AB475" s="114"/>
      <c r="AC475" s="114"/>
      <c r="AD475" s="114"/>
      <c r="AE475" s="114"/>
      <c r="AF475" s="114"/>
      <c r="AG475" s="114"/>
      <c r="AH475" s="114"/>
      <c r="AI475" s="114"/>
      <c r="AJ475" s="114"/>
      <c r="AK475" s="114"/>
      <c r="AL475" s="114"/>
      <c r="AM475" s="114"/>
      <c r="AN475" s="114"/>
      <c r="AO475" s="114"/>
      <c r="AP475" s="114"/>
      <c r="AQ475" s="114"/>
      <c r="AR475" s="114"/>
      <c r="AS475" s="114"/>
      <c r="AT475" s="114"/>
      <c r="AU475" s="114"/>
      <c r="AV475" s="114"/>
      <c r="AW475" s="114"/>
      <c r="AX475" s="114"/>
      <c r="AY475" s="114"/>
      <c r="AZ475" s="114"/>
      <c r="BA475" s="114"/>
      <c r="BB475" s="114"/>
      <c r="BC475" s="114"/>
      <c r="BD475" s="114"/>
      <c r="BE475" s="114"/>
      <c r="BF475" s="114"/>
      <c r="BG475" s="114"/>
      <c r="BH475" s="133">
        <f>(((BH470*2)+(BH471*1)+(BH472*0)))/(BH470+BH471+BH472)</f>
        <v>1.972972972972973</v>
      </c>
      <c r="BI475" s="133">
        <f t="shared" ref="BI475:CK475" si="191">(((BI470*2)+(BI471*1)+(BI472*0)))/(BI470+BI471+BI472)</f>
        <v>1.8378378378378379</v>
      </c>
      <c r="BJ475" s="133">
        <f t="shared" si="191"/>
        <v>1.9189189189189189</v>
      </c>
      <c r="BK475" s="133">
        <f t="shared" si="191"/>
        <v>1.8378378378378379</v>
      </c>
      <c r="BL475" s="133">
        <f t="shared" si="191"/>
        <v>1.9459459459459461</v>
      </c>
      <c r="BM475" s="133">
        <f t="shared" si="191"/>
        <v>1.5675675675675675</v>
      </c>
      <c r="BN475" s="133">
        <f t="shared" si="191"/>
        <v>1.8378378378378379</v>
      </c>
      <c r="BO475" s="133">
        <f t="shared" si="191"/>
        <v>1.6216216216216217</v>
      </c>
      <c r="BP475" s="133">
        <f t="shared" si="191"/>
        <v>1.7837837837837838</v>
      </c>
      <c r="BQ475" s="133">
        <f t="shared" si="191"/>
        <v>1.8918918918918919</v>
      </c>
      <c r="BR475" s="133">
        <f t="shared" si="191"/>
        <v>1.972972972972973</v>
      </c>
      <c r="BS475" s="133">
        <f t="shared" si="191"/>
        <v>1.8648648648648649</v>
      </c>
      <c r="BT475" s="133">
        <f t="shared" si="191"/>
        <v>1.8378378378378379</v>
      </c>
      <c r="BU475" s="133">
        <f t="shared" si="191"/>
        <v>1.7027027027027026</v>
      </c>
      <c r="BV475" s="133">
        <f t="shared" si="191"/>
        <v>1.4054054054054055</v>
      </c>
      <c r="BW475" s="133">
        <f t="shared" si="191"/>
        <v>1.9459459459459461</v>
      </c>
      <c r="BX475" s="133">
        <f t="shared" si="191"/>
        <v>1.3513513513513513</v>
      </c>
      <c r="BY475" s="133">
        <f t="shared" si="191"/>
        <v>1.7837837837837838</v>
      </c>
      <c r="BZ475" s="133">
        <f t="shared" si="191"/>
        <v>1.8648648648648649</v>
      </c>
      <c r="CA475" s="133">
        <f t="shared" si="191"/>
        <v>1.8378378378378379</v>
      </c>
      <c r="CB475" s="133">
        <f t="shared" si="191"/>
        <v>1.972972972972973</v>
      </c>
      <c r="CC475" s="133">
        <f t="shared" si="191"/>
        <v>1.8378378378378379</v>
      </c>
      <c r="CD475" s="133">
        <f t="shared" si="191"/>
        <v>1.9189189189189189</v>
      </c>
      <c r="CE475" s="133" t="e">
        <f t="shared" si="191"/>
        <v>#DIV/0!</v>
      </c>
      <c r="CF475" s="133" t="e">
        <f t="shared" si="191"/>
        <v>#DIV/0!</v>
      </c>
      <c r="CG475" s="133" t="e">
        <f t="shared" si="191"/>
        <v>#DIV/0!</v>
      </c>
      <c r="CH475" s="133" t="e">
        <f t="shared" si="191"/>
        <v>#DIV/0!</v>
      </c>
      <c r="CI475" s="133" t="e">
        <f t="shared" si="191"/>
        <v>#DIV/0!</v>
      </c>
      <c r="CJ475" s="133" t="e">
        <f t="shared" si="191"/>
        <v>#DIV/0!</v>
      </c>
      <c r="CK475" s="133" t="e">
        <f t="shared" si="191"/>
        <v>#DIV/0!</v>
      </c>
      <c r="CL475" s="506">
        <f>COUNTIF(BH476:CK476,"Đ")</f>
        <v>20</v>
      </c>
      <c r="CM475" s="507">
        <f>CL475/(CL475+CN475+CP475+CR475)</f>
        <v>0.86956521739130432</v>
      </c>
      <c r="CN475" s="508">
        <f>COUNTIF(BH476:CK476,"CCG")</f>
        <v>3</v>
      </c>
      <c r="CO475" s="507">
        <f>CN475/(CL475+CN475+CP475+CR475)</f>
        <v>0.13043478260869565</v>
      </c>
      <c r="CP475" s="508">
        <f>COUNTIF(BH476:CK476,"CĐ")</f>
        <v>0</v>
      </c>
      <c r="CQ475" s="507">
        <f>CP475/(CL475+CN475+CP475+CR475)</f>
        <v>0</v>
      </c>
      <c r="CR475" s="538">
        <f>COUNTIF(BH476:CK476,"KĐG")</f>
        <v>0</v>
      </c>
      <c r="CS475" s="540">
        <f>CR475/(CL475+CN475+CP475+CR475)</f>
        <v>0</v>
      </c>
      <c r="CT475" s="542">
        <f>(((CL475*2)+(CN475*1)+(CP475*0)))/(CL475+CN475+CP475)</f>
        <v>1.8695652173913044</v>
      </c>
      <c r="CU475" s="543" t="str">
        <f>IF(CS475&gt;=50%,"KĐG",IF(CT475&gt;=1.6,"Đạt",IF(CT475&gt;=1,"Cần cố gắng","Chưa đạt")))</f>
        <v>Đạt</v>
      </c>
      <c r="CV475" s="242"/>
    </row>
    <row r="476" spans="1:100" s="22" customFormat="1" ht="18" customHeight="1">
      <c r="A476" s="556"/>
      <c r="B476" s="556"/>
      <c r="C476" s="559"/>
      <c r="D476" s="560"/>
      <c r="E476" s="561"/>
      <c r="F476" s="114"/>
      <c r="G476" s="114"/>
      <c r="H476" s="180"/>
      <c r="I476" s="126"/>
      <c r="J476" s="127"/>
      <c r="K476" s="127"/>
      <c r="L476" s="114"/>
      <c r="M476" s="114"/>
      <c r="N476" s="114"/>
      <c r="O476" s="114"/>
      <c r="P476" s="114"/>
      <c r="Q476" s="114"/>
      <c r="R476" s="114"/>
      <c r="S476" s="128"/>
      <c r="T476" s="114"/>
      <c r="U476" s="114"/>
      <c r="V476" s="114"/>
      <c r="W476" s="114"/>
      <c r="X476" s="114"/>
      <c r="Y476" s="114"/>
      <c r="Z476" s="114"/>
      <c r="AA476" s="114"/>
      <c r="AB476" s="114"/>
      <c r="AC476" s="114"/>
      <c r="AD476" s="114"/>
      <c r="AE476" s="114"/>
      <c r="AF476" s="114"/>
      <c r="AG476" s="114"/>
      <c r="AH476" s="114"/>
      <c r="AI476" s="114"/>
      <c r="AJ476" s="114"/>
      <c r="AK476" s="114"/>
      <c r="AL476" s="114"/>
      <c r="AM476" s="114"/>
      <c r="AN476" s="114"/>
      <c r="AO476" s="114"/>
      <c r="AP476" s="114"/>
      <c r="AQ476" s="114"/>
      <c r="AR476" s="114"/>
      <c r="AS476" s="114"/>
      <c r="AT476" s="114"/>
      <c r="AU476" s="114"/>
      <c r="AV476" s="114"/>
      <c r="AW476" s="114"/>
      <c r="AX476" s="114"/>
      <c r="AY476" s="114"/>
      <c r="AZ476" s="114"/>
      <c r="BA476" s="114"/>
      <c r="BB476" s="114"/>
      <c r="BC476" s="114"/>
      <c r="BD476" s="114"/>
      <c r="BE476" s="114"/>
      <c r="BF476" s="114"/>
      <c r="BG476" s="114"/>
      <c r="BH476" s="133" t="str">
        <f>IF(BH474&gt;=50%,"KĐG",IF(BH475&gt;=1.6,"Đ",IF(BH475&gt;=1,"CCG","CĐ")))</f>
        <v>Đ</v>
      </c>
      <c r="BI476" s="133" t="str">
        <f t="shared" ref="BI476:CK476" si="192">IF(BI474&gt;=50%,"KĐG",IF(BI475&gt;=1.6,"Đ",IF(BI475&gt;=1,"CCG","CĐ")))</f>
        <v>Đ</v>
      </c>
      <c r="BJ476" s="133" t="str">
        <f t="shared" si="192"/>
        <v>Đ</v>
      </c>
      <c r="BK476" s="133" t="str">
        <f t="shared" si="192"/>
        <v>Đ</v>
      </c>
      <c r="BL476" s="133" t="str">
        <f t="shared" si="192"/>
        <v>Đ</v>
      </c>
      <c r="BM476" s="133" t="str">
        <f t="shared" si="192"/>
        <v>CCG</v>
      </c>
      <c r="BN476" s="133" t="str">
        <f t="shared" si="192"/>
        <v>Đ</v>
      </c>
      <c r="BO476" s="133" t="str">
        <f t="shared" si="192"/>
        <v>Đ</v>
      </c>
      <c r="BP476" s="133" t="str">
        <f t="shared" si="192"/>
        <v>Đ</v>
      </c>
      <c r="BQ476" s="133" t="str">
        <f t="shared" si="192"/>
        <v>Đ</v>
      </c>
      <c r="BR476" s="133" t="str">
        <f t="shared" si="192"/>
        <v>Đ</v>
      </c>
      <c r="BS476" s="133" t="str">
        <f t="shared" si="192"/>
        <v>Đ</v>
      </c>
      <c r="BT476" s="133" t="str">
        <f t="shared" si="192"/>
        <v>Đ</v>
      </c>
      <c r="BU476" s="133" t="str">
        <f t="shared" si="192"/>
        <v>Đ</v>
      </c>
      <c r="BV476" s="133" t="str">
        <f t="shared" si="192"/>
        <v>CCG</v>
      </c>
      <c r="BW476" s="133" t="str">
        <f t="shared" si="192"/>
        <v>Đ</v>
      </c>
      <c r="BX476" s="133" t="str">
        <f t="shared" si="192"/>
        <v>CCG</v>
      </c>
      <c r="BY476" s="133" t="str">
        <f t="shared" si="192"/>
        <v>Đ</v>
      </c>
      <c r="BZ476" s="133" t="str">
        <f t="shared" si="192"/>
        <v>Đ</v>
      </c>
      <c r="CA476" s="133" t="str">
        <f t="shared" si="192"/>
        <v>Đ</v>
      </c>
      <c r="CB476" s="133" t="str">
        <f t="shared" si="192"/>
        <v>Đ</v>
      </c>
      <c r="CC476" s="133" t="str">
        <f t="shared" si="192"/>
        <v>Đ</v>
      </c>
      <c r="CD476" s="133" t="str">
        <f t="shared" si="192"/>
        <v>Đ</v>
      </c>
      <c r="CE476" s="133" t="e">
        <f t="shared" si="192"/>
        <v>#DIV/0!</v>
      </c>
      <c r="CF476" s="133" t="e">
        <f t="shared" si="192"/>
        <v>#DIV/0!</v>
      </c>
      <c r="CG476" s="133" t="e">
        <f t="shared" si="192"/>
        <v>#DIV/0!</v>
      </c>
      <c r="CH476" s="133" t="e">
        <f t="shared" si="192"/>
        <v>#DIV/0!</v>
      </c>
      <c r="CI476" s="133" t="e">
        <f t="shared" si="192"/>
        <v>#DIV/0!</v>
      </c>
      <c r="CJ476" s="133" t="e">
        <f t="shared" si="192"/>
        <v>#DIV/0!</v>
      </c>
      <c r="CK476" s="133" t="e">
        <f t="shared" si="192"/>
        <v>#DIV/0!</v>
      </c>
      <c r="CL476" s="506"/>
      <c r="CM476" s="507"/>
      <c r="CN476" s="508"/>
      <c r="CO476" s="507"/>
      <c r="CP476" s="508"/>
      <c r="CQ476" s="507"/>
      <c r="CR476" s="539"/>
      <c r="CS476" s="541"/>
      <c r="CT476" s="542"/>
      <c r="CU476" s="544"/>
      <c r="CV476" s="242"/>
    </row>
    <row r="477" spans="1:100" s="22" customFormat="1" ht="13.2" hidden="1" outlineLevel="1">
      <c r="A477" s="486" t="s">
        <v>858</v>
      </c>
      <c r="B477" s="486"/>
      <c r="C477" s="134" t="s">
        <v>855</v>
      </c>
      <c r="D477" s="23"/>
      <c r="E477" s="135"/>
      <c r="F477" s="23"/>
      <c r="G477" s="23"/>
      <c r="H477" s="181"/>
      <c r="I477" s="136"/>
      <c r="J477" s="137"/>
      <c r="K477" s="138"/>
      <c r="L477" s="139"/>
      <c r="M477" s="139"/>
      <c r="N477" s="139"/>
      <c r="O477" s="139"/>
      <c r="P477" s="139"/>
      <c r="Q477" s="139"/>
      <c r="R477" s="139"/>
      <c r="S477" s="140"/>
      <c r="T477" s="139"/>
      <c r="U477" s="139"/>
      <c r="V477" s="139"/>
      <c r="W477" s="139"/>
      <c r="X477" s="23"/>
      <c r="Y477" s="139"/>
      <c r="Z477" s="139"/>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41">
        <f t="shared" ref="BH477:CK477" si="193">COUNTIFS($O$7:$O$445,"x",BH$7:BH$445,"2")</f>
        <v>10</v>
      </c>
      <c r="BI477" s="141">
        <f t="shared" si="193"/>
        <v>10</v>
      </c>
      <c r="BJ477" s="141">
        <f t="shared" si="193"/>
        <v>10</v>
      </c>
      <c r="BK477" s="141">
        <f t="shared" si="193"/>
        <v>10</v>
      </c>
      <c r="BL477" s="141">
        <f t="shared" si="193"/>
        <v>10</v>
      </c>
      <c r="BM477" s="141">
        <f t="shared" si="193"/>
        <v>10</v>
      </c>
      <c r="BN477" s="141">
        <f t="shared" si="193"/>
        <v>10</v>
      </c>
      <c r="BO477" s="141">
        <f t="shared" si="193"/>
        <v>10</v>
      </c>
      <c r="BP477" s="141">
        <f t="shared" si="193"/>
        <v>10</v>
      </c>
      <c r="BQ477" s="141">
        <f t="shared" si="193"/>
        <v>10</v>
      </c>
      <c r="BR477" s="141">
        <f t="shared" si="193"/>
        <v>10</v>
      </c>
      <c r="BS477" s="141">
        <f t="shared" si="193"/>
        <v>10</v>
      </c>
      <c r="BT477" s="141">
        <f t="shared" si="193"/>
        <v>10</v>
      </c>
      <c r="BU477" s="141">
        <f t="shared" si="193"/>
        <v>10</v>
      </c>
      <c r="BV477" s="141">
        <f t="shared" si="193"/>
        <v>10</v>
      </c>
      <c r="BW477" s="141">
        <f t="shared" si="193"/>
        <v>10</v>
      </c>
      <c r="BX477" s="141">
        <f t="shared" si="193"/>
        <v>10</v>
      </c>
      <c r="BY477" s="141">
        <f t="shared" si="193"/>
        <v>10</v>
      </c>
      <c r="BZ477" s="141">
        <f t="shared" si="193"/>
        <v>10</v>
      </c>
      <c r="CA477" s="141">
        <f t="shared" si="193"/>
        <v>10</v>
      </c>
      <c r="CB477" s="141">
        <f t="shared" si="193"/>
        <v>10</v>
      </c>
      <c r="CC477" s="141">
        <f t="shared" si="193"/>
        <v>10</v>
      </c>
      <c r="CD477" s="141">
        <f t="shared" si="193"/>
        <v>10</v>
      </c>
      <c r="CE477" s="141">
        <f t="shared" si="193"/>
        <v>0</v>
      </c>
      <c r="CF477" s="141">
        <f t="shared" si="193"/>
        <v>0</v>
      </c>
      <c r="CG477" s="141">
        <f t="shared" si="193"/>
        <v>0</v>
      </c>
      <c r="CH477" s="141">
        <f t="shared" si="193"/>
        <v>0</v>
      </c>
      <c r="CI477" s="141">
        <f t="shared" si="193"/>
        <v>0</v>
      </c>
      <c r="CJ477" s="141">
        <f t="shared" si="193"/>
        <v>0</v>
      </c>
      <c r="CK477" s="141">
        <f t="shared" si="193"/>
        <v>0</v>
      </c>
      <c r="CL477" s="487"/>
      <c r="CM477" s="488"/>
      <c r="CN477" s="488"/>
      <c r="CO477" s="488"/>
      <c r="CP477" s="488"/>
      <c r="CQ477" s="488"/>
      <c r="CR477" s="488"/>
      <c r="CS477" s="488"/>
      <c r="CT477" s="488"/>
      <c r="CU477" s="489"/>
      <c r="CV477" s="6"/>
    </row>
    <row r="478" spans="1:100" s="22" customFormat="1" ht="13.2" hidden="1" outlineLevel="1">
      <c r="A478" s="486"/>
      <c r="B478" s="486"/>
      <c r="C478" s="134" t="s">
        <v>856</v>
      </c>
      <c r="D478" s="23"/>
      <c r="E478" s="135"/>
      <c r="F478" s="23"/>
      <c r="G478" s="23"/>
      <c r="H478" s="181"/>
      <c r="I478" s="136"/>
      <c r="J478" s="137"/>
      <c r="K478" s="138"/>
      <c r="L478" s="139"/>
      <c r="M478" s="139"/>
      <c r="N478" s="139"/>
      <c r="O478" s="139"/>
      <c r="P478" s="139"/>
      <c r="Q478" s="139"/>
      <c r="R478" s="139"/>
      <c r="S478" s="140"/>
      <c r="T478" s="139"/>
      <c r="U478" s="139"/>
      <c r="V478" s="139"/>
      <c r="W478" s="139"/>
      <c r="X478" s="23"/>
      <c r="Y478" s="139"/>
      <c r="Z478" s="139"/>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41">
        <f t="shared" ref="BH478:CK478" si="194">COUNTIFS($O$7:$O$445,"x",BH$7:BH$445,"1")</f>
        <v>0</v>
      </c>
      <c r="BI478" s="141">
        <f t="shared" si="194"/>
        <v>0</v>
      </c>
      <c r="BJ478" s="141">
        <f t="shared" si="194"/>
        <v>0</v>
      </c>
      <c r="BK478" s="141">
        <f t="shared" si="194"/>
        <v>0</v>
      </c>
      <c r="BL478" s="141">
        <f t="shared" si="194"/>
        <v>0</v>
      </c>
      <c r="BM478" s="141">
        <f t="shared" si="194"/>
        <v>0</v>
      </c>
      <c r="BN478" s="141">
        <f t="shared" si="194"/>
        <v>0</v>
      </c>
      <c r="BO478" s="141">
        <f t="shared" si="194"/>
        <v>0</v>
      </c>
      <c r="BP478" s="141">
        <f t="shared" si="194"/>
        <v>0</v>
      </c>
      <c r="BQ478" s="141">
        <f t="shared" si="194"/>
        <v>0</v>
      </c>
      <c r="BR478" s="141">
        <f t="shared" si="194"/>
        <v>0</v>
      </c>
      <c r="BS478" s="141">
        <f t="shared" si="194"/>
        <v>0</v>
      </c>
      <c r="BT478" s="141">
        <f t="shared" si="194"/>
        <v>0</v>
      </c>
      <c r="BU478" s="141">
        <f t="shared" si="194"/>
        <v>0</v>
      </c>
      <c r="BV478" s="141">
        <f t="shared" si="194"/>
        <v>0</v>
      </c>
      <c r="BW478" s="141">
        <f t="shared" si="194"/>
        <v>0</v>
      </c>
      <c r="BX478" s="141">
        <f t="shared" si="194"/>
        <v>0</v>
      </c>
      <c r="BY478" s="141">
        <f t="shared" si="194"/>
        <v>0</v>
      </c>
      <c r="BZ478" s="141">
        <f t="shared" si="194"/>
        <v>0</v>
      </c>
      <c r="CA478" s="141">
        <f t="shared" si="194"/>
        <v>0</v>
      </c>
      <c r="CB478" s="141">
        <f t="shared" si="194"/>
        <v>0</v>
      </c>
      <c r="CC478" s="141">
        <f t="shared" si="194"/>
        <v>0</v>
      </c>
      <c r="CD478" s="141">
        <f t="shared" si="194"/>
        <v>0</v>
      </c>
      <c r="CE478" s="141">
        <f t="shared" si="194"/>
        <v>0</v>
      </c>
      <c r="CF478" s="141">
        <f t="shared" si="194"/>
        <v>0</v>
      </c>
      <c r="CG478" s="141">
        <f t="shared" si="194"/>
        <v>0</v>
      </c>
      <c r="CH478" s="141">
        <f t="shared" si="194"/>
        <v>0</v>
      </c>
      <c r="CI478" s="141">
        <f t="shared" si="194"/>
        <v>0</v>
      </c>
      <c r="CJ478" s="141">
        <f t="shared" si="194"/>
        <v>0</v>
      </c>
      <c r="CK478" s="141">
        <f t="shared" si="194"/>
        <v>0</v>
      </c>
      <c r="CL478" s="490"/>
      <c r="CM478" s="491"/>
      <c r="CN478" s="491"/>
      <c r="CO478" s="491"/>
      <c r="CP478" s="491"/>
      <c r="CQ478" s="491"/>
      <c r="CR478" s="491"/>
      <c r="CS478" s="491"/>
      <c r="CT478" s="491"/>
      <c r="CU478" s="492"/>
      <c r="CV478" s="6"/>
    </row>
    <row r="479" spans="1:100" s="22" customFormat="1" ht="13.2" hidden="1" outlineLevel="1">
      <c r="A479" s="486"/>
      <c r="B479" s="486"/>
      <c r="C479" s="134" t="s">
        <v>857</v>
      </c>
      <c r="D479" s="23"/>
      <c r="E479" s="135"/>
      <c r="F479" s="23"/>
      <c r="G479" s="23"/>
      <c r="H479" s="181"/>
      <c r="I479" s="136"/>
      <c r="J479" s="137"/>
      <c r="K479" s="138"/>
      <c r="L479" s="139"/>
      <c r="M479" s="139"/>
      <c r="N479" s="139"/>
      <c r="O479" s="139"/>
      <c r="P479" s="139"/>
      <c r="Q479" s="139"/>
      <c r="R479" s="139"/>
      <c r="S479" s="140"/>
      <c r="T479" s="139"/>
      <c r="U479" s="139"/>
      <c r="V479" s="139"/>
      <c r="W479" s="139"/>
      <c r="X479" s="23"/>
      <c r="Y479" s="139"/>
      <c r="Z479" s="13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41">
        <f t="shared" ref="BH479:CK479" si="195">COUNTIFS($O$7:$O$445,"x",BH$7:BH$445,"0")</f>
        <v>0</v>
      </c>
      <c r="BI479" s="141">
        <f t="shared" si="195"/>
        <v>0</v>
      </c>
      <c r="BJ479" s="141">
        <f t="shared" si="195"/>
        <v>0</v>
      </c>
      <c r="BK479" s="141">
        <f t="shared" si="195"/>
        <v>0</v>
      </c>
      <c r="BL479" s="141">
        <f t="shared" si="195"/>
        <v>0</v>
      </c>
      <c r="BM479" s="141">
        <f t="shared" si="195"/>
        <v>0</v>
      </c>
      <c r="BN479" s="141">
        <f t="shared" si="195"/>
        <v>0</v>
      </c>
      <c r="BO479" s="141">
        <f t="shared" si="195"/>
        <v>0</v>
      </c>
      <c r="BP479" s="141">
        <f t="shared" si="195"/>
        <v>0</v>
      </c>
      <c r="BQ479" s="141">
        <f t="shared" si="195"/>
        <v>0</v>
      </c>
      <c r="BR479" s="141">
        <f t="shared" si="195"/>
        <v>0</v>
      </c>
      <c r="BS479" s="141">
        <f t="shared" si="195"/>
        <v>0</v>
      </c>
      <c r="BT479" s="141">
        <f t="shared" si="195"/>
        <v>0</v>
      </c>
      <c r="BU479" s="141">
        <f t="shared" si="195"/>
        <v>0</v>
      </c>
      <c r="BV479" s="141">
        <f t="shared" si="195"/>
        <v>0</v>
      </c>
      <c r="BW479" s="141">
        <f t="shared" si="195"/>
        <v>0</v>
      </c>
      <c r="BX479" s="141">
        <f t="shared" si="195"/>
        <v>0</v>
      </c>
      <c r="BY479" s="141">
        <f t="shared" si="195"/>
        <v>0</v>
      </c>
      <c r="BZ479" s="141">
        <f t="shared" si="195"/>
        <v>0</v>
      </c>
      <c r="CA479" s="141">
        <f t="shared" si="195"/>
        <v>0</v>
      </c>
      <c r="CB479" s="141">
        <f t="shared" si="195"/>
        <v>0</v>
      </c>
      <c r="CC479" s="141">
        <f t="shared" si="195"/>
        <v>0</v>
      </c>
      <c r="CD479" s="141">
        <f t="shared" si="195"/>
        <v>0</v>
      </c>
      <c r="CE479" s="141">
        <f t="shared" si="195"/>
        <v>0</v>
      </c>
      <c r="CF479" s="141">
        <f t="shared" si="195"/>
        <v>0</v>
      </c>
      <c r="CG479" s="141">
        <f t="shared" si="195"/>
        <v>0</v>
      </c>
      <c r="CH479" s="141">
        <f t="shared" si="195"/>
        <v>0</v>
      </c>
      <c r="CI479" s="141">
        <f t="shared" si="195"/>
        <v>0</v>
      </c>
      <c r="CJ479" s="141">
        <f t="shared" si="195"/>
        <v>0</v>
      </c>
      <c r="CK479" s="141">
        <f t="shared" si="195"/>
        <v>0</v>
      </c>
      <c r="CL479" s="490"/>
      <c r="CM479" s="491"/>
      <c r="CN479" s="491"/>
      <c r="CO479" s="491"/>
      <c r="CP479" s="491"/>
      <c r="CQ479" s="491"/>
      <c r="CR479" s="491"/>
      <c r="CS479" s="491"/>
      <c r="CT479" s="491"/>
      <c r="CU479" s="492"/>
      <c r="CV479" s="6"/>
    </row>
    <row r="480" spans="1:100" s="22" customFormat="1" ht="13.2" hidden="1" outlineLevel="1">
      <c r="A480" s="486"/>
      <c r="B480" s="486"/>
      <c r="C480" s="496" t="s">
        <v>873</v>
      </c>
      <c r="D480" s="497"/>
      <c r="E480" s="498"/>
      <c r="F480" s="23"/>
      <c r="G480" s="23"/>
      <c r="H480" s="181"/>
      <c r="I480" s="136"/>
      <c r="J480" s="137"/>
      <c r="K480" s="138"/>
      <c r="L480" s="139"/>
      <c r="M480" s="139"/>
      <c r="N480" s="139"/>
      <c r="O480" s="139"/>
      <c r="P480" s="139"/>
      <c r="Q480" s="139"/>
      <c r="R480" s="139"/>
      <c r="S480" s="140"/>
      <c r="T480" s="139"/>
      <c r="U480" s="139"/>
      <c r="V480" s="139"/>
      <c r="W480" s="139"/>
      <c r="X480" s="23"/>
      <c r="Y480" s="139"/>
      <c r="Z480" s="139"/>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41">
        <f t="shared" ref="BH480:CK480" si="196">COUNTIFS($O$7:$O$445,"x",BH$7:BH$445,"KĐG")</f>
        <v>0</v>
      </c>
      <c r="BI480" s="141">
        <f t="shared" si="196"/>
        <v>0</v>
      </c>
      <c r="BJ480" s="141">
        <f t="shared" si="196"/>
        <v>0</v>
      </c>
      <c r="BK480" s="141">
        <f t="shared" si="196"/>
        <v>0</v>
      </c>
      <c r="BL480" s="141">
        <f t="shared" si="196"/>
        <v>0</v>
      </c>
      <c r="BM480" s="141">
        <f t="shared" si="196"/>
        <v>0</v>
      </c>
      <c r="BN480" s="141">
        <f t="shared" si="196"/>
        <v>0</v>
      </c>
      <c r="BO480" s="141">
        <f t="shared" si="196"/>
        <v>0</v>
      </c>
      <c r="BP480" s="141">
        <f t="shared" si="196"/>
        <v>0</v>
      </c>
      <c r="BQ480" s="141">
        <f t="shared" si="196"/>
        <v>0</v>
      </c>
      <c r="BR480" s="141">
        <f t="shared" si="196"/>
        <v>0</v>
      </c>
      <c r="BS480" s="141">
        <f t="shared" si="196"/>
        <v>0</v>
      </c>
      <c r="BT480" s="141">
        <f t="shared" si="196"/>
        <v>0</v>
      </c>
      <c r="BU480" s="141">
        <f t="shared" si="196"/>
        <v>0</v>
      </c>
      <c r="BV480" s="141">
        <f t="shared" si="196"/>
        <v>0</v>
      </c>
      <c r="BW480" s="141">
        <f t="shared" si="196"/>
        <v>0</v>
      </c>
      <c r="BX480" s="141">
        <f t="shared" si="196"/>
        <v>0</v>
      </c>
      <c r="BY480" s="141">
        <f t="shared" si="196"/>
        <v>0</v>
      </c>
      <c r="BZ480" s="141">
        <f t="shared" si="196"/>
        <v>0</v>
      </c>
      <c r="CA480" s="141">
        <f t="shared" si="196"/>
        <v>0</v>
      </c>
      <c r="CB480" s="141">
        <f t="shared" si="196"/>
        <v>0</v>
      </c>
      <c r="CC480" s="141">
        <f t="shared" si="196"/>
        <v>0</v>
      </c>
      <c r="CD480" s="141">
        <f t="shared" si="196"/>
        <v>0</v>
      </c>
      <c r="CE480" s="141">
        <f t="shared" si="196"/>
        <v>0</v>
      </c>
      <c r="CF480" s="141">
        <f t="shared" si="196"/>
        <v>0</v>
      </c>
      <c r="CG480" s="141">
        <f t="shared" si="196"/>
        <v>0</v>
      </c>
      <c r="CH480" s="141">
        <f t="shared" si="196"/>
        <v>0</v>
      </c>
      <c r="CI480" s="141">
        <f t="shared" si="196"/>
        <v>0</v>
      </c>
      <c r="CJ480" s="141">
        <f t="shared" si="196"/>
        <v>0</v>
      </c>
      <c r="CK480" s="141">
        <f t="shared" si="196"/>
        <v>0</v>
      </c>
      <c r="CL480" s="490"/>
      <c r="CM480" s="491"/>
      <c r="CN480" s="491"/>
      <c r="CO480" s="491"/>
      <c r="CP480" s="491"/>
      <c r="CQ480" s="491"/>
      <c r="CR480" s="491"/>
      <c r="CS480" s="491"/>
      <c r="CT480" s="491"/>
      <c r="CU480" s="492"/>
      <c r="CV480" s="6"/>
    </row>
    <row r="481" spans="1:100" s="22" customFormat="1" ht="13.2" hidden="1" outlineLevel="1">
      <c r="A481" s="486"/>
      <c r="B481" s="486"/>
      <c r="C481" s="496" t="s">
        <v>874</v>
      </c>
      <c r="D481" s="497"/>
      <c r="E481" s="498"/>
      <c r="F481" s="23"/>
      <c r="G481" s="23"/>
      <c r="H481" s="181"/>
      <c r="I481" s="136"/>
      <c r="J481" s="137"/>
      <c r="K481" s="138"/>
      <c r="L481" s="139"/>
      <c r="M481" s="139"/>
      <c r="N481" s="139"/>
      <c r="O481" s="139"/>
      <c r="P481" s="139"/>
      <c r="Q481" s="139"/>
      <c r="R481" s="139"/>
      <c r="S481" s="140"/>
      <c r="T481" s="139"/>
      <c r="U481" s="139"/>
      <c r="V481" s="139"/>
      <c r="W481" s="139"/>
      <c r="X481" s="23"/>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42">
        <f>BH480/(BH477+BH478+BH479+BH480)</f>
        <v>0</v>
      </c>
      <c r="BI481" s="142">
        <f t="shared" ref="BI481:CK481" si="197">BI480/(BI477+BI478+BI479+BI480)</f>
        <v>0</v>
      </c>
      <c r="BJ481" s="142">
        <f t="shared" si="197"/>
        <v>0</v>
      </c>
      <c r="BK481" s="142">
        <f t="shared" si="197"/>
        <v>0</v>
      </c>
      <c r="BL481" s="142">
        <f t="shared" si="197"/>
        <v>0</v>
      </c>
      <c r="BM481" s="142">
        <f t="shared" si="197"/>
        <v>0</v>
      </c>
      <c r="BN481" s="142">
        <f t="shared" si="197"/>
        <v>0</v>
      </c>
      <c r="BO481" s="142">
        <f t="shared" si="197"/>
        <v>0</v>
      </c>
      <c r="BP481" s="142">
        <f t="shared" si="197"/>
        <v>0</v>
      </c>
      <c r="BQ481" s="142">
        <f t="shared" si="197"/>
        <v>0</v>
      </c>
      <c r="BR481" s="142">
        <f t="shared" si="197"/>
        <v>0</v>
      </c>
      <c r="BS481" s="142">
        <f t="shared" si="197"/>
        <v>0</v>
      </c>
      <c r="BT481" s="142">
        <f t="shared" si="197"/>
        <v>0</v>
      </c>
      <c r="BU481" s="142">
        <f t="shared" si="197"/>
        <v>0</v>
      </c>
      <c r="BV481" s="142">
        <f t="shared" si="197"/>
        <v>0</v>
      </c>
      <c r="BW481" s="142">
        <f t="shared" si="197"/>
        <v>0</v>
      </c>
      <c r="BX481" s="142">
        <f t="shared" si="197"/>
        <v>0</v>
      </c>
      <c r="BY481" s="142">
        <f t="shared" si="197"/>
        <v>0</v>
      </c>
      <c r="BZ481" s="142">
        <f t="shared" si="197"/>
        <v>0</v>
      </c>
      <c r="CA481" s="142">
        <f t="shared" si="197"/>
        <v>0</v>
      </c>
      <c r="CB481" s="142">
        <f t="shared" si="197"/>
        <v>0</v>
      </c>
      <c r="CC481" s="142">
        <f t="shared" si="197"/>
        <v>0</v>
      </c>
      <c r="CD481" s="142">
        <f t="shared" si="197"/>
        <v>0</v>
      </c>
      <c r="CE481" s="142" t="e">
        <f t="shared" si="197"/>
        <v>#DIV/0!</v>
      </c>
      <c r="CF481" s="142" t="e">
        <f t="shared" si="197"/>
        <v>#DIV/0!</v>
      </c>
      <c r="CG481" s="142" t="e">
        <f t="shared" si="197"/>
        <v>#DIV/0!</v>
      </c>
      <c r="CH481" s="142" t="e">
        <f t="shared" si="197"/>
        <v>#DIV/0!</v>
      </c>
      <c r="CI481" s="142" t="e">
        <f t="shared" si="197"/>
        <v>#DIV/0!</v>
      </c>
      <c r="CJ481" s="142" t="e">
        <f t="shared" si="197"/>
        <v>#DIV/0!</v>
      </c>
      <c r="CK481" s="142" t="e">
        <f t="shared" si="197"/>
        <v>#DIV/0!</v>
      </c>
      <c r="CL481" s="493"/>
      <c r="CM481" s="494"/>
      <c r="CN481" s="494"/>
      <c r="CO481" s="494"/>
      <c r="CP481" s="494"/>
      <c r="CQ481" s="494"/>
      <c r="CR481" s="494"/>
      <c r="CS481" s="494"/>
      <c r="CT481" s="494"/>
      <c r="CU481" s="495"/>
      <c r="CV481" s="6"/>
    </row>
    <row r="482" spans="1:100" s="22" customFormat="1" ht="13.2" hidden="1" outlineLevel="1">
      <c r="A482" s="486"/>
      <c r="B482" s="486"/>
      <c r="C482" s="499" t="s">
        <v>875</v>
      </c>
      <c r="D482" s="551"/>
      <c r="E482" s="552"/>
      <c r="F482" s="23"/>
      <c r="G482" s="23"/>
      <c r="H482" s="181"/>
      <c r="I482" s="136"/>
      <c r="J482" s="137"/>
      <c r="K482" s="138"/>
      <c r="L482" s="139"/>
      <c r="M482" s="139"/>
      <c r="N482" s="139"/>
      <c r="O482" s="139"/>
      <c r="P482" s="139"/>
      <c r="Q482" s="139"/>
      <c r="R482" s="139"/>
      <c r="S482" s="140"/>
      <c r="T482" s="139"/>
      <c r="U482" s="139"/>
      <c r="V482" s="139"/>
      <c r="W482" s="139"/>
      <c r="X482" s="23"/>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43">
        <f>(((BH477*2)+(BH478*1)+(BH479*0)))/(BH477+BH478+BH479)</f>
        <v>2</v>
      </c>
      <c r="BI482" s="143">
        <f t="shared" ref="BI482:CK482" si="198">(((BI477*2)+(BI478*1)+(BI479*0)))/(BI477+BI478+BI479)</f>
        <v>2</v>
      </c>
      <c r="BJ482" s="143">
        <f t="shared" si="198"/>
        <v>2</v>
      </c>
      <c r="BK482" s="143">
        <f t="shared" si="198"/>
        <v>2</v>
      </c>
      <c r="BL482" s="143">
        <f t="shared" si="198"/>
        <v>2</v>
      </c>
      <c r="BM482" s="143">
        <f t="shared" si="198"/>
        <v>2</v>
      </c>
      <c r="BN482" s="143">
        <f t="shared" si="198"/>
        <v>2</v>
      </c>
      <c r="BO482" s="143">
        <f t="shared" si="198"/>
        <v>2</v>
      </c>
      <c r="BP482" s="143">
        <f t="shared" si="198"/>
        <v>2</v>
      </c>
      <c r="BQ482" s="143">
        <f t="shared" si="198"/>
        <v>2</v>
      </c>
      <c r="BR482" s="143">
        <f t="shared" si="198"/>
        <v>2</v>
      </c>
      <c r="BS482" s="143">
        <f t="shared" si="198"/>
        <v>2</v>
      </c>
      <c r="BT482" s="143">
        <f t="shared" si="198"/>
        <v>2</v>
      </c>
      <c r="BU482" s="143">
        <f t="shared" si="198"/>
        <v>2</v>
      </c>
      <c r="BV482" s="143">
        <f t="shared" si="198"/>
        <v>2</v>
      </c>
      <c r="BW482" s="143">
        <f t="shared" si="198"/>
        <v>2</v>
      </c>
      <c r="BX482" s="143">
        <f t="shared" si="198"/>
        <v>2</v>
      </c>
      <c r="BY482" s="143">
        <f t="shared" si="198"/>
        <v>2</v>
      </c>
      <c r="BZ482" s="143">
        <f t="shared" si="198"/>
        <v>2</v>
      </c>
      <c r="CA482" s="143">
        <f t="shared" si="198"/>
        <v>2</v>
      </c>
      <c r="CB482" s="143">
        <f t="shared" si="198"/>
        <v>2</v>
      </c>
      <c r="CC482" s="143">
        <f t="shared" si="198"/>
        <v>2</v>
      </c>
      <c r="CD482" s="143">
        <f t="shared" si="198"/>
        <v>2</v>
      </c>
      <c r="CE482" s="143" t="e">
        <f t="shared" si="198"/>
        <v>#DIV/0!</v>
      </c>
      <c r="CF482" s="143" t="e">
        <f t="shared" si="198"/>
        <v>#DIV/0!</v>
      </c>
      <c r="CG482" s="143" t="e">
        <f t="shared" si="198"/>
        <v>#DIV/0!</v>
      </c>
      <c r="CH482" s="143" t="e">
        <f t="shared" si="198"/>
        <v>#DIV/0!</v>
      </c>
      <c r="CI482" s="143" t="e">
        <f t="shared" si="198"/>
        <v>#DIV/0!</v>
      </c>
      <c r="CJ482" s="143" t="e">
        <f t="shared" si="198"/>
        <v>#DIV/0!</v>
      </c>
      <c r="CK482" s="143" t="e">
        <f t="shared" si="198"/>
        <v>#DIV/0!</v>
      </c>
      <c r="CL482" s="505">
        <f>COUNTIF(BH483:CK483,"Đ")</f>
        <v>23</v>
      </c>
      <c r="CM482" s="514">
        <f>CL482/(CL482+CN482+CP482+CR482)</f>
        <v>1</v>
      </c>
      <c r="CN482" s="515">
        <f>COUNTIF(BH483:CK483,"CCG")</f>
        <v>0</v>
      </c>
      <c r="CO482" s="514">
        <f>CN482/(CL482+CN482+CP482+CR482)</f>
        <v>0</v>
      </c>
      <c r="CP482" s="515">
        <f>COUNTIF(BH483:CK483,"CĐ")</f>
        <v>0</v>
      </c>
      <c r="CQ482" s="514">
        <f>CP482/(CL482+CN482+CP482+CR482)</f>
        <v>0</v>
      </c>
      <c r="CR482" s="516">
        <f>COUNTIF(BH483:CK483,"KĐG")</f>
        <v>0</v>
      </c>
      <c r="CS482" s="509">
        <f>CR482/(CL482+CN482+CP482+CR482)</f>
        <v>0</v>
      </c>
      <c r="CT482" s="511">
        <f>(((CL482*2)+(CN482*1)+(CP482*0)))/(CL482+CN482+CP482)</f>
        <v>2</v>
      </c>
      <c r="CU482" s="512" t="str">
        <f>IF(CS482&gt;=50%,"KĐG",IF(CT482&gt;=1.6,"Đạt",IF(CT482&gt;=1,"Cần cố gắng","Chưa đạt")))</f>
        <v>Đạt</v>
      </c>
      <c r="CV482" s="6"/>
    </row>
    <row r="483" spans="1:100" s="22" customFormat="1" ht="13.2" hidden="1" outlineLevel="1">
      <c r="A483" s="486"/>
      <c r="B483" s="486"/>
      <c r="C483" s="553"/>
      <c r="D483" s="554"/>
      <c r="E483" s="555"/>
      <c r="F483" s="23"/>
      <c r="G483" s="23"/>
      <c r="H483" s="181"/>
      <c r="I483" s="136"/>
      <c r="J483" s="137"/>
      <c r="K483" s="138"/>
      <c r="L483" s="139"/>
      <c r="M483" s="139"/>
      <c r="N483" s="139"/>
      <c r="O483" s="139"/>
      <c r="P483" s="139"/>
      <c r="Q483" s="139"/>
      <c r="R483" s="139"/>
      <c r="S483" s="140"/>
      <c r="T483" s="139"/>
      <c r="U483" s="139"/>
      <c r="V483" s="139"/>
      <c r="W483" s="139"/>
      <c r="X483" s="23"/>
      <c r="Y483" s="139"/>
      <c r="Z483" s="139"/>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43" t="str">
        <f>IF(BH481&gt;=50%,"KĐG",IF(BH482&gt;=1.6,"Đ",IF(BH482&gt;=1,"CCG","CĐ")))</f>
        <v>Đ</v>
      </c>
      <c r="BI483" s="143" t="str">
        <f t="shared" ref="BI483:CK483" si="199">IF(BI481&gt;=50%,"KĐG",IF(BI482&gt;=1.6,"Đ",IF(BI482&gt;=1,"CCG","CĐ")))</f>
        <v>Đ</v>
      </c>
      <c r="BJ483" s="143" t="str">
        <f t="shared" si="199"/>
        <v>Đ</v>
      </c>
      <c r="BK483" s="143" t="str">
        <f t="shared" si="199"/>
        <v>Đ</v>
      </c>
      <c r="BL483" s="143" t="str">
        <f t="shared" si="199"/>
        <v>Đ</v>
      </c>
      <c r="BM483" s="143" t="str">
        <f t="shared" si="199"/>
        <v>Đ</v>
      </c>
      <c r="BN483" s="143" t="str">
        <f t="shared" si="199"/>
        <v>Đ</v>
      </c>
      <c r="BO483" s="143" t="str">
        <f t="shared" si="199"/>
        <v>Đ</v>
      </c>
      <c r="BP483" s="143" t="str">
        <f t="shared" si="199"/>
        <v>Đ</v>
      </c>
      <c r="BQ483" s="143" t="str">
        <f t="shared" si="199"/>
        <v>Đ</v>
      </c>
      <c r="BR483" s="143" t="str">
        <f t="shared" si="199"/>
        <v>Đ</v>
      </c>
      <c r="BS483" s="143" t="str">
        <f t="shared" si="199"/>
        <v>Đ</v>
      </c>
      <c r="BT483" s="143" t="str">
        <f t="shared" si="199"/>
        <v>Đ</v>
      </c>
      <c r="BU483" s="143" t="str">
        <f t="shared" si="199"/>
        <v>Đ</v>
      </c>
      <c r="BV483" s="143" t="str">
        <f t="shared" si="199"/>
        <v>Đ</v>
      </c>
      <c r="BW483" s="143" t="str">
        <f t="shared" si="199"/>
        <v>Đ</v>
      </c>
      <c r="BX483" s="143" t="str">
        <f t="shared" si="199"/>
        <v>Đ</v>
      </c>
      <c r="BY483" s="143" t="str">
        <f t="shared" si="199"/>
        <v>Đ</v>
      </c>
      <c r="BZ483" s="143" t="str">
        <f t="shared" si="199"/>
        <v>Đ</v>
      </c>
      <c r="CA483" s="143" t="str">
        <f t="shared" si="199"/>
        <v>Đ</v>
      </c>
      <c r="CB483" s="143" t="str">
        <f t="shared" si="199"/>
        <v>Đ</v>
      </c>
      <c r="CC483" s="143" t="str">
        <f t="shared" si="199"/>
        <v>Đ</v>
      </c>
      <c r="CD483" s="143" t="str">
        <f t="shared" si="199"/>
        <v>Đ</v>
      </c>
      <c r="CE483" s="143" t="e">
        <f t="shared" si="199"/>
        <v>#DIV/0!</v>
      </c>
      <c r="CF483" s="143" t="e">
        <f t="shared" si="199"/>
        <v>#DIV/0!</v>
      </c>
      <c r="CG483" s="143" t="e">
        <f t="shared" si="199"/>
        <v>#DIV/0!</v>
      </c>
      <c r="CH483" s="143" t="e">
        <f t="shared" si="199"/>
        <v>#DIV/0!</v>
      </c>
      <c r="CI483" s="143" t="e">
        <f t="shared" si="199"/>
        <v>#DIV/0!</v>
      </c>
      <c r="CJ483" s="143" t="e">
        <f t="shared" si="199"/>
        <v>#DIV/0!</v>
      </c>
      <c r="CK483" s="143" t="e">
        <f t="shared" si="199"/>
        <v>#DIV/0!</v>
      </c>
      <c r="CL483" s="505"/>
      <c r="CM483" s="514"/>
      <c r="CN483" s="515"/>
      <c r="CO483" s="514"/>
      <c r="CP483" s="515"/>
      <c r="CQ483" s="514"/>
      <c r="CR483" s="517"/>
      <c r="CS483" s="510"/>
      <c r="CT483" s="511"/>
      <c r="CU483" s="513"/>
      <c r="CV483" s="6"/>
    </row>
    <row r="484" spans="1:100" s="22" customFormat="1" ht="13.2" hidden="1" outlineLevel="1">
      <c r="A484" s="556" t="s">
        <v>859</v>
      </c>
      <c r="B484" s="556"/>
      <c r="C484" s="144" t="s">
        <v>855</v>
      </c>
      <c r="D484" s="114"/>
      <c r="E484" s="125"/>
      <c r="F484" s="114"/>
      <c r="G484" s="114"/>
      <c r="H484" s="180"/>
      <c r="I484" s="126"/>
      <c r="J484" s="127"/>
      <c r="K484" s="127"/>
      <c r="L484" s="114"/>
      <c r="M484" s="114"/>
      <c r="N484" s="114"/>
      <c r="O484" s="114"/>
      <c r="P484" s="114"/>
      <c r="Q484" s="114"/>
      <c r="R484" s="114"/>
      <c r="S484" s="128"/>
      <c r="T484" s="114"/>
      <c r="U484" s="114"/>
      <c r="V484" s="114"/>
      <c r="W484" s="114"/>
      <c r="X484" s="114"/>
      <c r="Y484" s="114"/>
      <c r="Z484" s="114"/>
      <c r="AA484" s="114"/>
      <c r="AB484" s="114"/>
      <c r="AC484" s="114"/>
      <c r="AD484" s="114"/>
      <c r="AE484" s="114"/>
      <c r="AF484" s="114"/>
      <c r="AG484" s="114"/>
      <c r="AH484" s="114"/>
      <c r="AI484" s="114"/>
      <c r="AJ484" s="114"/>
      <c r="AK484" s="114"/>
      <c r="AL484" s="114"/>
      <c r="AM484" s="114"/>
      <c r="AN484" s="114"/>
      <c r="AO484" s="114"/>
      <c r="AP484" s="114"/>
      <c r="AQ484" s="114"/>
      <c r="AR484" s="114"/>
      <c r="AS484" s="114"/>
      <c r="AT484" s="114"/>
      <c r="AU484" s="114"/>
      <c r="AV484" s="114"/>
      <c r="AW484" s="114"/>
      <c r="AX484" s="114"/>
      <c r="AY484" s="114"/>
      <c r="AZ484" s="114"/>
      <c r="BA484" s="114"/>
      <c r="BB484" s="114"/>
      <c r="BC484" s="114"/>
      <c r="BD484" s="114"/>
      <c r="BE484" s="114"/>
      <c r="BF484" s="114"/>
      <c r="BG484" s="114"/>
      <c r="BH484" s="129">
        <f t="shared" ref="BH484:CK484" si="200">COUNTIFS($P$7:$P$445,"x",BH$7:BH$445,"2")</f>
        <v>5</v>
      </c>
      <c r="BI484" s="129">
        <f t="shared" si="200"/>
        <v>5</v>
      </c>
      <c r="BJ484" s="129">
        <f t="shared" si="200"/>
        <v>5</v>
      </c>
      <c r="BK484" s="129">
        <f t="shared" si="200"/>
        <v>5</v>
      </c>
      <c r="BL484" s="129">
        <f t="shared" si="200"/>
        <v>5</v>
      </c>
      <c r="BM484" s="129">
        <f t="shared" si="200"/>
        <v>5</v>
      </c>
      <c r="BN484" s="129">
        <f t="shared" si="200"/>
        <v>5</v>
      </c>
      <c r="BO484" s="129">
        <f t="shared" si="200"/>
        <v>5</v>
      </c>
      <c r="BP484" s="129">
        <f t="shared" si="200"/>
        <v>5</v>
      </c>
      <c r="BQ484" s="129">
        <f t="shared" si="200"/>
        <v>5</v>
      </c>
      <c r="BR484" s="129">
        <f t="shared" si="200"/>
        <v>5</v>
      </c>
      <c r="BS484" s="129">
        <f t="shared" si="200"/>
        <v>5</v>
      </c>
      <c r="BT484" s="129">
        <f t="shared" si="200"/>
        <v>5</v>
      </c>
      <c r="BU484" s="129">
        <f t="shared" si="200"/>
        <v>5</v>
      </c>
      <c r="BV484" s="129">
        <f t="shared" si="200"/>
        <v>5</v>
      </c>
      <c r="BW484" s="129">
        <f t="shared" si="200"/>
        <v>5</v>
      </c>
      <c r="BX484" s="129">
        <f t="shared" si="200"/>
        <v>5</v>
      </c>
      <c r="BY484" s="129">
        <f t="shared" si="200"/>
        <v>5</v>
      </c>
      <c r="BZ484" s="129">
        <f t="shared" si="200"/>
        <v>5</v>
      </c>
      <c r="CA484" s="129">
        <f t="shared" si="200"/>
        <v>5</v>
      </c>
      <c r="CB484" s="129">
        <f t="shared" si="200"/>
        <v>5</v>
      </c>
      <c r="CC484" s="129">
        <f t="shared" si="200"/>
        <v>5</v>
      </c>
      <c r="CD484" s="129">
        <f t="shared" si="200"/>
        <v>5</v>
      </c>
      <c r="CE484" s="129">
        <f t="shared" si="200"/>
        <v>0</v>
      </c>
      <c r="CF484" s="129">
        <f t="shared" si="200"/>
        <v>0</v>
      </c>
      <c r="CG484" s="129">
        <f t="shared" si="200"/>
        <v>0</v>
      </c>
      <c r="CH484" s="129">
        <f t="shared" si="200"/>
        <v>0</v>
      </c>
      <c r="CI484" s="129">
        <f t="shared" si="200"/>
        <v>0</v>
      </c>
      <c r="CJ484" s="129">
        <f t="shared" si="200"/>
        <v>0</v>
      </c>
      <c r="CK484" s="129">
        <f t="shared" si="200"/>
        <v>0</v>
      </c>
      <c r="CL484" s="519"/>
      <c r="CM484" s="520"/>
      <c r="CN484" s="520"/>
      <c r="CO484" s="520"/>
      <c r="CP484" s="520"/>
      <c r="CQ484" s="520"/>
      <c r="CR484" s="520"/>
      <c r="CS484" s="520"/>
      <c r="CT484" s="520"/>
      <c r="CU484" s="521"/>
      <c r="CV484" s="242"/>
    </row>
    <row r="485" spans="1:100" s="22" customFormat="1" ht="13.2" hidden="1" outlineLevel="1">
      <c r="A485" s="556"/>
      <c r="B485" s="556"/>
      <c r="C485" s="144" t="s">
        <v>856</v>
      </c>
      <c r="D485" s="114"/>
      <c r="E485" s="125"/>
      <c r="F485" s="114"/>
      <c r="G485" s="114"/>
      <c r="H485" s="180"/>
      <c r="I485" s="126"/>
      <c r="J485" s="127"/>
      <c r="K485" s="127"/>
      <c r="L485" s="114"/>
      <c r="M485" s="114"/>
      <c r="N485" s="114"/>
      <c r="O485" s="114"/>
      <c r="P485" s="114"/>
      <c r="Q485" s="114"/>
      <c r="R485" s="114"/>
      <c r="S485" s="128"/>
      <c r="T485" s="114"/>
      <c r="U485" s="114"/>
      <c r="V485" s="114"/>
      <c r="W485" s="114"/>
      <c r="X485" s="114"/>
      <c r="Y485" s="114"/>
      <c r="Z485" s="114"/>
      <c r="AA485" s="114"/>
      <c r="AB485" s="114"/>
      <c r="AC485" s="114"/>
      <c r="AD485" s="114"/>
      <c r="AE485" s="114"/>
      <c r="AF485" s="114"/>
      <c r="AG485" s="114"/>
      <c r="AH485" s="114"/>
      <c r="AI485" s="114"/>
      <c r="AJ485" s="114"/>
      <c r="AK485" s="114"/>
      <c r="AL485" s="114"/>
      <c r="AM485" s="114"/>
      <c r="AN485" s="114"/>
      <c r="AO485" s="114"/>
      <c r="AP485" s="114"/>
      <c r="AQ485" s="114"/>
      <c r="AR485" s="114"/>
      <c r="AS485" s="114"/>
      <c r="AT485" s="114"/>
      <c r="AU485" s="114"/>
      <c r="AV485" s="114"/>
      <c r="AW485" s="114"/>
      <c r="AX485" s="114"/>
      <c r="AY485" s="114"/>
      <c r="AZ485" s="114"/>
      <c r="BA485" s="114"/>
      <c r="BB485" s="114"/>
      <c r="BC485" s="114"/>
      <c r="BD485" s="114"/>
      <c r="BE485" s="114"/>
      <c r="BF485" s="114"/>
      <c r="BG485" s="114"/>
      <c r="BH485" s="129">
        <f t="shared" ref="BH485:CK485" si="201">COUNTIFS($P$7:$P$445,"x",BH$7:BH$445,"1")</f>
        <v>0</v>
      </c>
      <c r="BI485" s="129">
        <f t="shared" si="201"/>
        <v>0</v>
      </c>
      <c r="BJ485" s="129">
        <f t="shared" si="201"/>
        <v>0</v>
      </c>
      <c r="BK485" s="129">
        <f t="shared" si="201"/>
        <v>0</v>
      </c>
      <c r="BL485" s="129">
        <f t="shared" si="201"/>
        <v>0</v>
      </c>
      <c r="BM485" s="129">
        <f t="shared" si="201"/>
        <v>0</v>
      </c>
      <c r="BN485" s="129">
        <f t="shared" si="201"/>
        <v>0</v>
      </c>
      <c r="BO485" s="129">
        <f t="shared" si="201"/>
        <v>0</v>
      </c>
      <c r="BP485" s="129">
        <f t="shared" si="201"/>
        <v>0</v>
      </c>
      <c r="BQ485" s="129">
        <f t="shared" si="201"/>
        <v>0</v>
      </c>
      <c r="BR485" s="129">
        <f t="shared" si="201"/>
        <v>0</v>
      </c>
      <c r="BS485" s="129">
        <f t="shared" si="201"/>
        <v>0</v>
      </c>
      <c r="BT485" s="129">
        <f t="shared" si="201"/>
        <v>0</v>
      </c>
      <c r="BU485" s="129">
        <f t="shared" si="201"/>
        <v>0</v>
      </c>
      <c r="BV485" s="129">
        <f t="shared" si="201"/>
        <v>0</v>
      </c>
      <c r="BW485" s="129">
        <f t="shared" si="201"/>
        <v>0</v>
      </c>
      <c r="BX485" s="129">
        <f t="shared" si="201"/>
        <v>0</v>
      </c>
      <c r="BY485" s="129">
        <f t="shared" si="201"/>
        <v>0</v>
      </c>
      <c r="BZ485" s="129">
        <f t="shared" si="201"/>
        <v>0</v>
      </c>
      <c r="CA485" s="129">
        <f t="shared" si="201"/>
        <v>0</v>
      </c>
      <c r="CB485" s="129">
        <f t="shared" si="201"/>
        <v>0</v>
      </c>
      <c r="CC485" s="129">
        <f t="shared" si="201"/>
        <v>0</v>
      </c>
      <c r="CD485" s="129">
        <f t="shared" si="201"/>
        <v>0</v>
      </c>
      <c r="CE485" s="129">
        <f t="shared" si="201"/>
        <v>0</v>
      </c>
      <c r="CF485" s="129">
        <f t="shared" si="201"/>
        <v>0</v>
      </c>
      <c r="CG485" s="129">
        <f t="shared" si="201"/>
        <v>0</v>
      </c>
      <c r="CH485" s="129">
        <f t="shared" si="201"/>
        <v>0</v>
      </c>
      <c r="CI485" s="129">
        <f t="shared" si="201"/>
        <v>0</v>
      </c>
      <c r="CJ485" s="129">
        <f t="shared" si="201"/>
        <v>0</v>
      </c>
      <c r="CK485" s="129">
        <f t="shared" si="201"/>
        <v>0</v>
      </c>
      <c r="CL485" s="522"/>
      <c r="CM485" s="523"/>
      <c r="CN485" s="523"/>
      <c r="CO485" s="523"/>
      <c r="CP485" s="523"/>
      <c r="CQ485" s="523"/>
      <c r="CR485" s="523"/>
      <c r="CS485" s="523"/>
      <c r="CT485" s="523"/>
      <c r="CU485" s="524"/>
      <c r="CV485" s="242"/>
    </row>
    <row r="486" spans="1:100" s="22" customFormat="1" ht="13.2" hidden="1" outlineLevel="1">
      <c r="A486" s="556"/>
      <c r="B486" s="556"/>
      <c r="C486" s="144" t="s">
        <v>857</v>
      </c>
      <c r="D486" s="114"/>
      <c r="E486" s="125"/>
      <c r="F486" s="114"/>
      <c r="G486" s="114"/>
      <c r="H486" s="180"/>
      <c r="I486" s="126"/>
      <c r="J486" s="127"/>
      <c r="K486" s="127"/>
      <c r="L486" s="114"/>
      <c r="M486" s="114"/>
      <c r="N486" s="114"/>
      <c r="O486" s="114"/>
      <c r="P486" s="114"/>
      <c r="Q486" s="114"/>
      <c r="R486" s="114"/>
      <c r="S486" s="128"/>
      <c r="T486" s="114"/>
      <c r="U486" s="114"/>
      <c r="V486" s="114"/>
      <c r="W486" s="114"/>
      <c r="X486" s="114"/>
      <c r="Y486" s="114"/>
      <c r="Z486" s="114"/>
      <c r="AA486" s="114"/>
      <c r="AB486" s="114"/>
      <c r="AC486" s="114"/>
      <c r="AD486" s="114"/>
      <c r="AE486" s="114"/>
      <c r="AF486" s="114"/>
      <c r="AG486" s="114"/>
      <c r="AH486" s="114"/>
      <c r="AI486" s="114"/>
      <c r="AJ486" s="114"/>
      <c r="AK486" s="114"/>
      <c r="AL486" s="114"/>
      <c r="AM486" s="114"/>
      <c r="AN486" s="114"/>
      <c r="AO486" s="114"/>
      <c r="AP486" s="114"/>
      <c r="AQ486" s="114"/>
      <c r="AR486" s="114"/>
      <c r="AS486" s="114"/>
      <c r="AT486" s="114"/>
      <c r="AU486" s="114"/>
      <c r="AV486" s="114"/>
      <c r="AW486" s="114"/>
      <c r="AX486" s="114"/>
      <c r="AY486" s="114"/>
      <c r="AZ486" s="114"/>
      <c r="BA486" s="114"/>
      <c r="BB486" s="114"/>
      <c r="BC486" s="114"/>
      <c r="BD486" s="114"/>
      <c r="BE486" s="114"/>
      <c r="BF486" s="114"/>
      <c r="BG486" s="114"/>
      <c r="BH486" s="129">
        <f t="shared" ref="BH486:CK486" si="202">COUNTIFS($P$7:$P$445,"x",BH$7:BH$445,"0")</f>
        <v>0</v>
      </c>
      <c r="BI486" s="129">
        <f t="shared" si="202"/>
        <v>0</v>
      </c>
      <c r="BJ486" s="129">
        <f t="shared" si="202"/>
        <v>0</v>
      </c>
      <c r="BK486" s="129">
        <f t="shared" si="202"/>
        <v>0</v>
      </c>
      <c r="BL486" s="129">
        <f t="shared" si="202"/>
        <v>0</v>
      </c>
      <c r="BM486" s="129">
        <f t="shared" si="202"/>
        <v>0</v>
      </c>
      <c r="BN486" s="129">
        <f t="shared" si="202"/>
        <v>0</v>
      </c>
      <c r="BO486" s="129">
        <f t="shared" si="202"/>
        <v>0</v>
      </c>
      <c r="BP486" s="129">
        <f t="shared" si="202"/>
        <v>0</v>
      </c>
      <c r="BQ486" s="129">
        <f t="shared" si="202"/>
        <v>0</v>
      </c>
      <c r="BR486" s="129">
        <f t="shared" si="202"/>
        <v>0</v>
      </c>
      <c r="BS486" s="129">
        <f t="shared" si="202"/>
        <v>0</v>
      </c>
      <c r="BT486" s="129">
        <f t="shared" si="202"/>
        <v>0</v>
      </c>
      <c r="BU486" s="129">
        <f t="shared" si="202"/>
        <v>0</v>
      </c>
      <c r="BV486" s="129">
        <f t="shared" si="202"/>
        <v>0</v>
      </c>
      <c r="BW486" s="129">
        <f t="shared" si="202"/>
        <v>0</v>
      </c>
      <c r="BX486" s="129">
        <f t="shared" si="202"/>
        <v>0</v>
      </c>
      <c r="BY486" s="129">
        <f t="shared" si="202"/>
        <v>0</v>
      </c>
      <c r="BZ486" s="129">
        <f t="shared" si="202"/>
        <v>0</v>
      </c>
      <c r="CA486" s="129">
        <f t="shared" si="202"/>
        <v>0</v>
      </c>
      <c r="CB486" s="129">
        <f t="shared" si="202"/>
        <v>0</v>
      </c>
      <c r="CC486" s="129">
        <f t="shared" si="202"/>
        <v>0</v>
      </c>
      <c r="CD486" s="129">
        <f t="shared" si="202"/>
        <v>0</v>
      </c>
      <c r="CE486" s="129">
        <f t="shared" si="202"/>
        <v>0</v>
      </c>
      <c r="CF486" s="129">
        <f t="shared" si="202"/>
        <v>0</v>
      </c>
      <c r="CG486" s="129">
        <f t="shared" si="202"/>
        <v>0</v>
      </c>
      <c r="CH486" s="129">
        <f t="shared" si="202"/>
        <v>0</v>
      </c>
      <c r="CI486" s="129">
        <f t="shared" si="202"/>
        <v>0</v>
      </c>
      <c r="CJ486" s="129">
        <f t="shared" si="202"/>
        <v>0</v>
      </c>
      <c r="CK486" s="129">
        <f t="shared" si="202"/>
        <v>0</v>
      </c>
      <c r="CL486" s="522"/>
      <c r="CM486" s="523"/>
      <c r="CN486" s="523"/>
      <c r="CO486" s="523"/>
      <c r="CP486" s="523"/>
      <c r="CQ486" s="523"/>
      <c r="CR486" s="523"/>
      <c r="CS486" s="523"/>
      <c r="CT486" s="523"/>
      <c r="CU486" s="524"/>
      <c r="CV486" s="242"/>
    </row>
    <row r="487" spans="1:100" s="22" customFormat="1" ht="13.2" hidden="1" outlineLevel="1">
      <c r="A487" s="556"/>
      <c r="B487" s="556"/>
      <c r="C487" s="528" t="s">
        <v>873</v>
      </c>
      <c r="D487" s="529"/>
      <c r="E487" s="530"/>
      <c r="F487" s="114"/>
      <c r="G487" s="114"/>
      <c r="H487" s="180"/>
      <c r="I487" s="126"/>
      <c r="J487" s="127"/>
      <c r="K487" s="127"/>
      <c r="L487" s="114"/>
      <c r="M487" s="114"/>
      <c r="N487" s="114"/>
      <c r="O487" s="114"/>
      <c r="P487" s="114"/>
      <c r="Q487" s="114"/>
      <c r="R487" s="114"/>
      <c r="S487" s="128"/>
      <c r="T487" s="114"/>
      <c r="U487" s="114"/>
      <c r="V487" s="114"/>
      <c r="W487" s="114"/>
      <c r="X487" s="114"/>
      <c r="Y487" s="114"/>
      <c r="Z487" s="114"/>
      <c r="AA487" s="114"/>
      <c r="AB487" s="114"/>
      <c r="AC487" s="114"/>
      <c r="AD487" s="114"/>
      <c r="AE487" s="114"/>
      <c r="AF487" s="114"/>
      <c r="AG487" s="114"/>
      <c r="AH487" s="114"/>
      <c r="AI487" s="114"/>
      <c r="AJ487" s="114"/>
      <c r="AK487" s="114"/>
      <c r="AL487" s="114"/>
      <c r="AM487" s="114"/>
      <c r="AN487" s="114"/>
      <c r="AO487" s="114"/>
      <c r="AP487" s="114"/>
      <c r="AQ487" s="114"/>
      <c r="AR487" s="114"/>
      <c r="AS487" s="114"/>
      <c r="AT487" s="114"/>
      <c r="AU487" s="114"/>
      <c r="AV487" s="114"/>
      <c r="AW487" s="114"/>
      <c r="AX487" s="114"/>
      <c r="AY487" s="114"/>
      <c r="AZ487" s="114"/>
      <c r="BA487" s="114"/>
      <c r="BB487" s="114"/>
      <c r="BC487" s="114"/>
      <c r="BD487" s="114"/>
      <c r="BE487" s="114"/>
      <c r="BF487" s="114"/>
      <c r="BG487" s="114"/>
      <c r="BH487" s="129">
        <f t="shared" ref="BH487:CK487" si="203">COUNTIFS($P$7:$P$445,"x",BH$7:BH$445,"KĐG")</f>
        <v>0</v>
      </c>
      <c r="BI487" s="129">
        <f t="shared" si="203"/>
        <v>0</v>
      </c>
      <c r="BJ487" s="129">
        <f t="shared" si="203"/>
        <v>0</v>
      </c>
      <c r="BK487" s="129">
        <f t="shared" si="203"/>
        <v>0</v>
      </c>
      <c r="BL487" s="129">
        <f t="shared" si="203"/>
        <v>0</v>
      </c>
      <c r="BM487" s="129">
        <f t="shared" si="203"/>
        <v>0</v>
      </c>
      <c r="BN487" s="129">
        <f t="shared" si="203"/>
        <v>0</v>
      </c>
      <c r="BO487" s="129">
        <f t="shared" si="203"/>
        <v>0</v>
      </c>
      <c r="BP487" s="129">
        <f t="shared" si="203"/>
        <v>0</v>
      </c>
      <c r="BQ487" s="129">
        <f t="shared" si="203"/>
        <v>0</v>
      </c>
      <c r="BR487" s="129">
        <f t="shared" si="203"/>
        <v>0</v>
      </c>
      <c r="BS487" s="129">
        <f t="shared" si="203"/>
        <v>0</v>
      </c>
      <c r="BT487" s="129">
        <f t="shared" si="203"/>
        <v>0</v>
      </c>
      <c r="BU487" s="129">
        <f t="shared" si="203"/>
        <v>0</v>
      </c>
      <c r="BV487" s="129">
        <f t="shared" si="203"/>
        <v>0</v>
      </c>
      <c r="BW487" s="129">
        <f t="shared" si="203"/>
        <v>0</v>
      </c>
      <c r="BX487" s="129">
        <f t="shared" si="203"/>
        <v>0</v>
      </c>
      <c r="BY487" s="129">
        <f t="shared" si="203"/>
        <v>0</v>
      </c>
      <c r="BZ487" s="129">
        <f t="shared" si="203"/>
        <v>0</v>
      </c>
      <c r="CA487" s="129">
        <f t="shared" si="203"/>
        <v>0</v>
      </c>
      <c r="CB487" s="129">
        <f t="shared" si="203"/>
        <v>0</v>
      </c>
      <c r="CC487" s="129">
        <f t="shared" si="203"/>
        <v>0</v>
      </c>
      <c r="CD487" s="129">
        <f t="shared" si="203"/>
        <v>0</v>
      </c>
      <c r="CE487" s="129">
        <f t="shared" si="203"/>
        <v>0</v>
      </c>
      <c r="CF487" s="129">
        <f t="shared" si="203"/>
        <v>0</v>
      </c>
      <c r="CG487" s="129">
        <f t="shared" si="203"/>
        <v>0</v>
      </c>
      <c r="CH487" s="129">
        <f t="shared" si="203"/>
        <v>0</v>
      </c>
      <c r="CI487" s="129">
        <f t="shared" si="203"/>
        <v>0</v>
      </c>
      <c r="CJ487" s="129">
        <f t="shared" si="203"/>
        <v>0</v>
      </c>
      <c r="CK487" s="129">
        <f t="shared" si="203"/>
        <v>0</v>
      </c>
      <c r="CL487" s="522"/>
      <c r="CM487" s="523"/>
      <c r="CN487" s="523"/>
      <c r="CO487" s="523"/>
      <c r="CP487" s="523"/>
      <c r="CQ487" s="523"/>
      <c r="CR487" s="523"/>
      <c r="CS487" s="523"/>
      <c r="CT487" s="523"/>
      <c r="CU487" s="524"/>
      <c r="CV487" s="242"/>
    </row>
    <row r="488" spans="1:100" s="22" customFormat="1" ht="13.2" hidden="1" outlineLevel="1">
      <c r="A488" s="556"/>
      <c r="B488" s="556"/>
      <c r="C488" s="528" t="s">
        <v>874</v>
      </c>
      <c r="D488" s="529"/>
      <c r="E488" s="530"/>
      <c r="F488" s="114"/>
      <c r="G488" s="114"/>
      <c r="H488" s="180"/>
      <c r="I488" s="126"/>
      <c r="J488" s="127"/>
      <c r="K488" s="127"/>
      <c r="L488" s="114"/>
      <c r="M488" s="114"/>
      <c r="N488" s="114"/>
      <c r="O488" s="114"/>
      <c r="P488" s="114"/>
      <c r="Q488" s="114"/>
      <c r="R488" s="114"/>
      <c r="S488" s="128"/>
      <c r="T488" s="114"/>
      <c r="U488" s="114"/>
      <c r="V488" s="114"/>
      <c r="W488" s="114"/>
      <c r="X488" s="114"/>
      <c r="Y488" s="114"/>
      <c r="Z488" s="114"/>
      <c r="AA488" s="114"/>
      <c r="AB488" s="114"/>
      <c r="AC488" s="114"/>
      <c r="AD488" s="114"/>
      <c r="AE488" s="114"/>
      <c r="AF488" s="114"/>
      <c r="AG488" s="114"/>
      <c r="AH488" s="114"/>
      <c r="AI488" s="114"/>
      <c r="AJ488" s="114"/>
      <c r="AK488" s="114"/>
      <c r="AL488" s="114"/>
      <c r="AM488" s="114"/>
      <c r="AN488" s="114"/>
      <c r="AO488" s="114"/>
      <c r="AP488" s="114"/>
      <c r="AQ488" s="114"/>
      <c r="AR488" s="114"/>
      <c r="AS488" s="114"/>
      <c r="AT488" s="114"/>
      <c r="AU488" s="114"/>
      <c r="AV488" s="114"/>
      <c r="AW488" s="114"/>
      <c r="AX488" s="114"/>
      <c r="AY488" s="114"/>
      <c r="AZ488" s="114"/>
      <c r="BA488" s="114"/>
      <c r="BB488" s="114"/>
      <c r="BC488" s="114"/>
      <c r="BD488" s="114"/>
      <c r="BE488" s="114"/>
      <c r="BF488" s="114"/>
      <c r="BG488" s="114"/>
      <c r="BH488" s="132">
        <f t="shared" ref="BH488:CK488" si="204">BH487/(BH484+BH485+BH486+BH487)</f>
        <v>0</v>
      </c>
      <c r="BI488" s="132">
        <f t="shared" si="204"/>
        <v>0</v>
      </c>
      <c r="BJ488" s="132">
        <f t="shared" si="204"/>
        <v>0</v>
      </c>
      <c r="BK488" s="132">
        <f t="shared" si="204"/>
        <v>0</v>
      </c>
      <c r="BL488" s="132">
        <f t="shared" si="204"/>
        <v>0</v>
      </c>
      <c r="BM488" s="132">
        <f t="shared" si="204"/>
        <v>0</v>
      </c>
      <c r="BN488" s="132">
        <f t="shared" si="204"/>
        <v>0</v>
      </c>
      <c r="BO488" s="132">
        <f t="shared" si="204"/>
        <v>0</v>
      </c>
      <c r="BP488" s="132">
        <f t="shared" si="204"/>
        <v>0</v>
      </c>
      <c r="BQ488" s="132">
        <f t="shared" si="204"/>
        <v>0</v>
      </c>
      <c r="BR488" s="132">
        <f t="shared" si="204"/>
        <v>0</v>
      </c>
      <c r="BS488" s="132">
        <f t="shared" si="204"/>
        <v>0</v>
      </c>
      <c r="BT488" s="132">
        <f t="shared" si="204"/>
        <v>0</v>
      </c>
      <c r="BU488" s="132">
        <f t="shared" si="204"/>
        <v>0</v>
      </c>
      <c r="BV488" s="132">
        <f t="shared" si="204"/>
        <v>0</v>
      </c>
      <c r="BW488" s="132">
        <f t="shared" si="204"/>
        <v>0</v>
      </c>
      <c r="BX488" s="132">
        <f t="shared" si="204"/>
        <v>0</v>
      </c>
      <c r="BY488" s="132">
        <f t="shared" si="204"/>
        <v>0</v>
      </c>
      <c r="BZ488" s="132">
        <f t="shared" si="204"/>
        <v>0</v>
      </c>
      <c r="CA488" s="132">
        <f t="shared" si="204"/>
        <v>0</v>
      </c>
      <c r="CB488" s="132">
        <f t="shared" si="204"/>
        <v>0</v>
      </c>
      <c r="CC488" s="132">
        <f t="shared" si="204"/>
        <v>0</v>
      </c>
      <c r="CD488" s="132">
        <f t="shared" si="204"/>
        <v>0</v>
      </c>
      <c r="CE488" s="132" t="e">
        <f t="shared" si="204"/>
        <v>#DIV/0!</v>
      </c>
      <c r="CF488" s="132" t="e">
        <f t="shared" si="204"/>
        <v>#DIV/0!</v>
      </c>
      <c r="CG488" s="132" t="e">
        <f t="shared" si="204"/>
        <v>#DIV/0!</v>
      </c>
      <c r="CH488" s="132" t="e">
        <f t="shared" si="204"/>
        <v>#DIV/0!</v>
      </c>
      <c r="CI488" s="132" t="e">
        <f t="shared" si="204"/>
        <v>#DIV/0!</v>
      </c>
      <c r="CJ488" s="132" t="e">
        <f t="shared" si="204"/>
        <v>#DIV/0!</v>
      </c>
      <c r="CK488" s="132" t="e">
        <f t="shared" si="204"/>
        <v>#DIV/0!</v>
      </c>
      <c r="CL488" s="525"/>
      <c r="CM488" s="526"/>
      <c r="CN488" s="526"/>
      <c r="CO488" s="526"/>
      <c r="CP488" s="526"/>
      <c r="CQ488" s="526"/>
      <c r="CR488" s="526"/>
      <c r="CS488" s="526"/>
      <c r="CT488" s="526"/>
      <c r="CU488" s="527"/>
      <c r="CV488" s="242"/>
    </row>
    <row r="489" spans="1:100" s="22" customFormat="1" ht="13.2" hidden="1" outlineLevel="1">
      <c r="A489" s="556"/>
      <c r="B489" s="556"/>
      <c r="C489" s="531" t="s">
        <v>875</v>
      </c>
      <c r="D489" s="557"/>
      <c r="E489" s="558"/>
      <c r="F489" s="114"/>
      <c r="G489" s="114"/>
      <c r="H489" s="180"/>
      <c r="I489" s="126"/>
      <c r="J489" s="127"/>
      <c r="K489" s="127"/>
      <c r="L489" s="114"/>
      <c r="M489" s="114"/>
      <c r="N489" s="114"/>
      <c r="O489" s="114"/>
      <c r="P489" s="114"/>
      <c r="Q489" s="114"/>
      <c r="R489" s="114"/>
      <c r="S489" s="128"/>
      <c r="T489" s="114"/>
      <c r="U489" s="114"/>
      <c r="V489" s="114"/>
      <c r="W489" s="114"/>
      <c r="X489" s="114"/>
      <c r="Y489" s="114"/>
      <c r="Z489" s="114"/>
      <c r="AA489" s="114"/>
      <c r="AB489" s="114"/>
      <c r="AC489" s="114"/>
      <c r="AD489" s="114"/>
      <c r="AE489" s="114"/>
      <c r="AF489" s="114"/>
      <c r="AG489" s="114"/>
      <c r="AH489" s="114"/>
      <c r="AI489" s="114"/>
      <c r="AJ489" s="114"/>
      <c r="AK489" s="114"/>
      <c r="AL489" s="114"/>
      <c r="AM489" s="114"/>
      <c r="AN489" s="114"/>
      <c r="AO489" s="114"/>
      <c r="AP489" s="114"/>
      <c r="AQ489" s="114"/>
      <c r="AR489" s="114"/>
      <c r="AS489" s="114"/>
      <c r="AT489" s="114"/>
      <c r="AU489" s="114"/>
      <c r="AV489" s="114"/>
      <c r="AW489" s="114"/>
      <c r="AX489" s="114"/>
      <c r="AY489" s="114"/>
      <c r="AZ489" s="114"/>
      <c r="BA489" s="114"/>
      <c r="BB489" s="114"/>
      <c r="BC489" s="114"/>
      <c r="BD489" s="114"/>
      <c r="BE489" s="114"/>
      <c r="BF489" s="114"/>
      <c r="BG489" s="114"/>
      <c r="BH489" s="133">
        <f t="shared" ref="BH489:CK489" si="205">(((BH484*2)+(BH485*1)+(BH486*0)))/(BH484+BH485+BH486)</f>
        <v>2</v>
      </c>
      <c r="BI489" s="133">
        <f t="shared" si="205"/>
        <v>2</v>
      </c>
      <c r="BJ489" s="133">
        <f t="shared" si="205"/>
        <v>2</v>
      </c>
      <c r="BK489" s="133">
        <f t="shared" si="205"/>
        <v>2</v>
      </c>
      <c r="BL489" s="133">
        <f t="shared" si="205"/>
        <v>2</v>
      </c>
      <c r="BM489" s="133">
        <f t="shared" si="205"/>
        <v>2</v>
      </c>
      <c r="BN489" s="133">
        <f t="shared" si="205"/>
        <v>2</v>
      </c>
      <c r="BO489" s="133">
        <f t="shared" si="205"/>
        <v>2</v>
      </c>
      <c r="BP489" s="133">
        <f t="shared" si="205"/>
        <v>2</v>
      </c>
      <c r="BQ489" s="133">
        <f t="shared" si="205"/>
        <v>2</v>
      </c>
      <c r="BR489" s="133">
        <f t="shared" si="205"/>
        <v>2</v>
      </c>
      <c r="BS489" s="133">
        <f t="shared" si="205"/>
        <v>2</v>
      </c>
      <c r="BT489" s="133">
        <f t="shared" si="205"/>
        <v>2</v>
      </c>
      <c r="BU489" s="133">
        <f t="shared" si="205"/>
        <v>2</v>
      </c>
      <c r="BV489" s="133">
        <f t="shared" si="205"/>
        <v>2</v>
      </c>
      <c r="BW489" s="133">
        <f t="shared" si="205"/>
        <v>2</v>
      </c>
      <c r="BX489" s="133">
        <f t="shared" si="205"/>
        <v>2</v>
      </c>
      <c r="BY489" s="133">
        <f t="shared" si="205"/>
        <v>2</v>
      </c>
      <c r="BZ489" s="133">
        <f t="shared" si="205"/>
        <v>2</v>
      </c>
      <c r="CA489" s="133">
        <f t="shared" si="205"/>
        <v>2</v>
      </c>
      <c r="CB489" s="133">
        <f t="shared" si="205"/>
        <v>2</v>
      </c>
      <c r="CC489" s="133">
        <f t="shared" si="205"/>
        <v>2</v>
      </c>
      <c r="CD489" s="133">
        <f t="shared" si="205"/>
        <v>2</v>
      </c>
      <c r="CE489" s="133" t="e">
        <f t="shared" si="205"/>
        <v>#DIV/0!</v>
      </c>
      <c r="CF489" s="133" t="e">
        <f t="shared" si="205"/>
        <v>#DIV/0!</v>
      </c>
      <c r="CG489" s="133" t="e">
        <f t="shared" si="205"/>
        <v>#DIV/0!</v>
      </c>
      <c r="CH489" s="133" t="e">
        <f t="shared" si="205"/>
        <v>#DIV/0!</v>
      </c>
      <c r="CI489" s="133" t="e">
        <f t="shared" si="205"/>
        <v>#DIV/0!</v>
      </c>
      <c r="CJ489" s="133" t="e">
        <f t="shared" si="205"/>
        <v>#DIV/0!</v>
      </c>
      <c r="CK489" s="133" t="e">
        <f t="shared" si="205"/>
        <v>#DIV/0!</v>
      </c>
      <c r="CL489" s="506">
        <f>COUNTIF(BH490:CK490,"Đ")</f>
        <v>23</v>
      </c>
      <c r="CM489" s="507">
        <f>CL489/(CL489+CN489+CP489+CR489)</f>
        <v>1</v>
      </c>
      <c r="CN489" s="508">
        <f>COUNTIF(BH490:CK490,"CCG")</f>
        <v>0</v>
      </c>
      <c r="CO489" s="507">
        <f>CN489/(CL489+CN489+CP489+CR489)</f>
        <v>0</v>
      </c>
      <c r="CP489" s="508">
        <f>COUNTIF(BH490:CK490,"CĐ")</f>
        <v>0</v>
      </c>
      <c r="CQ489" s="507">
        <f>CP489/(CL489+CN489+CP489+CR489)</f>
        <v>0</v>
      </c>
      <c r="CR489" s="538">
        <f>COUNTIF(BH490:CK490,"KĐG")</f>
        <v>0</v>
      </c>
      <c r="CS489" s="540">
        <f>CR489/(CL489+CN489+CP489+CR489)</f>
        <v>0</v>
      </c>
      <c r="CT489" s="542">
        <f>(((CL489*2)+(CN489*1)+(CP489*0)))/(CL489+CN489+CP489)</f>
        <v>2</v>
      </c>
      <c r="CU489" s="543" t="str">
        <f>IF(CS489&gt;=50%,"KĐG",IF(CT489&gt;=1.6,"Đạt",IF(CT489&gt;=1,"Cần cố gắng","Chưa đạt")))</f>
        <v>Đạt</v>
      </c>
      <c r="CV489" s="242"/>
    </row>
    <row r="490" spans="1:100" s="22" customFormat="1" ht="13.2" hidden="1" outlineLevel="1">
      <c r="A490" s="556"/>
      <c r="B490" s="556"/>
      <c r="C490" s="559"/>
      <c r="D490" s="560"/>
      <c r="E490" s="561"/>
      <c r="F490" s="114"/>
      <c r="G490" s="114"/>
      <c r="H490" s="180"/>
      <c r="I490" s="126"/>
      <c r="J490" s="127"/>
      <c r="K490" s="127"/>
      <c r="L490" s="114"/>
      <c r="M490" s="114"/>
      <c r="N490" s="114"/>
      <c r="O490" s="114"/>
      <c r="P490" s="114"/>
      <c r="Q490" s="114"/>
      <c r="R490" s="114"/>
      <c r="S490" s="128"/>
      <c r="T490" s="114"/>
      <c r="U490" s="114"/>
      <c r="V490" s="114"/>
      <c r="W490" s="114"/>
      <c r="X490" s="114"/>
      <c r="Y490" s="114"/>
      <c r="Z490" s="114"/>
      <c r="AA490" s="114"/>
      <c r="AB490" s="114"/>
      <c r="AC490" s="114"/>
      <c r="AD490" s="114"/>
      <c r="AE490" s="114"/>
      <c r="AF490" s="114"/>
      <c r="AG490" s="114"/>
      <c r="AH490" s="114"/>
      <c r="AI490" s="114"/>
      <c r="AJ490" s="114"/>
      <c r="AK490" s="114"/>
      <c r="AL490" s="114"/>
      <c r="AM490" s="114"/>
      <c r="AN490" s="114"/>
      <c r="AO490" s="114"/>
      <c r="AP490" s="114"/>
      <c r="AQ490" s="114"/>
      <c r="AR490" s="114"/>
      <c r="AS490" s="114"/>
      <c r="AT490" s="114"/>
      <c r="AU490" s="114"/>
      <c r="AV490" s="114"/>
      <c r="AW490" s="114"/>
      <c r="AX490" s="114"/>
      <c r="AY490" s="114"/>
      <c r="AZ490" s="114"/>
      <c r="BA490" s="114"/>
      <c r="BB490" s="114"/>
      <c r="BC490" s="114"/>
      <c r="BD490" s="114"/>
      <c r="BE490" s="114"/>
      <c r="BF490" s="114"/>
      <c r="BG490" s="114"/>
      <c r="BH490" s="133" t="str">
        <f>IF(BH488&gt;=50%,"KĐG",IF(BH489&gt;=1.6,"Đ",IF(BH489&gt;=1,"CCG","CĐ")))</f>
        <v>Đ</v>
      </c>
      <c r="BI490" s="133" t="str">
        <f t="shared" ref="BI490:CK490" si="206">IF(BI488&gt;=50%,"KĐG",IF(BI489&gt;=1.6,"Đ",IF(BI489&gt;=1,"CCG","CĐ")))</f>
        <v>Đ</v>
      </c>
      <c r="BJ490" s="133" t="str">
        <f t="shared" si="206"/>
        <v>Đ</v>
      </c>
      <c r="BK490" s="133" t="str">
        <f t="shared" si="206"/>
        <v>Đ</v>
      </c>
      <c r="BL490" s="133" t="str">
        <f t="shared" si="206"/>
        <v>Đ</v>
      </c>
      <c r="BM490" s="133" t="str">
        <f t="shared" si="206"/>
        <v>Đ</v>
      </c>
      <c r="BN490" s="133" t="str">
        <f t="shared" si="206"/>
        <v>Đ</v>
      </c>
      <c r="BO490" s="133" t="str">
        <f t="shared" si="206"/>
        <v>Đ</v>
      </c>
      <c r="BP490" s="133" t="str">
        <f t="shared" si="206"/>
        <v>Đ</v>
      </c>
      <c r="BQ490" s="133" t="str">
        <f t="shared" si="206"/>
        <v>Đ</v>
      </c>
      <c r="BR490" s="133" t="str">
        <f t="shared" si="206"/>
        <v>Đ</v>
      </c>
      <c r="BS490" s="133" t="str">
        <f t="shared" si="206"/>
        <v>Đ</v>
      </c>
      <c r="BT490" s="133" t="str">
        <f t="shared" si="206"/>
        <v>Đ</v>
      </c>
      <c r="BU490" s="133" t="str">
        <f t="shared" si="206"/>
        <v>Đ</v>
      </c>
      <c r="BV490" s="133" t="str">
        <f t="shared" si="206"/>
        <v>Đ</v>
      </c>
      <c r="BW490" s="133" t="str">
        <f t="shared" si="206"/>
        <v>Đ</v>
      </c>
      <c r="BX490" s="133" t="str">
        <f t="shared" si="206"/>
        <v>Đ</v>
      </c>
      <c r="BY490" s="133" t="str">
        <f t="shared" si="206"/>
        <v>Đ</v>
      </c>
      <c r="BZ490" s="133" t="str">
        <f t="shared" si="206"/>
        <v>Đ</v>
      </c>
      <c r="CA490" s="133" t="str">
        <f t="shared" si="206"/>
        <v>Đ</v>
      </c>
      <c r="CB490" s="133" t="str">
        <f t="shared" si="206"/>
        <v>Đ</v>
      </c>
      <c r="CC490" s="133" t="str">
        <f t="shared" si="206"/>
        <v>Đ</v>
      </c>
      <c r="CD490" s="133" t="str">
        <f t="shared" si="206"/>
        <v>Đ</v>
      </c>
      <c r="CE490" s="133" t="e">
        <f t="shared" si="206"/>
        <v>#DIV/0!</v>
      </c>
      <c r="CF490" s="133" t="e">
        <f t="shared" si="206"/>
        <v>#DIV/0!</v>
      </c>
      <c r="CG490" s="133" t="e">
        <f t="shared" si="206"/>
        <v>#DIV/0!</v>
      </c>
      <c r="CH490" s="133" t="e">
        <f t="shared" si="206"/>
        <v>#DIV/0!</v>
      </c>
      <c r="CI490" s="133" t="e">
        <f t="shared" si="206"/>
        <v>#DIV/0!</v>
      </c>
      <c r="CJ490" s="133" t="e">
        <f t="shared" si="206"/>
        <v>#DIV/0!</v>
      </c>
      <c r="CK490" s="133" t="e">
        <f t="shared" si="206"/>
        <v>#DIV/0!</v>
      </c>
      <c r="CL490" s="506"/>
      <c r="CM490" s="507"/>
      <c r="CN490" s="508"/>
      <c r="CO490" s="507"/>
      <c r="CP490" s="508"/>
      <c r="CQ490" s="507"/>
      <c r="CR490" s="539"/>
      <c r="CS490" s="541"/>
      <c r="CT490" s="542"/>
      <c r="CU490" s="544"/>
      <c r="CV490" s="242"/>
    </row>
    <row r="491" spans="1:100" s="22" customFormat="1" ht="13.2" hidden="1" outlineLevel="1">
      <c r="A491" s="486" t="s">
        <v>860</v>
      </c>
      <c r="B491" s="486"/>
      <c r="C491" s="134" t="s">
        <v>855</v>
      </c>
      <c r="D491" s="23"/>
      <c r="E491" s="135"/>
      <c r="F491" s="23"/>
      <c r="G491" s="23"/>
      <c r="H491" s="181"/>
      <c r="I491" s="136"/>
      <c r="J491" s="137"/>
      <c r="K491" s="138"/>
      <c r="L491" s="139"/>
      <c r="M491" s="139"/>
      <c r="N491" s="139"/>
      <c r="O491" s="139"/>
      <c r="P491" s="139"/>
      <c r="Q491" s="139"/>
      <c r="R491" s="139"/>
      <c r="S491" s="140"/>
      <c r="T491" s="139"/>
      <c r="U491" s="139"/>
      <c r="V491" s="139"/>
      <c r="W491" s="139"/>
      <c r="X491" s="23"/>
      <c r="Y491" s="139"/>
      <c r="Z491" s="139"/>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41">
        <f t="shared" ref="BH491:CK491" si="207">COUNTIFS($Q$7:$Q$445,"x",BH$7:BH$445,"2")</f>
        <v>5</v>
      </c>
      <c r="BI491" s="141">
        <f t="shared" si="207"/>
        <v>5</v>
      </c>
      <c r="BJ491" s="141">
        <f t="shared" si="207"/>
        <v>5</v>
      </c>
      <c r="BK491" s="141">
        <f t="shared" si="207"/>
        <v>5</v>
      </c>
      <c r="BL491" s="141">
        <f t="shared" si="207"/>
        <v>5</v>
      </c>
      <c r="BM491" s="141">
        <f t="shared" si="207"/>
        <v>5</v>
      </c>
      <c r="BN491" s="141">
        <f t="shared" si="207"/>
        <v>5</v>
      </c>
      <c r="BO491" s="141">
        <f t="shared" si="207"/>
        <v>5</v>
      </c>
      <c r="BP491" s="141">
        <f t="shared" si="207"/>
        <v>5</v>
      </c>
      <c r="BQ491" s="141">
        <f t="shared" si="207"/>
        <v>5</v>
      </c>
      <c r="BR491" s="141">
        <f t="shared" si="207"/>
        <v>5</v>
      </c>
      <c r="BS491" s="141">
        <f t="shared" si="207"/>
        <v>5</v>
      </c>
      <c r="BT491" s="141">
        <f t="shared" si="207"/>
        <v>5</v>
      </c>
      <c r="BU491" s="141">
        <f t="shared" si="207"/>
        <v>5</v>
      </c>
      <c r="BV491" s="141">
        <f t="shared" si="207"/>
        <v>5</v>
      </c>
      <c r="BW491" s="141">
        <f t="shared" si="207"/>
        <v>5</v>
      </c>
      <c r="BX491" s="141">
        <f t="shared" si="207"/>
        <v>5</v>
      </c>
      <c r="BY491" s="141">
        <f t="shared" si="207"/>
        <v>5</v>
      </c>
      <c r="BZ491" s="141">
        <f t="shared" si="207"/>
        <v>5</v>
      </c>
      <c r="CA491" s="141">
        <f t="shared" si="207"/>
        <v>5</v>
      </c>
      <c r="CB491" s="141">
        <f t="shared" si="207"/>
        <v>5</v>
      </c>
      <c r="CC491" s="141">
        <f t="shared" si="207"/>
        <v>5</v>
      </c>
      <c r="CD491" s="141">
        <f t="shared" si="207"/>
        <v>5</v>
      </c>
      <c r="CE491" s="141">
        <f t="shared" si="207"/>
        <v>0</v>
      </c>
      <c r="CF491" s="141">
        <f t="shared" si="207"/>
        <v>0</v>
      </c>
      <c r="CG491" s="141">
        <f t="shared" si="207"/>
        <v>0</v>
      </c>
      <c r="CH491" s="141">
        <f t="shared" si="207"/>
        <v>0</v>
      </c>
      <c r="CI491" s="141">
        <f t="shared" si="207"/>
        <v>0</v>
      </c>
      <c r="CJ491" s="141">
        <f t="shared" si="207"/>
        <v>0</v>
      </c>
      <c r="CK491" s="141">
        <f t="shared" si="207"/>
        <v>0</v>
      </c>
      <c r="CL491" s="487"/>
      <c r="CM491" s="488"/>
      <c r="CN491" s="488"/>
      <c r="CO491" s="488"/>
      <c r="CP491" s="488"/>
      <c r="CQ491" s="488"/>
      <c r="CR491" s="488"/>
      <c r="CS491" s="488"/>
      <c r="CT491" s="488"/>
      <c r="CU491" s="489"/>
      <c r="CV491" s="6"/>
    </row>
    <row r="492" spans="1:100" s="22" customFormat="1" ht="13.2" hidden="1" outlineLevel="1">
      <c r="A492" s="486"/>
      <c r="B492" s="486"/>
      <c r="C492" s="134" t="s">
        <v>856</v>
      </c>
      <c r="D492" s="23"/>
      <c r="E492" s="135"/>
      <c r="F492" s="23"/>
      <c r="G492" s="23"/>
      <c r="H492" s="181"/>
      <c r="I492" s="136"/>
      <c r="J492" s="137"/>
      <c r="K492" s="138"/>
      <c r="L492" s="139"/>
      <c r="M492" s="139"/>
      <c r="N492" s="139"/>
      <c r="O492" s="139"/>
      <c r="P492" s="139"/>
      <c r="Q492" s="139"/>
      <c r="R492" s="139"/>
      <c r="S492" s="140"/>
      <c r="T492" s="139"/>
      <c r="U492" s="139"/>
      <c r="V492" s="139"/>
      <c r="W492" s="139"/>
      <c r="X492" s="23"/>
      <c r="Y492" s="139"/>
      <c r="Z492" s="139"/>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41">
        <f t="shared" ref="BH492:CK492" si="208">COUNTIFS($Q$7:$Q$445,"x",BH$7:BH$445,"1")</f>
        <v>0</v>
      </c>
      <c r="BI492" s="141">
        <f t="shared" si="208"/>
        <v>0</v>
      </c>
      <c r="BJ492" s="141">
        <f t="shared" si="208"/>
        <v>0</v>
      </c>
      <c r="BK492" s="141">
        <f t="shared" si="208"/>
        <v>0</v>
      </c>
      <c r="BL492" s="141">
        <f t="shared" si="208"/>
        <v>0</v>
      </c>
      <c r="BM492" s="141">
        <f t="shared" si="208"/>
        <v>0</v>
      </c>
      <c r="BN492" s="141">
        <f t="shared" si="208"/>
        <v>0</v>
      </c>
      <c r="BO492" s="141">
        <f t="shared" si="208"/>
        <v>0</v>
      </c>
      <c r="BP492" s="141">
        <f t="shared" si="208"/>
        <v>0</v>
      </c>
      <c r="BQ492" s="141">
        <f t="shared" si="208"/>
        <v>0</v>
      </c>
      <c r="BR492" s="141">
        <f t="shared" si="208"/>
        <v>0</v>
      </c>
      <c r="BS492" s="141">
        <f t="shared" si="208"/>
        <v>0</v>
      </c>
      <c r="BT492" s="141">
        <f t="shared" si="208"/>
        <v>0</v>
      </c>
      <c r="BU492" s="141">
        <f t="shared" si="208"/>
        <v>0</v>
      </c>
      <c r="BV492" s="141">
        <f t="shared" si="208"/>
        <v>0</v>
      </c>
      <c r="BW492" s="141">
        <f t="shared" si="208"/>
        <v>0</v>
      </c>
      <c r="BX492" s="141">
        <f t="shared" si="208"/>
        <v>0</v>
      </c>
      <c r="BY492" s="141">
        <f t="shared" si="208"/>
        <v>0</v>
      </c>
      <c r="BZ492" s="141">
        <f t="shared" si="208"/>
        <v>0</v>
      </c>
      <c r="CA492" s="141">
        <f t="shared" si="208"/>
        <v>0</v>
      </c>
      <c r="CB492" s="141">
        <f t="shared" si="208"/>
        <v>0</v>
      </c>
      <c r="CC492" s="141">
        <f t="shared" si="208"/>
        <v>0</v>
      </c>
      <c r="CD492" s="141">
        <f t="shared" si="208"/>
        <v>0</v>
      </c>
      <c r="CE492" s="141">
        <f t="shared" si="208"/>
        <v>0</v>
      </c>
      <c r="CF492" s="141">
        <f t="shared" si="208"/>
        <v>0</v>
      </c>
      <c r="CG492" s="141">
        <f t="shared" si="208"/>
        <v>0</v>
      </c>
      <c r="CH492" s="141">
        <f t="shared" si="208"/>
        <v>0</v>
      </c>
      <c r="CI492" s="141">
        <f t="shared" si="208"/>
        <v>0</v>
      </c>
      <c r="CJ492" s="141">
        <f t="shared" si="208"/>
        <v>0</v>
      </c>
      <c r="CK492" s="141">
        <f t="shared" si="208"/>
        <v>0</v>
      </c>
      <c r="CL492" s="490"/>
      <c r="CM492" s="491"/>
      <c r="CN492" s="491"/>
      <c r="CO492" s="491"/>
      <c r="CP492" s="491"/>
      <c r="CQ492" s="491"/>
      <c r="CR492" s="491"/>
      <c r="CS492" s="491"/>
      <c r="CT492" s="491"/>
      <c r="CU492" s="492"/>
      <c r="CV492" s="6"/>
    </row>
    <row r="493" spans="1:100" s="22" customFormat="1" ht="13.2" hidden="1" outlineLevel="1">
      <c r="A493" s="486"/>
      <c r="B493" s="486"/>
      <c r="C493" s="134" t="s">
        <v>857</v>
      </c>
      <c r="D493" s="23"/>
      <c r="E493" s="135"/>
      <c r="F493" s="23"/>
      <c r="G493" s="23"/>
      <c r="H493" s="181"/>
      <c r="I493" s="136"/>
      <c r="J493" s="137"/>
      <c r="K493" s="138"/>
      <c r="L493" s="139"/>
      <c r="M493" s="139"/>
      <c r="N493" s="139"/>
      <c r="O493" s="139"/>
      <c r="P493" s="139"/>
      <c r="Q493" s="139"/>
      <c r="R493" s="139"/>
      <c r="S493" s="140"/>
      <c r="T493" s="139"/>
      <c r="U493" s="139"/>
      <c r="V493" s="139"/>
      <c r="W493" s="139"/>
      <c r="X493" s="23"/>
      <c r="Y493" s="139"/>
      <c r="Z493" s="139"/>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41">
        <f t="shared" ref="BH493:CK493" si="209">COUNTIFS($Q$7:$Q$445,"x",BH$7:BH$445,"0")</f>
        <v>0</v>
      </c>
      <c r="BI493" s="141">
        <f t="shared" si="209"/>
        <v>0</v>
      </c>
      <c r="BJ493" s="141">
        <f t="shared" si="209"/>
        <v>0</v>
      </c>
      <c r="BK493" s="141">
        <f t="shared" si="209"/>
        <v>0</v>
      </c>
      <c r="BL493" s="141">
        <f t="shared" si="209"/>
        <v>0</v>
      </c>
      <c r="BM493" s="141">
        <f t="shared" si="209"/>
        <v>0</v>
      </c>
      <c r="BN493" s="141">
        <f t="shared" si="209"/>
        <v>0</v>
      </c>
      <c r="BO493" s="141">
        <f t="shared" si="209"/>
        <v>0</v>
      </c>
      <c r="BP493" s="141">
        <f t="shared" si="209"/>
        <v>0</v>
      </c>
      <c r="BQ493" s="141">
        <f t="shared" si="209"/>
        <v>0</v>
      </c>
      <c r="BR493" s="141">
        <f t="shared" si="209"/>
        <v>0</v>
      </c>
      <c r="BS493" s="141">
        <f t="shared" si="209"/>
        <v>0</v>
      </c>
      <c r="BT493" s="141">
        <f t="shared" si="209"/>
        <v>0</v>
      </c>
      <c r="BU493" s="141">
        <f t="shared" si="209"/>
        <v>0</v>
      </c>
      <c r="BV493" s="141">
        <f t="shared" si="209"/>
        <v>0</v>
      </c>
      <c r="BW493" s="141">
        <f t="shared" si="209"/>
        <v>0</v>
      </c>
      <c r="BX493" s="141">
        <f t="shared" si="209"/>
        <v>0</v>
      </c>
      <c r="BY493" s="141">
        <f t="shared" si="209"/>
        <v>0</v>
      </c>
      <c r="BZ493" s="141">
        <f t="shared" si="209"/>
        <v>0</v>
      </c>
      <c r="CA493" s="141">
        <f t="shared" si="209"/>
        <v>0</v>
      </c>
      <c r="CB493" s="141">
        <f t="shared" si="209"/>
        <v>0</v>
      </c>
      <c r="CC493" s="141">
        <f t="shared" si="209"/>
        <v>0</v>
      </c>
      <c r="CD493" s="141">
        <f t="shared" si="209"/>
        <v>0</v>
      </c>
      <c r="CE493" s="141">
        <f t="shared" si="209"/>
        <v>0</v>
      </c>
      <c r="CF493" s="141">
        <f t="shared" si="209"/>
        <v>0</v>
      </c>
      <c r="CG493" s="141">
        <f t="shared" si="209"/>
        <v>0</v>
      </c>
      <c r="CH493" s="141">
        <f t="shared" si="209"/>
        <v>0</v>
      </c>
      <c r="CI493" s="141">
        <f t="shared" si="209"/>
        <v>0</v>
      </c>
      <c r="CJ493" s="141">
        <f t="shared" si="209"/>
        <v>0</v>
      </c>
      <c r="CK493" s="141">
        <f t="shared" si="209"/>
        <v>0</v>
      </c>
      <c r="CL493" s="490"/>
      <c r="CM493" s="491"/>
      <c r="CN493" s="491"/>
      <c r="CO493" s="491"/>
      <c r="CP493" s="491"/>
      <c r="CQ493" s="491"/>
      <c r="CR493" s="491"/>
      <c r="CS493" s="491"/>
      <c r="CT493" s="491"/>
      <c r="CU493" s="492"/>
      <c r="CV493" s="6"/>
    </row>
    <row r="494" spans="1:100" s="22" customFormat="1" ht="13.2" hidden="1" outlineLevel="1">
      <c r="A494" s="486"/>
      <c r="B494" s="486"/>
      <c r="C494" s="496" t="s">
        <v>873</v>
      </c>
      <c r="D494" s="497"/>
      <c r="E494" s="498"/>
      <c r="F494" s="23"/>
      <c r="G494" s="23"/>
      <c r="H494" s="181"/>
      <c r="I494" s="136"/>
      <c r="J494" s="137"/>
      <c r="K494" s="138"/>
      <c r="L494" s="139"/>
      <c r="M494" s="139"/>
      <c r="N494" s="139"/>
      <c r="O494" s="139"/>
      <c r="P494" s="139"/>
      <c r="Q494" s="139"/>
      <c r="R494" s="139"/>
      <c r="S494" s="140"/>
      <c r="T494" s="139"/>
      <c r="U494" s="139"/>
      <c r="V494" s="139"/>
      <c r="W494" s="139"/>
      <c r="X494" s="23"/>
      <c r="Y494" s="139"/>
      <c r="Z494" s="139"/>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41">
        <f t="shared" ref="BH494:CK494" si="210">COUNTIFS($Q$7:$Q$445,"x",BH$7:BH$445,"KĐG")</f>
        <v>0</v>
      </c>
      <c r="BI494" s="141">
        <f t="shared" si="210"/>
        <v>0</v>
      </c>
      <c r="BJ494" s="141">
        <f t="shared" si="210"/>
        <v>0</v>
      </c>
      <c r="BK494" s="141">
        <f t="shared" si="210"/>
        <v>0</v>
      </c>
      <c r="BL494" s="141">
        <f t="shared" si="210"/>
        <v>0</v>
      </c>
      <c r="BM494" s="141">
        <f t="shared" si="210"/>
        <v>0</v>
      </c>
      <c r="BN494" s="141">
        <f t="shared" si="210"/>
        <v>0</v>
      </c>
      <c r="BO494" s="141">
        <f t="shared" si="210"/>
        <v>0</v>
      </c>
      <c r="BP494" s="141">
        <f t="shared" si="210"/>
        <v>0</v>
      </c>
      <c r="BQ494" s="141">
        <f t="shared" si="210"/>
        <v>0</v>
      </c>
      <c r="BR494" s="141">
        <f t="shared" si="210"/>
        <v>0</v>
      </c>
      <c r="BS494" s="141">
        <f t="shared" si="210"/>
        <v>0</v>
      </c>
      <c r="BT494" s="141">
        <f t="shared" si="210"/>
        <v>0</v>
      </c>
      <c r="BU494" s="141">
        <f t="shared" si="210"/>
        <v>0</v>
      </c>
      <c r="BV494" s="141">
        <f t="shared" si="210"/>
        <v>0</v>
      </c>
      <c r="BW494" s="141">
        <f t="shared" si="210"/>
        <v>0</v>
      </c>
      <c r="BX494" s="141">
        <f t="shared" si="210"/>
        <v>0</v>
      </c>
      <c r="BY494" s="141">
        <f t="shared" si="210"/>
        <v>0</v>
      </c>
      <c r="BZ494" s="141">
        <f t="shared" si="210"/>
        <v>0</v>
      </c>
      <c r="CA494" s="141">
        <f t="shared" si="210"/>
        <v>0</v>
      </c>
      <c r="CB494" s="141">
        <f t="shared" si="210"/>
        <v>0</v>
      </c>
      <c r="CC494" s="141">
        <f t="shared" si="210"/>
        <v>0</v>
      </c>
      <c r="CD494" s="141">
        <f t="shared" si="210"/>
        <v>0</v>
      </c>
      <c r="CE494" s="141">
        <f t="shared" si="210"/>
        <v>0</v>
      </c>
      <c r="CF494" s="141">
        <f t="shared" si="210"/>
        <v>0</v>
      </c>
      <c r="CG494" s="141">
        <f t="shared" si="210"/>
        <v>0</v>
      </c>
      <c r="CH494" s="141">
        <f t="shared" si="210"/>
        <v>0</v>
      </c>
      <c r="CI494" s="141">
        <f t="shared" si="210"/>
        <v>0</v>
      </c>
      <c r="CJ494" s="141">
        <f t="shared" si="210"/>
        <v>0</v>
      </c>
      <c r="CK494" s="141">
        <f t="shared" si="210"/>
        <v>0</v>
      </c>
      <c r="CL494" s="490"/>
      <c r="CM494" s="491"/>
      <c r="CN494" s="491"/>
      <c r="CO494" s="491"/>
      <c r="CP494" s="491"/>
      <c r="CQ494" s="491"/>
      <c r="CR494" s="491"/>
      <c r="CS494" s="491"/>
      <c r="CT494" s="491"/>
      <c r="CU494" s="492"/>
      <c r="CV494" s="6"/>
    </row>
    <row r="495" spans="1:100" s="22" customFormat="1" ht="13.2" hidden="1" outlineLevel="1">
      <c r="A495" s="486"/>
      <c r="B495" s="486"/>
      <c r="C495" s="496" t="s">
        <v>874</v>
      </c>
      <c r="D495" s="497"/>
      <c r="E495" s="498"/>
      <c r="F495" s="23"/>
      <c r="G495" s="23"/>
      <c r="H495" s="181"/>
      <c r="I495" s="136"/>
      <c r="J495" s="137"/>
      <c r="K495" s="138"/>
      <c r="L495" s="139"/>
      <c r="M495" s="139"/>
      <c r="N495" s="139"/>
      <c r="O495" s="139"/>
      <c r="P495" s="139"/>
      <c r="Q495" s="139"/>
      <c r="R495" s="139"/>
      <c r="S495" s="140"/>
      <c r="T495" s="139"/>
      <c r="U495" s="139"/>
      <c r="V495" s="139"/>
      <c r="W495" s="139"/>
      <c r="X495" s="23"/>
      <c r="Y495" s="139"/>
      <c r="Z495" s="139"/>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42">
        <f>BH494/(BH491+BH492+BH493+BH494)</f>
        <v>0</v>
      </c>
      <c r="BI495" s="142">
        <f t="shared" ref="BI495:CK495" si="211">BI494/(BI491+BI492+BI493+BI494)</f>
        <v>0</v>
      </c>
      <c r="BJ495" s="142">
        <f t="shared" si="211"/>
        <v>0</v>
      </c>
      <c r="BK495" s="142">
        <f t="shared" si="211"/>
        <v>0</v>
      </c>
      <c r="BL495" s="142">
        <f t="shared" si="211"/>
        <v>0</v>
      </c>
      <c r="BM495" s="142">
        <f t="shared" si="211"/>
        <v>0</v>
      </c>
      <c r="BN495" s="142">
        <f t="shared" si="211"/>
        <v>0</v>
      </c>
      <c r="BO495" s="142">
        <f t="shared" si="211"/>
        <v>0</v>
      </c>
      <c r="BP495" s="142">
        <f t="shared" si="211"/>
        <v>0</v>
      </c>
      <c r="BQ495" s="142">
        <f t="shared" si="211"/>
        <v>0</v>
      </c>
      <c r="BR495" s="142">
        <f t="shared" si="211"/>
        <v>0</v>
      </c>
      <c r="BS495" s="142">
        <f t="shared" si="211"/>
        <v>0</v>
      </c>
      <c r="BT495" s="142">
        <f t="shared" si="211"/>
        <v>0</v>
      </c>
      <c r="BU495" s="142">
        <f t="shared" si="211"/>
        <v>0</v>
      </c>
      <c r="BV495" s="142">
        <f t="shared" si="211"/>
        <v>0</v>
      </c>
      <c r="BW495" s="142">
        <f t="shared" si="211"/>
        <v>0</v>
      </c>
      <c r="BX495" s="142">
        <f t="shared" si="211"/>
        <v>0</v>
      </c>
      <c r="BY495" s="142">
        <f t="shared" si="211"/>
        <v>0</v>
      </c>
      <c r="BZ495" s="142">
        <f t="shared" si="211"/>
        <v>0</v>
      </c>
      <c r="CA495" s="142">
        <f t="shared" si="211"/>
        <v>0</v>
      </c>
      <c r="CB495" s="142">
        <f t="shared" si="211"/>
        <v>0</v>
      </c>
      <c r="CC495" s="142">
        <f t="shared" si="211"/>
        <v>0</v>
      </c>
      <c r="CD495" s="142">
        <f t="shared" si="211"/>
        <v>0</v>
      </c>
      <c r="CE495" s="142" t="e">
        <f t="shared" si="211"/>
        <v>#DIV/0!</v>
      </c>
      <c r="CF495" s="142" t="e">
        <f t="shared" si="211"/>
        <v>#DIV/0!</v>
      </c>
      <c r="CG495" s="142" t="e">
        <f t="shared" si="211"/>
        <v>#DIV/0!</v>
      </c>
      <c r="CH495" s="142" t="e">
        <f t="shared" si="211"/>
        <v>#DIV/0!</v>
      </c>
      <c r="CI495" s="142" t="e">
        <f t="shared" si="211"/>
        <v>#DIV/0!</v>
      </c>
      <c r="CJ495" s="142" t="e">
        <f t="shared" si="211"/>
        <v>#DIV/0!</v>
      </c>
      <c r="CK495" s="142" t="e">
        <f t="shared" si="211"/>
        <v>#DIV/0!</v>
      </c>
      <c r="CL495" s="493"/>
      <c r="CM495" s="494"/>
      <c r="CN495" s="494"/>
      <c r="CO495" s="494"/>
      <c r="CP495" s="494"/>
      <c r="CQ495" s="494"/>
      <c r="CR495" s="494"/>
      <c r="CS495" s="494"/>
      <c r="CT495" s="494"/>
      <c r="CU495" s="495"/>
      <c r="CV495" s="6"/>
    </row>
    <row r="496" spans="1:100" s="22" customFormat="1" ht="13.2" hidden="1" outlineLevel="1">
      <c r="A496" s="486"/>
      <c r="B496" s="486"/>
      <c r="C496" s="499" t="s">
        <v>875</v>
      </c>
      <c r="D496" s="551"/>
      <c r="E496" s="552"/>
      <c r="F496" s="23"/>
      <c r="G496" s="23"/>
      <c r="H496" s="181"/>
      <c r="I496" s="136"/>
      <c r="J496" s="137"/>
      <c r="K496" s="138"/>
      <c r="L496" s="139"/>
      <c r="M496" s="139"/>
      <c r="N496" s="139"/>
      <c r="O496" s="139"/>
      <c r="P496" s="139"/>
      <c r="Q496" s="139"/>
      <c r="R496" s="139"/>
      <c r="S496" s="140"/>
      <c r="T496" s="139"/>
      <c r="U496" s="139"/>
      <c r="V496" s="139"/>
      <c r="W496" s="139"/>
      <c r="X496" s="23"/>
      <c r="Y496" s="139"/>
      <c r="Z496" s="139"/>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43">
        <f>(((BH491*2)+(BH492*1)+(BH493*0)))/(BH491+BH492+BH493)</f>
        <v>2</v>
      </c>
      <c r="BI496" s="143">
        <f t="shared" ref="BI496:CK496" si="212">(((BI491*2)+(BI492*1)+(BI493*0)))/(BI491+BI492+BI493)</f>
        <v>2</v>
      </c>
      <c r="BJ496" s="143">
        <f t="shared" si="212"/>
        <v>2</v>
      </c>
      <c r="BK496" s="143">
        <f t="shared" si="212"/>
        <v>2</v>
      </c>
      <c r="BL496" s="143">
        <f t="shared" si="212"/>
        <v>2</v>
      </c>
      <c r="BM496" s="143">
        <f t="shared" si="212"/>
        <v>2</v>
      </c>
      <c r="BN496" s="143">
        <f t="shared" si="212"/>
        <v>2</v>
      </c>
      <c r="BO496" s="143">
        <f t="shared" si="212"/>
        <v>2</v>
      </c>
      <c r="BP496" s="143">
        <f t="shared" si="212"/>
        <v>2</v>
      </c>
      <c r="BQ496" s="143">
        <f t="shared" si="212"/>
        <v>2</v>
      </c>
      <c r="BR496" s="143">
        <f t="shared" si="212"/>
        <v>2</v>
      </c>
      <c r="BS496" s="143">
        <f t="shared" si="212"/>
        <v>2</v>
      </c>
      <c r="BT496" s="143">
        <f t="shared" si="212"/>
        <v>2</v>
      </c>
      <c r="BU496" s="143">
        <f t="shared" si="212"/>
        <v>2</v>
      </c>
      <c r="BV496" s="143">
        <f t="shared" si="212"/>
        <v>2</v>
      </c>
      <c r="BW496" s="143">
        <f t="shared" si="212"/>
        <v>2</v>
      </c>
      <c r="BX496" s="143">
        <f t="shared" si="212"/>
        <v>2</v>
      </c>
      <c r="BY496" s="143">
        <f t="shared" si="212"/>
        <v>2</v>
      </c>
      <c r="BZ496" s="143">
        <f t="shared" si="212"/>
        <v>2</v>
      </c>
      <c r="CA496" s="143">
        <f t="shared" si="212"/>
        <v>2</v>
      </c>
      <c r="CB496" s="143">
        <f t="shared" si="212"/>
        <v>2</v>
      </c>
      <c r="CC496" s="143">
        <f t="shared" si="212"/>
        <v>2</v>
      </c>
      <c r="CD496" s="143">
        <f t="shared" si="212"/>
        <v>2</v>
      </c>
      <c r="CE496" s="143" t="e">
        <f t="shared" si="212"/>
        <v>#DIV/0!</v>
      </c>
      <c r="CF496" s="143" t="e">
        <f t="shared" si="212"/>
        <v>#DIV/0!</v>
      </c>
      <c r="CG496" s="143" t="e">
        <f t="shared" si="212"/>
        <v>#DIV/0!</v>
      </c>
      <c r="CH496" s="143" t="e">
        <f t="shared" si="212"/>
        <v>#DIV/0!</v>
      </c>
      <c r="CI496" s="143" t="e">
        <f t="shared" si="212"/>
        <v>#DIV/0!</v>
      </c>
      <c r="CJ496" s="143" t="e">
        <f t="shared" si="212"/>
        <v>#DIV/0!</v>
      </c>
      <c r="CK496" s="143" t="e">
        <f t="shared" si="212"/>
        <v>#DIV/0!</v>
      </c>
      <c r="CL496" s="505">
        <f>COUNTIF(BH497:CK497,"Đ")</f>
        <v>23</v>
      </c>
      <c r="CM496" s="514">
        <f>CL496/(CL496+CN496+CP496+CR496)</f>
        <v>1</v>
      </c>
      <c r="CN496" s="515">
        <f>COUNTIF(BH497:CK497,"CCG")</f>
        <v>0</v>
      </c>
      <c r="CO496" s="514">
        <f>CN496/(CL496+CN496+CP496+CR496)</f>
        <v>0</v>
      </c>
      <c r="CP496" s="515">
        <f>COUNTIF(BH497:CK497,"CĐ")</f>
        <v>0</v>
      </c>
      <c r="CQ496" s="514">
        <f>CP496/(CL496+CN496+CP496+CR496)</f>
        <v>0</v>
      </c>
      <c r="CR496" s="516">
        <f>COUNTIF(BH497:CK497,"KĐG")</f>
        <v>0</v>
      </c>
      <c r="CS496" s="509">
        <f>CR496/(CL496+CN496+CP496+CR496)</f>
        <v>0</v>
      </c>
      <c r="CT496" s="511">
        <f>(((CL496*2)+(CN496*1)+(CP496*0)))/(CL496+CN496+CP496)</f>
        <v>2</v>
      </c>
      <c r="CU496" s="512" t="str">
        <f>IF(CS496&gt;=50%,"KĐG",IF(CT496&gt;=1.6,"Đạt",IF(CT496&gt;=1,"Cần cố gắng","Chưa đạt")))</f>
        <v>Đạt</v>
      </c>
      <c r="CV496" s="6"/>
    </row>
    <row r="497" spans="1:100" s="22" customFormat="1" ht="13.2" hidden="1" outlineLevel="1">
      <c r="A497" s="486"/>
      <c r="B497" s="486"/>
      <c r="C497" s="553"/>
      <c r="D497" s="554"/>
      <c r="E497" s="555"/>
      <c r="F497" s="23"/>
      <c r="G497" s="23"/>
      <c r="H497" s="181"/>
      <c r="I497" s="136"/>
      <c r="J497" s="137"/>
      <c r="K497" s="138"/>
      <c r="L497" s="139"/>
      <c r="M497" s="139"/>
      <c r="N497" s="139"/>
      <c r="O497" s="139"/>
      <c r="P497" s="139"/>
      <c r="Q497" s="139"/>
      <c r="R497" s="139"/>
      <c r="S497" s="140"/>
      <c r="T497" s="139"/>
      <c r="U497" s="139"/>
      <c r="V497" s="139"/>
      <c r="W497" s="139"/>
      <c r="X497" s="23"/>
      <c r="Y497" s="139"/>
      <c r="Z497" s="139"/>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43" t="str">
        <f>IF(BH495&gt;=50%,"KĐG",IF(BH496&gt;=1.6,"Đ",IF(BH496&gt;=1,"CCG","CĐ")))</f>
        <v>Đ</v>
      </c>
      <c r="BI497" s="143" t="str">
        <f t="shared" ref="BI497:CK497" si="213">IF(BI495&gt;=50%,"KĐG",IF(BI496&gt;=1.6,"Đ",IF(BI496&gt;=1,"CCG","CĐ")))</f>
        <v>Đ</v>
      </c>
      <c r="BJ497" s="143" t="str">
        <f t="shared" si="213"/>
        <v>Đ</v>
      </c>
      <c r="BK497" s="143" t="str">
        <f t="shared" si="213"/>
        <v>Đ</v>
      </c>
      <c r="BL497" s="143" t="str">
        <f t="shared" si="213"/>
        <v>Đ</v>
      </c>
      <c r="BM497" s="143" t="str">
        <f t="shared" si="213"/>
        <v>Đ</v>
      </c>
      <c r="BN497" s="143" t="str">
        <f t="shared" si="213"/>
        <v>Đ</v>
      </c>
      <c r="BO497" s="143" t="str">
        <f t="shared" si="213"/>
        <v>Đ</v>
      </c>
      <c r="BP497" s="143" t="str">
        <f t="shared" si="213"/>
        <v>Đ</v>
      </c>
      <c r="BQ497" s="143" t="str">
        <f t="shared" si="213"/>
        <v>Đ</v>
      </c>
      <c r="BR497" s="143" t="str">
        <f t="shared" si="213"/>
        <v>Đ</v>
      </c>
      <c r="BS497" s="143" t="str">
        <f t="shared" si="213"/>
        <v>Đ</v>
      </c>
      <c r="BT497" s="143" t="str">
        <f t="shared" si="213"/>
        <v>Đ</v>
      </c>
      <c r="BU497" s="143" t="str">
        <f t="shared" si="213"/>
        <v>Đ</v>
      </c>
      <c r="BV497" s="143" t="str">
        <f t="shared" si="213"/>
        <v>Đ</v>
      </c>
      <c r="BW497" s="143" t="str">
        <f t="shared" si="213"/>
        <v>Đ</v>
      </c>
      <c r="BX497" s="143" t="str">
        <f t="shared" si="213"/>
        <v>Đ</v>
      </c>
      <c r="BY497" s="143" t="str">
        <f t="shared" si="213"/>
        <v>Đ</v>
      </c>
      <c r="BZ497" s="143" t="str">
        <f t="shared" si="213"/>
        <v>Đ</v>
      </c>
      <c r="CA497" s="143" t="str">
        <f t="shared" si="213"/>
        <v>Đ</v>
      </c>
      <c r="CB497" s="143" t="str">
        <f t="shared" si="213"/>
        <v>Đ</v>
      </c>
      <c r="CC497" s="143" t="str">
        <f t="shared" si="213"/>
        <v>Đ</v>
      </c>
      <c r="CD497" s="143" t="str">
        <f t="shared" si="213"/>
        <v>Đ</v>
      </c>
      <c r="CE497" s="143" t="e">
        <f t="shared" si="213"/>
        <v>#DIV/0!</v>
      </c>
      <c r="CF497" s="143" t="e">
        <f t="shared" si="213"/>
        <v>#DIV/0!</v>
      </c>
      <c r="CG497" s="143" t="e">
        <f t="shared" si="213"/>
        <v>#DIV/0!</v>
      </c>
      <c r="CH497" s="143" t="e">
        <f t="shared" si="213"/>
        <v>#DIV/0!</v>
      </c>
      <c r="CI497" s="143" t="e">
        <f t="shared" si="213"/>
        <v>#DIV/0!</v>
      </c>
      <c r="CJ497" s="143" t="e">
        <f t="shared" si="213"/>
        <v>#DIV/0!</v>
      </c>
      <c r="CK497" s="143" t="e">
        <f t="shared" si="213"/>
        <v>#DIV/0!</v>
      </c>
      <c r="CL497" s="505"/>
      <c r="CM497" s="514"/>
      <c r="CN497" s="515"/>
      <c r="CO497" s="514"/>
      <c r="CP497" s="515"/>
      <c r="CQ497" s="514"/>
      <c r="CR497" s="517"/>
      <c r="CS497" s="510"/>
      <c r="CT497" s="511"/>
      <c r="CU497" s="513"/>
      <c r="CV497" s="6"/>
    </row>
    <row r="498" spans="1:100" s="22" customFormat="1" ht="13.2" hidden="1" outlineLevel="1">
      <c r="A498" s="556" t="s">
        <v>871</v>
      </c>
      <c r="B498" s="556"/>
      <c r="C498" s="144" t="s">
        <v>855</v>
      </c>
      <c r="D498" s="114"/>
      <c r="E498" s="125"/>
      <c r="F498" s="114"/>
      <c r="G498" s="114"/>
      <c r="H498" s="180"/>
      <c r="I498" s="126"/>
      <c r="J498" s="127"/>
      <c r="K498" s="127"/>
      <c r="L498" s="114"/>
      <c r="M498" s="114"/>
      <c r="N498" s="114"/>
      <c r="O498" s="114"/>
      <c r="P498" s="114"/>
      <c r="Q498" s="114"/>
      <c r="R498" s="114"/>
      <c r="S498" s="128"/>
      <c r="T498" s="114"/>
      <c r="U498" s="114"/>
      <c r="V498" s="114"/>
      <c r="W498" s="114"/>
      <c r="X498" s="114"/>
      <c r="Y498" s="114"/>
      <c r="Z498" s="114"/>
      <c r="AA498" s="114"/>
      <c r="AB498" s="114"/>
      <c r="AC498" s="114"/>
      <c r="AD498" s="114"/>
      <c r="AE498" s="114"/>
      <c r="AF498" s="114"/>
      <c r="AG498" s="114"/>
      <c r="AH498" s="114"/>
      <c r="AI498" s="114"/>
      <c r="AJ498" s="114"/>
      <c r="AK498" s="114"/>
      <c r="AL498" s="114"/>
      <c r="AM498" s="114"/>
      <c r="AN498" s="114"/>
      <c r="AO498" s="114"/>
      <c r="AP498" s="114"/>
      <c r="AQ498" s="114"/>
      <c r="AR498" s="114"/>
      <c r="AS498" s="114"/>
      <c r="AT498" s="114"/>
      <c r="AU498" s="114"/>
      <c r="AV498" s="114"/>
      <c r="AW498" s="114"/>
      <c r="AX498" s="114"/>
      <c r="AY498" s="114"/>
      <c r="AZ498" s="114"/>
      <c r="BA498" s="114"/>
      <c r="BB498" s="114"/>
      <c r="BC498" s="114"/>
      <c r="BD498" s="114"/>
      <c r="BE498" s="114"/>
      <c r="BF498" s="114"/>
      <c r="BG498" s="114"/>
      <c r="BH498" s="129">
        <f t="shared" ref="BH498:CK498" si="214">COUNTIFS($R$7:$R$445,"x",BH$7:BH$445,"2")</f>
        <v>4</v>
      </c>
      <c r="BI498" s="129">
        <f t="shared" si="214"/>
        <v>4</v>
      </c>
      <c r="BJ498" s="129">
        <f t="shared" si="214"/>
        <v>4</v>
      </c>
      <c r="BK498" s="129">
        <f t="shared" si="214"/>
        <v>4</v>
      </c>
      <c r="BL498" s="129">
        <f t="shared" si="214"/>
        <v>4</v>
      </c>
      <c r="BM498" s="129">
        <f t="shared" si="214"/>
        <v>4</v>
      </c>
      <c r="BN498" s="129">
        <f t="shared" si="214"/>
        <v>4</v>
      </c>
      <c r="BO498" s="129">
        <f t="shared" si="214"/>
        <v>4</v>
      </c>
      <c r="BP498" s="129">
        <f t="shared" si="214"/>
        <v>4</v>
      </c>
      <c r="BQ498" s="129">
        <f t="shared" si="214"/>
        <v>4</v>
      </c>
      <c r="BR498" s="129">
        <f t="shared" si="214"/>
        <v>4</v>
      </c>
      <c r="BS498" s="129">
        <f t="shared" si="214"/>
        <v>4</v>
      </c>
      <c r="BT498" s="129">
        <f t="shared" si="214"/>
        <v>4</v>
      </c>
      <c r="BU498" s="129">
        <f t="shared" si="214"/>
        <v>4</v>
      </c>
      <c r="BV498" s="129">
        <f t="shared" si="214"/>
        <v>4</v>
      </c>
      <c r="BW498" s="129">
        <f t="shared" si="214"/>
        <v>4</v>
      </c>
      <c r="BX498" s="129">
        <f t="shared" si="214"/>
        <v>4</v>
      </c>
      <c r="BY498" s="129">
        <f t="shared" si="214"/>
        <v>4</v>
      </c>
      <c r="BZ498" s="129">
        <f t="shared" si="214"/>
        <v>4</v>
      </c>
      <c r="CA498" s="129">
        <f t="shared" si="214"/>
        <v>4</v>
      </c>
      <c r="CB498" s="129">
        <f t="shared" si="214"/>
        <v>4</v>
      </c>
      <c r="CC498" s="129">
        <f t="shared" si="214"/>
        <v>4</v>
      </c>
      <c r="CD498" s="129">
        <f t="shared" si="214"/>
        <v>4</v>
      </c>
      <c r="CE498" s="129">
        <f t="shared" si="214"/>
        <v>0</v>
      </c>
      <c r="CF498" s="129">
        <f t="shared" si="214"/>
        <v>0</v>
      </c>
      <c r="CG498" s="129">
        <f t="shared" si="214"/>
        <v>0</v>
      </c>
      <c r="CH498" s="129">
        <f t="shared" si="214"/>
        <v>0</v>
      </c>
      <c r="CI498" s="129">
        <f t="shared" si="214"/>
        <v>0</v>
      </c>
      <c r="CJ498" s="129">
        <f t="shared" si="214"/>
        <v>0</v>
      </c>
      <c r="CK498" s="129">
        <f t="shared" si="214"/>
        <v>0</v>
      </c>
      <c r="CL498" s="519"/>
      <c r="CM498" s="520"/>
      <c r="CN498" s="520"/>
      <c r="CO498" s="520"/>
      <c r="CP498" s="520"/>
      <c r="CQ498" s="520"/>
      <c r="CR498" s="520"/>
      <c r="CS498" s="520"/>
      <c r="CT498" s="520"/>
      <c r="CU498" s="521"/>
      <c r="CV498" s="242"/>
    </row>
    <row r="499" spans="1:100" s="22" customFormat="1" ht="13.2" hidden="1" outlineLevel="1">
      <c r="A499" s="556"/>
      <c r="B499" s="556"/>
      <c r="C499" s="144" t="s">
        <v>856</v>
      </c>
      <c r="D499" s="114"/>
      <c r="E499" s="125"/>
      <c r="F499" s="114"/>
      <c r="G499" s="114"/>
      <c r="H499" s="180"/>
      <c r="I499" s="126"/>
      <c r="J499" s="127"/>
      <c r="K499" s="127"/>
      <c r="L499" s="114"/>
      <c r="M499" s="114"/>
      <c r="N499" s="114"/>
      <c r="O499" s="114"/>
      <c r="P499" s="114"/>
      <c r="Q499" s="114"/>
      <c r="R499" s="114"/>
      <c r="S499" s="128"/>
      <c r="T499" s="114"/>
      <c r="U499" s="114"/>
      <c r="V499" s="114"/>
      <c r="W499" s="114"/>
      <c r="X499" s="114"/>
      <c r="Y499" s="114"/>
      <c r="Z499" s="114"/>
      <c r="AA499" s="114"/>
      <c r="AB499" s="114"/>
      <c r="AC499" s="114"/>
      <c r="AD499" s="114"/>
      <c r="AE499" s="114"/>
      <c r="AF499" s="114"/>
      <c r="AG499" s="114"/>
      <c r="AH499" s="114"/>
      <c r="AI499" s="114"/>
      <c r="AJ499" s="114"/>
      <c r="AK499" s="114"/>
      <c r="AL499" s="114"/>
      <c r="AM499" s="114"/>
      <c r="AN499" s="114"/>
      <c r="AO499" s="114"/>
      <c r="AP499" s="114"/>
      <c r="AQ499" s="114"/>
      <c r="AR499" s="114"/>
      <c r="AS499" s="114"/>
      <c r="AT499" s="114"/>
      <c r="AU499" s="114"/>
      <c r="AV499" s="114"/>
      <c r="AW499" s="114"/>
      <c r="AX499" s="114"/>
      <c r="AY499" s="114"/>
      <c r="AZ499" s="114"/>
      <c r="BA499" s="114"/>
      <c r="BB499" s="114"/>
      <c r="BC499" s="114"/>
      <c r="BD499" s="114"/>
      <c r="BE499" s="114"/>
      <c r="BF499" s="114"/>
      <c r="BG499" s="114"/>
      <c r="BH499" s="129">
        <f t="shared" ref="BH499:CK499" si="215">COUNTIFS($R$7:$R$445,"x",BH$7:BH$445,"1")</f>
        <v>0</v>
      </c>
      <c r="BI499" s="129">
        <f t="shared" si="215"/>
        <v>0</v>
      </c>
      <c r="BJ499" s="129">
        <f t="shared" si="215"/>
        <v>0</v>
      </c>
      <c r="BK499" s="129">
        <f t="shared" si="215"/>
        <v>0</v>
      </c>
      <c r="BL499" s="129">
        <f t="shared" si="215"/>
        <v>0</v>
      </c>
      <c r="BM499" s="129">
        <f t="shared" si="215"/>
        <v>0</v>
      </c>
      <c r="BN499" s="129">
        <f t="shared" si="215"/>
        <v>0</v>
      </c>
      <c r="BO499" s="129">
        <f t="shared" si="215"/>
        <v>0</v>
      </c>
      <c r="BP499" s="129">
        <f t="shared" si="215"/>
        <v>0</v>
      </c>
      <c r="BQ499" s="129">
        <f t="shared" si="215"/>
        <v>0</v>
      </c>
      <c r="BR499" s="129">
        <f t="shared" si="215"/>
        <v>0</v>
      </c>
      <c r="BS499" s="129">
        <f t="shared" si="215"/>
        <v>0</v>
      </c>
      <c r="BT499" s="129">
        <f t="shared" si="215"/>
        <v>0</v>
      </c>
      <c r="BU499" s="129">
        <f t="shared" si="215"/>
        <v>0</v>
      </c>
      <c r="BV499" s="129">
        <f t="shared" si="215"/>
        <v>0</v>
      </c>
      <c r="BW499" s="129">
        <f t="shared" si="215"/>
        <v>0</v>
      </c>
      <c r="BX499" s="129">
        <f t="shared" si="215"/>
        <v>0</v>
      </c>
      <c r="BY499" s="129">
        <f t="shared" si="215"/>
        <v>0</v>
      </c>
      <c r="BZ499" s="129">
        <f t="shared" si="215"/>
        <v>0</v>
      </c>
      <c r="CA499" s="129">
        <f t="shared" si="215"/>
        <v>0</v>
      </c>
      <c r="CB499" s="129">
        <f t="shared" si="215"/>
        <v>0</v>
      </c>
      <c r="CC499" s="129">
        <f t="shared" si="215"/>
        <v>0</v>
      </c>
      <c r="CD499" s="129">
        <f t="shared" si="215"/>
        <v>0</v>
      </c>
      <c r="CE499" s="129">
        <f t="shared" si="215"/>
        <v>0</v>
      </c>
      <c r="CF499" s="129">
        <f t="shared" si="215"/>
        <v>0</v>
      </c>
      <c r="CG499" s="129">
        <f t="shared" si="215"/>
        <v>0</v>
      </c>
      <c r="CH499" s="129">
        <f t="shared" si="215"/>
        <v>0</v>
      </c>
      <c r="CI499" s="129">
        <f t="shared" si="215"/>
        <v>0</v>
      </c>
      <c r="CJ499" s="129">
        <f t="shared" si="215"/>
        <v>0</v>
      </c>
      <c r="CK499" s="129">
        <f t="shared" si="215"/>
        <v>0</v>
      </c>
      <c r="CL499" s="522"/>
      <c r="CM499" s="523"/>
      <c r="CN499" s="523"/>
      <c r="CO499" s="523"/>
      <c r="CP499" s="523"/>
      <c r="CQ499" s="523"/>
      <c r="CR499" s="523"/>
      <c r="CS499" s="523"/>
      <c r="CT499" s="523"/>
      <c r="CU499" s="524"/>
      <c r="CV499" s="242"/>
    </row>
    <row r="500" spans="1:100" s="22" customFormat="1" ht="13.2" hidden="1" outlineLevel="1">
      <c r="A500" s="556"/>
      <c r="B500" s="556"/>
      <c r="C500" s="144" t="s">
        <v>857</v>
      </c>
      <c r="D500" s="114"/>
      <c r="E500" s="125"/>
      <c r="F500" s="114"/>
      <c r="G500" s="114"/>
      <c r="H500" s="180"/>
      <c r="I500" s="126"/>
      <c r="J500" s="127"/>
      <c r="K500" s="127"/>
      <c r="L500" s="114"/>
      <c r="M500" s="114"/>
      <c r="N500" s="114"/>
      <c r="O500" s="114"/>
      <c r="P500" s="114"/>
      <c r="Q500" s="114"/>
      <c r="R500" s="114"/>
      <c r="S500" s="128"/>
      <c r="T500" s="114"/>
      <c r="U500" s="114"/>
      <c r="V500" s="114"/>
      <c r="W500" s="114"/>
      <c r="X500" s="114"/>
      <c r="Y500" s="114"/>
      <c r="Z500" s="114"/>
      <c r="AA500" s="114"/>
      <c r="AB500" s="114"/>
      <c r="AC500" s="114"/>
      <c r="AD500" s="114"/>
      <c r="AE500" s="114"/>
      <c r="AF500" s="114"/>
      <c r="AG500" s="114"/>
      <c r="AH500" s="114"/>
      <c r="AI500" s="114"/>
      <c r="AJ500" s="114"/>
      <c r="AK500" s="114"/>
      <c r="AL500" s="114"/>
      <c r="AM500" s="114"/>
      <c r="AN500" s="114"/>
      <c r="AO500" s="114"/>
      <c r="AP500" s="114"/>
      <c r="AQ500" s="114"/>
      <c r="AR500" s="114"/>
      <c r="AS500" s="114"/>
      <c r="AT500" s="114"/>
      <c r="AU500" s="114"/>
      <c r="AV500" s="114"/>
      <c r="AW500" s="114"/>
      <c r="AX500" s="114"/>
      <c r="AY500" s="114"/>
      <c r="AZ500" s="114"/>
      <c r="BA500" s="114"/>
      <c r="BB500" s="114"/>
      <c r="BC500" s="114"/>
      <c r="BD500" s="114"/>
      <c r="BE500" s="114"/>
      <c r="BF500" s="114"/>
      <c r="BG500" s="114"/>
      <c r="BH500" s="129">
        <f t="shared" ref="BH500:CK500" si="216">COUNTIFS($R$7:$R$445,"x",BH$7:BH$445,"0")</f>
        <v>0</v>
      </c>
      <c r="BI500" s="129">
        <f t="shared" si="216"/>
        <v>0</v>
      </c>
      <c r="BJ500" s="129">
        <f t="shared" si="216"/>
        <v>0</v>
      </c>
      <c r="BK500" s="129">
        <f t="shared" si="216"/>
        <v>0</v>
      </c>
      <c r="BL500" s="129">
        <f t="shared" si="216"/>
        <v>0</v>
      </c>
      <c r="BM500" s="129">
        <f t="shared" si="216"/>
        <v>0</v>
      </c>
      <c r="BN500" s="129">
        <f t="shared" si="216"/>
        <v>0</v>
      </c>
      <c r="BO500" s="129">
        <f t="shared" si="216"/>
        <v>0</v>
      </c>
      <c r="BP500" s="129">
        <f t="shared" si="216"/>
        <v>0</v>
      </c>
      <c r="BQ500" s="129">
        <f t="shared" si="216"/>
        <v>0</v>
      </c>
      <c r="BR500" s="129">
        <f t="shared" si="216"/>
        <v>0</v>
      </c>
      <c r="BS500" s="129">
        <f t="shared" si="216"/>
        <v>0</v>
      </c>
      <c r="BT500" s="129">
        <f t="shared" si="216"/>
        <v>0</v>
      </c>
      <c r="BU500" s="129">
        <f t="shared" si="216"/>
        <v>0</v>
      </c>
      <c r="BV500" s="129">
        <f t="shared" si="216"/>
        <v>0</v>
      </c>
      <c r="BW500" s="129">
        <f t="shared" si="216"/>
        <v>0</v>
      </c>
      <c r="BX500" s="129">
        <f t="shared" si="216"/>
        <v>0</v>
      </c>
      <c r="BY500" s="129">
        <f t="shared" si="216"/>
        <v>0</v>
      </c>
      <c r="BZ500" s="129">
        <f t="shared" si="216"/>
        <v>0</v>
      </c>
      <c r="CA500" s="129">
        <f t="shared" si="216"/>
        <v>0</v>
      </c>
      <c r="CB500" s="129">
        <f t="shared" si="216"/>
        <v>0</v>
      </c>
      <c r="CC500" s="129">
        <f t="shared" si="216"/>
        <v>0</v>
      </c>
      <c r="CD500" s="129">
        <f t="shared" si="216"/>
        <v>0</v>
      </c>
      <c r="CE500" s="129">
        <f t="shared" si="216"/>
        <v>0</v>
      </c>
      <c r="CF500" s="129">
        <f t="shared" si="216"/>
        <v>0</v>
      </c>
      <c r="CG500" s="129">
        <f t="shared" si="216"/>
        <v>0</v>
      </c>
      <c r="CH500" s="129">
        <f t="shared" si="216"/>
        <v>0</v>
      </c>
      <c r="CI500" s="129">
        <f t="shared" si="216"/>
        <v>0</v>
      </c>
      <c r="CJ500" s="129">
        <f t="shared" si="216"/>
        <v>0</v>
      </c>
      <c r="CK500" s="129">
        <f t="shared" si="216"/>
        <v>0</v>
      </c>
      <c r="CL500" s="522"/>
      <c r="CM500" s="523"/>
      <c r="CN500" s="523"/>
      <c r="CO500" s="523"/>
      <c r="CP500" s="523"/>
      <c r="CQ500" s="523"/>
      <c r="CR500" s="523"/>
      <c r="CS500" s="523"/>
      <c r="CT500" s="523"/>
      <c r="CU500" s="524"/>
      <c r="CV500" s="242"/>
    </row>
    <row r="501" spans="1:100" s="22" customFormat="1" ht="13.2" hidden="1" outlineLevel="1">
      <c r="A501" s="556"/>
      <c r="B501" s="556"/>
      <c r="C501" s="528" t="s">
        <v>873</v>
      </c>
      <c r="D501" s="529"/>
      <c r="E501" s="530"/>
      <c r="F501" s="114"/>
      <c r="G501" s="114"/>
      <c r="H501" s="180"/>
      <c r="I501" s="126"/>
      <c r="J501" s="127"/>
      <c r="K501" s="127"/>
      <c r="L501" s="114"/>
      <c r="M501" s="114"/>
      <c r="N501" s="114"/>
      <c r="O501" s="114"/>
      <c r="P501" s="114"/>
      <c r="Q501" s="114"/>
      <c r="R501" s="114"/>
      <c r="S501" s="128"/>
      <c r="T501" s="114"/>
      <c r="U501" s="114"/>
      <c r="V501" s="114"/>
      <c r="W501" s="114"/>
      <c r="X501" s="114"/>
      <c r="Y501" s="114"/>
      <c r="Z501" s="114"/>
      <c r="AA501" s="114"/>
      <c r="AB501" s="114"/>
      <c r="AC501" s="114"/>
      <c r="AD501" s="114"/>
      <c r="AE501" s="114"/>
      <c r="AF501" s="114"/>
      <c r="AG501" s="114"/>
      <c r="AH501" s="114"/>
      <c r="AI501" s="114"/>
      <c r="AJ501" s="114"/>
      <c r="AK501" s="114"/>
      <c r="AL501" s="114"/>
      <c r="AM501" s="114"/>
      <c r="AN501" s="114"/>
      <c r="AO501" s="114"/>
      <c r="AP501" s="114"/>
      <c r="AQ501" s="114"/>
      <c r="AR501" s="114"/>
      <c r="AS501" s="114"/>
      <c r="AT501" s="114"/>
      <c r="AU501" s="114"/>
      <c r="AV501" s="114"/>
      <c r="AW501" s="114"/>
      <c r="AX501" s="114"/>
      <c r="AY501" s="114"/>
      <c r="AZ501" s="114"/>
      <c r="BA501" s="114"/>
      <c r="BB501" s="114"/>
      <c r="BC501" s="114"/>
      <c r="BD501" s="114"/>
      <c r="BE501" s="114"/>
      <c r="BF501" s="114"/>
      <c r="BG501" s="114"/>
      <c r="BH501" s="129">
        <f t="shared" ref="BH501:CK501" si="217">COUNTIFS($R$7:$R$445,"x",BH$7:BH$445,"KĐG")</f>
        <v>0</v>
      </c>
      <c r="BI501" s="129">
        <f t="shared" si="217"/>
        <v>0</v>
      </c>
      <c r="BJ501" s="129">
        <f t="shared" si="217"/>
        <v>0</v>
      </c>
      <c r="BK501" s="129">
        <f t="shared" si="217"/>
        <v>0</v>
      </c>
      <c r="BL501" s="129">
        <f t="shared" si="217"/>
        <v>0</v>
      </c>
      <c r="BM501" s="129">
        <f t="shared" si="217"/>
        <v>0</v>
      </c>
      <c r="BN501" s="129">
        <f t="shared" si="217"/>
        <v>0</v>
      </c>
      <c r="BO501" s="129">
        <f t="shared" si="217"/>
        <v>0</v>
      </c>
      <c r="BP501" s="129">
        <f t="shared" si="217"/>
        <v>0</v>
      </c>
      <c r="BQ501" s="129">
        <f t="shared" si="217"/>
        <v>0</v>
      </c>
      <c r="BR501" s="129">
        <f t="shared" si="217"/>
        <v>0</v>
      </c>
      <c r="BS501" s="129">
        <f t="shared" si="217"/>
        <v>0</v>
      </c>
      <c r="BT501" s="129">
        <f t="shared" si="217"/>
        <v>0</v>
      </c>
      <c r="BU501" s="129">
        <f t="shared" si="217"/>
        <v>0</v>
      </c>
      <c r="BV501" s="129">
        <f t="shared" si="217"/>
        <v>0</v>
      </c>
      <c r="BW501" s="129">
        <f t="shared" si="217"/>
        <v>0</v>
      </c>
      <c r="BX501" s="129">
        <f t="shared" si="217"/>
        <v>0</v>
      </c>
      <c r="BY501" s="129">
        <f t="shared" si="217"/>
        <v>0</v>
      </c>
      <c r="BZ501" s="129">
        <f t="shared" si="217"/>
        <v>0</v>
      </c>
      <c r="CA501" s="129">
        <f t="shared" si="217"/>
        <v>0</v>
      </c>
      <c r="CB501" s="129">
        <f t="shared" si="217"/>
        <v>0</v>
      </c>
      <c r="CC501" s="129">
        <f t="shared" si="217"/>
        <v>0</v>
      </c>
      <c r="CD501" s="129">
        <f t="shared" si="217"/>
        <v>0</v>
      </c>
      <c r="CE501" s="129">
        <f t="shared" si="217"/>
        <v>0</v>
      </c>
      <c r="CF501" s="129">
        <f t="shared" si="217"/>
        <v>0</v>
      </c>
      <c r="CG501" s="129">
        <f t="shared" si="217"/>
        <v>0</v>
      </c>
      <c r="CH501" s="129">
        <f t="shared" si="217"/>
        <v>0</v>
      </c>
      <c r="CI501" s="129">
        <f t="shared" si="217"/>
        <v>0</v>
      </c>
      <c r="CJ501" s="129">
        <f t="shared" si="217"/>
        <v>0</v>
      </c>
      <c r="CK501" s="129">
        <f t="shared" si="217"/>
        <v>0</v>
      </c>
      <c r="CL501" s="522"/>
      <c r="CM501" s="523"/>
      <c r="CN501" s="523"/>
      <c r="CO501" s="523"/>
      <c r="CP501" s="523"/>
      <c r="CQ501" s="523"/>
      <c r="CR501" s="523"/>
      <c r="CS501" s="523"/>
      <c r="CT501" s="523"/>
      <c r="CU501" s="524"/>
      <c r="CV501" s="242"/>
    </row>
    <row r="502" spans="1:100" s="22" customFormat="1" ht="13.2" hidden="1" outlineLevel="1">
      <c r="A502" s="556"/>
      <c r="B502" s="556"/>
      <c r="C502" s="528" t="s">
        <v>874</v>
      </c>
      <c r="D502" s="529"/>
      <c r="E502" s="530"/>
      <c r="F502" s="114"/>
      <c r="G502" s="114"/>
      <c r="H502" s="180"/>
      <c r="I502" s="126"/>
      <c r="J502" s="127"/>
      <c r="K502" s="127"/>
      <c r="L502" s="114"/>
      <c r="M502" s="114"/>
      <c r="N502" s="114"/>
      <c r="O502" s="114"/>
      <c r="P502" s="114"/>
      <c r="Q502" s="114"/>
      <c r="R502" s="114"/>
      <c r="S502" s="128"/>
      <c r="T502" s="114"/>
      <c r="U502" s="114"/>
      <c r="V502" s="114"/>
      <c r="W502" s="114"/>
      <c r="X502" s="114"/>
      <c r="Y502" s="114"/>
      <c r="Z502" s="114"/>
      <c r="AA502" s="114"/>
      <c r="AB502" s="114"/>
      <c r="AC502" s="114"/>
      <c r="AD502" s="114"/>
      <c r="AE502" s="114"/>
      <c r="AF502" s="114"/>
      <c r="AG502" s="114"/>
      <c r="AH502" s="114"/>
      <c r="AI502" s="114"/>
      <c r="AJ502" s="114"/>
      <c r="AK502" s="114"/>
      <c r="AL502" s="114"/>
      <c r="AM502" s="114"/>
      <c r="AN502" s="114"/>
      <c r="AO502" s="114"/>
      <c r="AP502" s="114"/>
      <c r="AQ502" s="114"/>
      <c r="AR502" s="114"/>
      <c r="AS502" s="114"/>
      <c r="AT502" s="114"/>
      <c r="AU502" s="114"/>
      <c r="AV502" s="114"/>
      <c r="AW502" s="114"/>
      <c r="AX502" s="114"/>
      <c r="AY502" s="114"/>
      <c r="AZ502" s="114"/>
      <c r="BA502" s="114"/>
      <c r="BB502" s="114"/>
      <c r="BC502" s="114"/>
      <c r="BD502" s="114"/>
      <c r="BE502" s="114"/>
      <c r="BF502" s="114"/>
      <c r="BG502" s="114"/>
      <c r="BH502" s="132">
        <f>BH501/(BH498+BH499+BH500+BH501)</f>
        <v>0</v>
      </c>
      <c r="BI502" s="132">
        <f t="shared" ref="BI502:CK502" si="218">BI501/(BI498+BI499+BI500+BI501)</f>
        <v>0</v>
      </c>
      <c r="BJ502" s="132">
        <f t="shared" si="218"/>
        <v>0</v>
      </c>
      <c r="BK502" s="132">
        <f t="shared" si="218"/>
        <v>0</v>
      </c>
      <c r="BL502" s="132">
        <f t="shared" si="218"/>
        <v>0</v>
      </c>
      <c r="BM502" s="132">
        <f t="shared" si="218"/>
        <v>0</v>
      </c>
      <c r="BN502" s="132">
        <f t="shared" si="218"/>
        <v>0</v>
      </c>
      <c r="BO502" s="132">
        <f t="shared" si="218"/>
        <v>0</v>
      </c>
      <c r="BP502" s="132">
        <f t="shared" si="218"/>
        <v>0</v>
      </c>
      <c r="BQ502" s="132">
        <f t="shared" si="218"/>
        <v>0</v>
      </c>
      <c r="BR502" s="132">
        <f t="shared" si="218"/>
        <v>0</v>
      </c>
      <c r="BS502" s="132">
        <f t="shared" si="218"/>
        <v>0</v>
      </c>
      <c r="BT502" s="132">
        <f t="shared" si="218"/>
        <v>0</v>
      </c>
      <c r="BU502" s="132">
        <f t="shared" si="218"/>
        <v>0</v>
      </c>
      <c r="BV502" s="132">
        <f t="shared" si="218"/>
        <v>0</v>
      </c>
      <c r="BW502" s="132">
        <f t="shared" si="218"/>
        <v>0</v>
      </c>
      <c r="BX502" s="132">
        <f t="shared" si="218"/>
        <v>0</v>
      </c>
      <c r="BY502" s="132">
        <f t="shared" si="218"/>
        <v>0</v>
      </c>
      <c r="BZ502" s="132">
        <f t="shared" si="218"/>
        <v>0</v>
      </c>
      <c r="CA502" s="132">
        <f t="shared" si="218"/>
        <v>0</v>
      </c>
      <c r="CB502" s="132">
        <f t="shared" si="218"/>
        <v>0</v>
      </c>
      <c r="CC502" s="132">
        <f t="shared" si="218"/>
        <v>0</v>
      </c>
      <c r="CD502" s="132">
        <f t="shared" si="218"/>
        <v>0</v>
      </c>
      <c r="CE502" s="132" t="e">
        <f t="shared" si="218"/>
        <v>#DIV/0!</v>
      </c>
      <c r="CF502" s="132" t="e">
        <f t="shared" si="218"/>
        <v>#DIV/0!</v>
      </c>
      <c r="CG502" s="132" t="e">
        <f t="shared" si="218"/>
        <v>#DIV/0!</v>
      </c>
      <c r="CH502" s="132" t="e">
        <f t="shared" si="218"/>
        <v>#DIV/0!</v>
      </c>
      <c r="CI502" s="132" t="e">
        <f t="shared" si="218"/>
        <v>#DIV/0!</v>
      </c>
      <c r="CJ502" s="132" t="e">
        <f t="shared" si="218"/>
        <v>#DIV/0!</v>
      </c>
      <c r="CK502" s="132" t="e">
        <f t="shared" si="218"/>
        <v>#DIV/0!</v>
      </c>
      <c r="CL502" s="525"/>
      <c r="CM502" s="526"/>
      <c r="CN502" s="526"/>
      <c r="CO502" s="526"/>
      <c r="CP502" s="526"/>
      <c r="CQ502" s="526"/>
      <c r="CR502" s="526"/>
      <c r="CS502" s="526"/>
      <c r="CT502" s="526"/>
      <c r="CU502" s="527"/>
      <c r="CV502" s="242"/>
    </row>
    <row r="503" spans="1:100" s="22" customFormat="1" ht="13.2" hidden="1" outlineLevel="1">
      <c r="A503" s="556"/>
      <c r="B503" s="556"/>
      <c r="C503" s="531" t="s">
        <v>875</v>
      </c>
      <c r="D503" s="557"/>
      <c r="E503" s="558"/>
      <c r="F503" s="114"/>
      <c r="G503" s="114"/>
      <c r="H503" s="180"/>
      <c r="I503" s="126"/>
      <c r="J503" s="127"/>
      <c r="K503" s="127"/>
      <c r="L503" s="114"/>
      <c r="M503" s="114"/>
      <c r="N503" s="114"/>
      <c r="O503" s="114"/>
      <c r="P503" s="114"/>
      <c r="Q503" s="114"/>
      <c r="R503" s="114"/>
      <c r="S503" s="128"/>
      <c r="T503" s="114"/>
      <c r="U503" s="114"/>
      <c r="V503" s="114"/>
      <c r="W503" s="114"/>
      <c r="X503" s="114"/>
      <c r="Y503" s="114"/>
      <c r="Z503" s="114"/>
      <c r="AA503" s="114"/>
      <c r="AB503" s="114"/>
      <c r="AC503" s="114"/>
      <c r="AD503" s="114"/>
      <c r="AE503" s="114"/>
      <c r="AF503" s="114"/>
      <c r="AG503" s="114"/>
      <c r="AH503" s="114"/>
      <c r="AI503" s="114"/>
      <c r="AJ503" s="114"/>
      <c r="AK503" s="114"/>
      <c r="AL503" s="114"/>
      <c r="AM503" s="114"/>
      <c r="AN503" s="114"/>
      <c r="AO503" s="114"/>
      <c r="AP503" s="114"/>
      <c r="AQ503" s="114"/>
      <c r="AR503" s="114"/>
      <c r="AS503" s="114"/>
      <c r="AT503" s="114"/>
      <c r="AU503" s="114"/>
      <c r="AV503" s="114"/>
      <c r="AW503" s="114"/>
      <c r="AX503" s="114"/>
      <c r="AY503" s="114"/>
      <c r="AZ503" s="114"/>
      <c r="BA503" s="114"/>
      <c r="BB503" s="114"/>
      <c r="BC503" s="114"/>
      <c r="BD503" s="114"/>
      <c r="BE503" s="114"/>
      <c r="BF503" s="114"/>
      <c r="BG503" s="114"/>
      <c r="BH503" s="133">
        <f>(((BH498*2)+(BH499*1)+(BH500*0)))/(BH498+BH499+BH500)</f>
        <v>2</v>
      </c>
      <c r="BI503" s="133">
        <f t="shared" ref="BI503:CK503" si="219">(((BI498*2)+(BI499*1)+(BI500*0)))/(BI498+BI499+BI500)</f>
        <v>2</v>
      </c>
      <c r="BJ503" s="133">
        <f t="shared" si="219"/>
        <v>2</v>
      </c>
      <c r="BK503" s="133">
        <f t="shared" si="219"/>
        <v>2</v>
      </c>
      <c r="BL503" s="133">
        <f t="shared" si="219"/>
        <v>2</v>
      </c>
      <c r="BM503" s="133">
        <f t="shared" si="219"/>
        <v>2</v>
      </c>
      <c r="BN503" s="133">
        <f t="shared" si="219"/>
        <v>2</v>
      </c>
      <c r="BO503" s="133">
        <f t="shared" si="219"/>
        <v>2</v>
      </c>
      <c r="BP503" s="133">
        <f t="shared" si="219"/>
        <v>2</v>
      </c>
      <c r="BQ503" s="133">
        <f t="shared" si="219"/>
        <v>2</v>
      </c>
      <c r="BR503" s="133">
        <f t="shared" si="219"/>
        <v>2</v>
      </c>
      <c r="BS503" s="133">
        <f t="shared" si="219"/>
        <v>2</v>
      </c>
      <c r="BT503" s="133">
        <f t="shared" si="219"/>
        <v>2</v>
      </c>
      <c r="BU503" s="133">
        <f t="shared" si="219"/>
        <v>2</v>
      </c>
      <c r="BV503" s="133">
        <f t="shared" si="219"/>
        <v>2</v>
      </c>
      <c r="BW503" s="133">
        <f t="shared" si="219"/>
        <v>2</v>
      </c>
      <c r="BX503" s="133">
        <f t="shared" si="219"/>
        <v>2</v>
      </c>
      <c r="BY503" s="133">
        <f t="shared" si="219"/>
        <v>2</v>
      </c>
      <c r="BZ503" s="133">
        <f t="shared" si="219"/>
        <v>2</v>
      </c>
      <c r="CA503" s="133">
        <f t="shared" si="219"/>
        <v>2</v>
      </c>
      <c r="CB503" s="133">
        <f t="shared" si="219"/>
        <v>2</v>
      </c>
      <c r="CC503" s="133">
        <f t="shared" si="219"/>
        <v>2</v>
      </c>
      <c r="CD503" s="133">
        <f t="shared" si="219"/>
        <v>2</v>
      </c>
      <c r="CE503" s="133" t="e">
        <f t="shared" si="219"/>
        <v>#DIV/0!</v>
      </c>
      <c r="CF503" s="133" t="e">
        <f t="shared" si="219"/>
        <v>#DIV/0!</v>
      </c>
      <c r="CG503" s="133" t="e">
        <f t="shared" si="219"/>
        <v>#DIV/0!</v>
      </c>
      <c r="CH503" s="133" t="e">
        <f t="shared" si="219"/>
        <v>#DIV/0!</v>
      </c>
      <c r="CI503" s="133" t="e">
        <f t="shared" si="219"/>
        <v>#DIV/0!</v>
      </c>
      <c r="CJ503" s="133" t="e">
        <f t="shared" si="219"/>
        <v>#DIV/0!</v>
      </c>
      <c r="CK503" s="133" t="e">
        <f t="shared" si="219"/>
        <v>#DIV/0!</v>
      </c>
      <c r="CL503" s="506">
        <f>COUNTIF(BH504:CK504,"Đ")</f>
        <v>23</v>
      </c>
      <c r="CM503" s="507">
        <f>CL503/(CL503+CN503+CP503+CR503)</f>
        <v>1</v>
      </c>
      <c r="CN503" s="508">
        <f>COUNTIF(BH504:CK504,"CCG")</f>
        <v>0</v>
      </c>
      <c r="CO503" s="507">
        <f>CN503/(CL503+CN503+CP503+CR503)</f>
        <v>0</v>
      </c>
      <c r="CP503" s="508">
        <f>COUNTIF(BH504:CK504,"CĐ")</f>
        <v>0</v>
      </c>
      <c r="CQ503" s="507">
        <f>CP503/(CL503+CN503+CP503+CR503)</f>
        <v>0</v>
      </c>
      <c r="CR503" s="538">
        <f>COUNTIF(BH504:CK504,"KĐG")</f>
        <v>0</v>
      </c>
      <c r="CS503" s="540">
        <f>CR503/(CL503+CN503+CP503+CR503)</f>
        <v>0</v>
      </c>
      <c r="CT503" s="542">
        <f>(((CL503*2)+(CN503*1)+(CP503*0)))/(CL503+CN503+CP503)</f>
        <v>2</v>
      </c>
      <c r="CU503" s="543" t="str">
        <f>IF(CS503&gt;=50%,"KĐG",IF(CT503&gt;=1.6,"Đạt",IF(CT503&gt;=1,"Cần cố gắng","Chưa đạt")))</f>
        <v>Đạt</v>
      </c>
      <c r="CV503" s="242"/>
    </row>
    <row r="504" spans="1:100" s="22" customFormat="1" ht="13.2" hidden="1" outlineLevel="1">
      <c r="A504" s="556"/>
      <c r="B504" s="556"/>
      <c r="C504" s="559"/>
      <c r="D504" s="560"/>
      <c r="E504" s="561"/>
      <c r="F504" s="114"/>
      <c r="G504" s="114"/>
      <c r="H504" s="180"/>
      <c r="I504" s="126"/>
      <c r="J504" s="127"/>
      <c r="K504" s="127"/>
      <c r="L504" s="114"/>
      <c r="M504" s="114"/>
      <c r="N504" s="114"/>
      <c r="O504" s="114"/>
      <c r="P504" s="114"/>
      <c r="Q504" s="114"/>
      <c r="R504" s="114"/>
      <c r="S504" s="128"/>
      <c r="T504" s="114"/>
      <c r="U504" s="114"/>
      <c r="V504" s="114"/>
      <c r="W504" s="114"/>
      <c r="X504" s="114"/>
      <c r="Y504" s="114"/>
      <c r="Z504" s="114"/>
      <c r="AA504" s="114"/>
      <c r="AB504" s="114"/>
      <c r="AC504" s="114"/>
      <c r="AD504" s="114"/>
      <c r="AE504" s="114"/>
      <c r="AF504" s="114"/>
      <c r="AG504" s="114"/>
      <c r="AH504" s="114"/>
      <c r="AI504" s="114"/>
      <c r="AJ504" s="114"/>
      <c r="AK504" s="114"/>
      <c r="AL504" s="114"/>
      <c r="AM504" s="114"/>
      <c r="AN504" s="114"/>
      <c r="AO504" s="114"/>
      <c r="AP504" s="114"/>
      <c r="AQ504" s="114"/>
      <c r="AR504" s="114"/>
      <c r="AS504" s="114"/>
      <c r="AT504" s="114"/>
      <c r="AU504" s="114"/>
      <c r="AV504" s="114"/>
      <c r="AW504" s="114"/>
      <c r="AX504" s="114"/>
      <c r="AY504" s="114"/>
      <c r="AZ504" s="114"/>
      <c r="BA504" s="114"/>
      <c r="BB504" s="114"/>
      <c r="BC504" s="114"/>
      <c r="BD504" s="114"/>
      <c r="BE504" s="114"/>
      <c r="BF504" s="114"/>
      <c r="BG504" s="114"/>
      <c r="BH504" s="133" t="str">
        <f>IF(BH502&gt;=50%,"KĐG",IF(BH503&gt;=1.6,"Đ",IF(BH503&gt;=1,"CCG","CĐ")))</f>
        <v>Đ</v>
      </c>
      <c r="BI504" s="133" t="str">
        <f t="shared" ref="BI504:CK504" si="220">IF(BI502&gt;=50%,"KĐG",IF(BI503&gt;=1.6,"Đ",IF(BI503&gt;=1,"CCG","CĐ")))</f>
        <v>Đ</v>
      </c>
      <c r="BJ504" s="133" t="str">
        <f t="shared" si="220"/>
        <v>Đ</v>
      </c>
      <c r="BK504" s="133" t="str">
        <f t="shared" si="220"/>
        <v>Đ</v>
      </c>
      <c r="BL504" s="133" t="str">
        <f t="shared" si="220"/>
        <v>Đ</v>
      </c>
      <c r="BM504" s="133" t="str">
        <f t="shared" si="220"/>
        <v>Đ</v>
      </c>
      <c r="BN504" s="133" t="str">
        <f t="shared" si="220"/>
        <v>Đ</v>
      </c>
      <c r="BO504" s="133" t="str">
        <f t="shared" si="220"/>
        <v>Đ</v>
      </c>
      <c r="BP504" s="133" t="str">
        <f t="shared" si="220"/>
        <v>Đ</v>
      </c>
      <c r="BQ504" s="133" t="str">
        <f t="shared" si="220"/>
        <v>Đ</v>
      </c>
      <c r="BR504" s="133" t="str">
        <f t="shared" si="220"/>
        <v>Đ</v>
      </c>
      <c r="BS504" s="133" t="str">
        <f t="shared" si="220"/>
        <v>Đ</v>
      </c>
      <c r="BT504" s="133" t="str">
        <f t="shared" si="220"/>
        <v>Đ</v>
      </c>
      <c r="BU504" s="133" t="str">
        <f t="shared" si="220"/>
        <v>Đ</v>
      </c>
      <c r="BV504" s="133" t="str">
        <f t="shared" si="220"/>
        <v>Đ</v>
      </c>
      <c r="BW504" s="133" t="str">
        <f t="shared" si="220"/>
        <v>Đ</v>
      </c>
      <c r="BX504" s="133" t="str">
        <f t="shared" si="220"/>
        <v>Đ</v>
      </c>
      <c r="BY504" s="133" t="str">
        <f t="shared" si="220"/>
        <v>Đ</v>
      </c>
      <c r="BZ504" s="133" t="str">
        <f t="shared" si="220"/>
        <v>Đ</v>
      </c>
      <c r="CA504" s="133" t="str">
        <f t="shared" si="220"/>
        <v>Đ</v>
      </c>
      <c r="CB504" s="133" t="str">
        <f t="shared" si="220"/>
        <v>Đ</v>
      </c>
      <c r="CC504" s="133" t="str">
        <f t="shared" si="220"/>
        <v>Đ</v>
      </c>
      <c r="CD504" s="133" t="str">
        <f t="shared" si="220"/>
        <v>Đ</v>
      </c>
      <c r="CE504" s="133" t="e">
        <f t="shared" si="220"/>
        <v>#DIV/0!</v>
      </c>
      <c r="CF504" s="133" t="e">
        <f t="shared" si="220"/>
        <v>#DIV/0!</v>
      </c>
      <c r="CG504" s="133" t="e">
        <f t="shared" si="220"/>
        <v>#DIV/0!</v>
      </c>
      <c r="CH504" s="133" t="e">
        <f t="shared" si="220"/>
        <v>#DIV/0!</v>
      </c>
      <c r="CI504" s="133" t="e">
        <f t="shared" si="220"/>
        <v>#DIV/0!</v>
      </c>
      <c r="CJ504" s="133" t="e">
        <f t="shared" si="220"/>
        <v>#DIV/0!</v>
      </c>
      <c r="CK504" s="133" t="e">
        <f t="shared" si="220"/>
        <v>#DIV/0!</v>
      </c>
      <c r="CL504" s="506"/>
      <c r="CM504" s="507"/>
      <c r="CN504" s="508"/>
      <c r="CO504" s="507"/>
      <c r="CP504" s="508"/>
      <c r="CQ504" s="507"/>
      <c r="CR504" s="539"/>
      <c r="CS504" s="541"/>
      <c r="CT504" s="542"/>
      <c r="CU504" s="544"/>
      <c r="CV504" s="242"/>
    </row>
    <row r="505" spans="1:100" s="22" customFormat="1" ht="13.2" hidden="1" outlineLevel="1">
      <c r="A505" s="562" t="s">
        <v>862</v>
      </c>
      <c r="B505" s="562"/>
      <c r="C505" s="145" t="s">
        <v>855</v>
      </c>
      <c r="D505" s="23"/>
      <c r="E505" s="135"/>
      <c r="F505" s="23"/>
      <c r="G505" s="23"/>
      <c r="H505" s="181"/>
      <c r="I505" s="136"/>
      <c r="J505" s="137"/>
      <c r="K505" s="138"/>
      <c r="L505" s="139"/>
      <c r="M505" s="139"/>
      <c r="N505" s="139"/>
      <c r="O505" s="139"/>
      <c r="P505" s="139"/>
      <c r="Q505" s="139"/>
      <c r="R505" s="139"/>
      <c r="S505" s="140"/>
      <c r="T505" s="139"/>
      <c r="U505" s="139"/>
      <c r="V505" s="139"/>
      <c r="W505" s="139"/>
      <c r="X505" s="23"/>
      <c r="Y505" s="139"/>
      <c r="Z505" s="139"/>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41">
        <f t="shared" ref="BH505:CK505" si="221">COUNTIFS($S$7:$S$445,"x",BH$7:BH$445,"2")</f>
        <v>3</v>
      </c>
      <c r="BI505" s="141">
        <f t="shared" si="221"/>
        <v>3</v>
      </c>
      <c r="BJ505" s="141">
        <f t="shared" si="221"/>
        <v>3</v>
      </c>
      <c r="BK505" s="141">
        <f t="shared" si="221"/>
        <v>3</v>
      </c>
      <c r="BL505" s="141">
        <f t="shared" si="221"/>
        <v>3</v>
      </c>
      <c r="BM505" s="141">
        <f t="shared" si="221"/>
        <v>3</v>
      </c>
      <c r="BN505" s="141">
        <f t="shared" si="221"/>
        <v>3</v>
      </c>
      <c r="BO505" s="141">
        <f t="shared" si="221"/>
        <v>3</v>
      </c>
      <c r="BP505" s="141">
        <f t="shared" si="221"/>
        <v>3</v>
      </c>
      <c r="BQ505" s="141">
        <f t="shared" si="221"/>
        <v>3</v>
      </c>
      <c r="BR505" s="141">
        <f t="shared" si="221"/>
        <v>3</v>
      </c>
      <c r="BS505" s="141">
        <f t="shared" si="221"/>
        <v>3</v>
      </c>
      <c r="BT505" s="141">
        <f t="shared" si="221"/>
        <v>3</v>
      </c>
      <c r="BU505" s="141">
        <f t="shared" si="221"/>
        <v>3</v>
      </c>
      <c r="BV505" s="141">
        <f t="shared" si="221"/>
        <v>3</v>
      </c>
      <c r="BW505" s="141">
        <f t="shared" si="221"/>
        <v>3</v>
      </c>
      <c r="BX505" s="141">
        <f t="shared" si="221"/>
        <v>3</v>
      </c>
      <c r="BY505" s="141">
        <f t="shared" si="221"/>
        <v>3</v>
      </c>
      <c r="BZ505" s="141">
        <f t="shared" si="221"/>
        <v>3</v>
      </c>
      <c r="CA505" s="141">
        <f t="shared" si="221"/>
        <v>3</v>
      </c>
      <c r="CB505" s="141">
        <f t="shared" si="221"/>
        <v>3</v>
      </c>
      <c r="CC505" s="141">
        <f t="shared" si="221"/>
        <v>3</v>
      </c>
      <c r="CD505" s="141">
        <f t="shared" si="221"/>
        <v>3</v>
      </c>
      <c r="CE505" s="141">
        <f t="shared" si="221"/>
        <v>0</v>
      </c>
      <c r="CF505" s="141">
        <f t="shared" si="221"/>
        <v>0</v>
      </c>
      <c r="CG505" s="141">
        <f t="shared" si="221"/>
        <v>0</v>
      </c>
      <c r="CH505" s="141">
        <f t="shared" si="221"/>
        <v>0</v>
      </c>
      <c r="CI505" s="141">
        <f t="shared" si="221"/>
        <v>0</v>
      </c>
      <c r="CJ505" s="141">
        <f t="shared" si="221"/>
        <v>0</v>
      </c>
      <c r="CK505" s="141">
        <f t="shared" si="221"/>
        <v>0</v>
      </c>
      <c r="CL505" s="487"/>
      <c r="CM505" s="488"/>
      <c r="CN505" s="488"/>
      <c r="CO505" s="488"/>
      <c r="CP505" s="488"/>
      <c r="CQ505" s="488"/>
      <c r="CR505" s="488"/>
      <c r="CS505" s="488"/>
      <c r="CT505" s="488"/>
      <c r="CU505" s="489"/>
      <c r="CV505" s="6"/>
    </row>
    <row r="506" spans="1:100" s="22" customFormat="1" ht="13.2" hidden="1" outlineLevel="1">
      <c r="A506" s="562"/>
      <c r="B506" s="562"/>
      <c r="C506" s="145" t="s">
        <v>856</v>
      </c>
      <c r="D506" s="23"/>
      <c r="E506" s="135"/>
      <c r="F506" s="23"/>
      <c r="G506" s="23"/>
      <c r="H506" s="181"/>
      <c r="I506" s="136"/>
      <c r="J506" s="137"/>
      <c r="K506" s="138"/>
      <c r="L506" s="139"/>
      <c r="M506" s="139"/>
      <c r="N506" s="139"/>
      <c r="O506" s="139"/>
      <c r="P506" s="139"/>
      <c r="Q506" s="139"/>
      <c r="R506" s="139"/>
      <c r="S506" s="140"/>
      <c r="T506" s="139"/>
      <c r="U506" s="139"/>
      <c r="V506" s="139"/>
      <c r="W506" s="139"/>
      <c r="X506" s="23"/>
      <c r="Y506" s="139"/>
      <c r="Z506" s="139"/>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41">
        <f t="shared" ref="BH506:CK506" si="222">COUNTIFS($S$7:$S$445,"x",BH$7:BH$445,"1")</f>
        <v>0</v>
      </c>
      <c r="BI506" s="141">
        <f t="shared" si="222"/>
        <v>0</v>
      </c>
      <c r="BJ506" s="141">
        <f t="shared" si="222"/>
        <v>0</v>
      </c>
      <c r="BK506" s="141">
        <f t="shared" si="222"/>
        <v>0</v>
      </c>
      <c r="BL506" s="141">
        <f t="shared" si="222"/>
        <v>0</v>
      </c>
      <c r="BM506" s="141">
        <f t="shared" si="222"/>
        <v>0</v>
      </c>
      <c r="BN506" s="141">
        <f t="shared" si="222"/>
        <v>0</v>
      </c>
      <c r="BO506" s="141">
        <f t="shared" si="222"/>
        <v>0</v>
      </c>
      <c r="BP506" s="141">
        <f t="shared" si="222"/>
        <v>0</v>
      </c>
      <c r="BQ506" s="141">
        <f t="shared" si="222"/>
        <v>0</v>
      </c>
      <c r="BR506" s="141">
        <f t="shared" si="222"/>
        <v>0</v>
      </c>
      <c r="BS506" s="141">
        <f t="shared" si="222"/>
        <v>0</v>
      </c>
      <c r="BT506" s="141">
        <f t="shared" si="222"/>
        <v>0</v>
      </c>
      <c r="BU506" s="141">
        <f t="shared" si="222"/>
        <v>0</v>
      </c>
      <c r="BV506" s="141">
        <f t="shared" si="222"/>
        <v>0</v>
      </c>
      <c r="BW506" s="141">
        <f t="shared" si="222"/>
        <v>0</v>
      </c>
      <c r="BX506" s="141">
        <f t="shared" si="222"/>
        <v>0</v>
      </c>
      <c r="BY506" s="141">
        <f t="shared" si="222"/>
        <v>0</v>
      </c>
      <c r="BZ506" s="141">
        <f t="shared" si="222"/>
        <v>0</v>
      </c>
      <c r="CA506" s="141">
        <f t="shared" si="222"/>
        <v>0</v>
      </c>
      <c r="CB506" s="141">
        <f t="shared" si="222"/>
        <v>0</v>
      </c>
      <c r="CC506" s="141">
        <f t="shared" si="222"/>
        <v>0</v>
      </c>
      <c r="CD506" s="141">
        <f t="shared" si="222"/>
        <v>0</v>
      </c>
      <c r="CE506" s="141">
        <f t="shared" si="222"/>
        <v>0</v>
      </c>
      <c r="CF506" s="141">
        <f t="shared" si="222"/>
        <v>0</v>
      </c>
      <c r="CG506" s="141">
        <f t="shared" si="222"/>
        <v>0</v>
      </c>
      <c r="CH506" s="141">
        <f t="shared" si="222"/>
        <v>0</v>
      </c>
      <c r="CI506" s="141">
        <f t="shared" si="222"/>
        <v>0</v>
      </c>
      <c r="CJ506" s="141">
        <f t="shared" si="222"/>
        <v>0</v>
      </c>
      <c r="CK506" s="141">
        <f t="shared" si="222"/>
        <v>0</v>
      </c>
      <c r="CL506" s="490"/>
      <c r="CM506" s="491"/>
      <c r="CN506" s="491"/>
      <c r="CO506" s="491"/>
      <c r="CP506" s="491"/>
      <c r="CQ506" s="491"/>
      <c r="CR506" s="491"/>
      <c r="CS506" s="491"/>
      <c r="CT506" s="491"/>
      <c r="CU506" s="492"/>
      <c r="CV506" s="6"/>
    </row>
    <row r="507" spans="1:100" s="22" customFormat="1" ht="13.2" hidden="1" outlineLevel="1">
      <c r="A507" s="562"/>
      <c r="B507" s="562"/>
      <c r="C507" s="145" t="s">
        <v>857</v>
      </c>
      <c r="D507" s="23"/>
      <c r="E507" s="135"/>
      <c r="F507" s="23"/>
      <c r="G507" s="23"/>
      <c r="H507" s="181"/>
      <c r="I507" s="136"/>
      <c r="J507" s="137"/>
      <c r="K507" s="138"/>
      <c r="L507" s="139"/>
      <c r="M507" s="139"/>
      <c r="N507" s="139"/>
      <c r="O507" s="139"/>
      <c r="P507" s="139"/>
      <c r="Q507" s="139"/>
      <c r="R507" s="139"/>
      <c r="S507" s="140"/>
      <c r="T507" s="139"/>
      <c r="U507" s="139"/>
      <c r="V507" s="139"/>
      <c r="W507" s="139"/>
      <c r="X507" s="23"/>
      <c r="Y507" s="139"/>
      <c r="Z507" s="139"/>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41">
        <f t="shared" ref="BH507:CK507" si="223">COUNTIFS($S$7:$S$445,"x",BH$7:BH$445,"0")</f>
        <v>0</v>
      </c>
      <c r="BI507" s="141">
        <f t="shared" si="223"/>
        <v>0</v>
      </c>
      <c r="BJ507" s="141">
        <f t="shared" si="223"/>
        <v>0</v>
      </c>
      <c r="BK507" s="141">
        <f t="shared" si="223"/>
        <v>0</v>
      </c>
      <c r="BL507" s="141">
        <f t="shared" si="223"/>
        <v>0</v>
      </c>
      <c r="BM507" s="141">
        <f t="shared" si="223"/>
        <v>0</v>
      </c>
      <c r="BN507" s="141">
        <f t="shared" si="223"/>
        <v>0</v>
      </c>
      <c r="BO507" s="141">
        <f t="shared" si="223"/>
        <v>0</v>
      </c>
      <c r="BP507" s="141">
        <f t="shared" si="223"/>
        <v>0</v>
      </c>
      <c r="BQ507" s="141">
        <f t="shared" si="223"/>
        <v>0</v>
      </c>
      <c r="BR507" s="141">
        <f t="shared" si="223"/>
        <v>0</v>
      </c>
      <c r="BS507" s="141">
        <f t="shared" si="223"/>
        <v>0</v>
      </c>
      <c r="BT507" s="141">
        <f t="shared" si="223"/>
        <v>0</v>
      </c>
      <c r="BU507" s="141">
        <f t="shared" si="223"/>
        <v>0</v>
      </c>
      <c r="BV507" s="141">
        <f t="shared" si="223"/>
        <v>0</v>
      </c>
      <c r="BW507" s="141">
        <f t="shared" si="223"/>
        <v>0</v>
      </c>
      <c r="BX507" s="141">
        <f t="shared" si="223"/>
        <v>0</v>
      </c>
      <c r="BY507" s="141">
        <f t="shared" si="223"/>
        <v>0</v>
      </c>
      <c r="BZ507" s="141">
        <f t="shared" si="223"/>
        <v>0</v>
      </c>
      <c r="CA507" s="141">
        <f t="shared" si="223"/>
        <v>0</v>
      </c>
      <c r="CB507" s="141">
        <f t="shared" si="223"/>
        <v>0</v>
      </c>
      <c r="CC507" s="141">
        <f t="shared" si="223"/>
        <v>0</v>
      </c>
      <c r="CD507" s="141">
        <f t="shared" si="223"/>
        <v>0</v>
      </c>
      <c r="CE507" s="141">
        <f t="shared" si="223"/>
        <v>0</v>
      </c>
      <c r="CF507" s="141">
        <f t="shared" si="223"/>
        <v>0</v>
      </c>
      <c r="CG507" s="141">
        <f t="shared" si="223"/>
        <v>0</v>
      </c>
      <c r="CH507" s="141">
        <f t="shared" si="223"/>
        <v>0</v>
      </c>
      <c r="CI507" s="141">
        <f t="shared" si="223"/>
        <v>0</v>
      </c>
      <c r="CJ507" s="141">
        <f t="shared" si="223"/>
        <v>0</v>
      </c>
      <c r="CK507" s="141">
        <f t="shared" si="223"/>
        <v>0</v>
      </c>
      <c r="CL507" s="490"/>
      <c r="CM507" s="491"/>
      <c r="CN507" s="491"/>
      <c r="CO507" s="491"/>
      <c r="CP507" s="491"/>
      <c r="CQ507" s="491"/>
      <c r="CR507" s="491"/>
      <c r="CS507" s="491"/>
      <c r="CT507" s="491"/>
      <c r="CU507" s="492"/>
      <c r="CV507" s="6"/>
    </row>
    <row r="508" spans="1:100" s="22" customFormat="1" ht="13.2" hidden="1" outlineLevel="1">
      <c r="A508" s="562"/>
      <c r="B508" s="562"/>
      <c r="C508" s="563" t="s">
        <v>873</v>
      </c>
      <c r="D508" s="564"/>
      <c r="E508" s="565"/>
      <c r="F508" s="23"/>
      <c r="G508" s="23"/>
      <c r="H508" s="181"/>
      <c r="I508" s="136"/>
      <c r="J508" s="137"/>
      <c r="K508" s="138"/>
      <c r="L508" s="139"/>
      <c r="M508" s="139"/>
      <c r="N508" s="139"/>
      <c r="O508" s="139"/>
      <c r="P508" s="139"/>
      <c r="Q508" s="139"/>
      <c r="R508" s="139"/>
      <c r="S508" s="140"/>
      <c r="T508" s="139"/>
      <c r="U508" s="139"/>
      <c r="V508" s="139"/>
      <c r="W508" s="139"/>
      <c r="X508" s="23"/>
      <c r="Y508" s="139"/>
      <c r="Z508" s="139"/>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41">
        <f t="shared" ref="BH508:CK508" si="224">COUNTIFS($S$7:$S$445,"x",BH$7:BH$445,"KĐG")</f>
        <v>0</v>
      </c>
      <c r="BI508" s="141">
        <f t="shared" si="224"/>
        <v>0</v>
      </c>
      <c r="BJ508" s="141">
        <f t="shared" si="224"/>
        <v>0</v>
      </c>
      <c r="BK508" s="141">
        <f t="shared" si="224"/>
        <v>0</v>
      </c>
      <c r="BL508" s="141">
        <f t="shared" si="224"/>
        <v>0</v>
      </c>
      <c r="BM508" s="141">
        <f t="shared" si="224"/>
        <v>0</v>
      </c>
      <c r="BN508" s="141">
        <f t="shared" si="224"/>
        <v>0</v>
      </c>
      <c r="BO508" s="141">
        <f t="shared" si="224"/>
        <v>0</v>
      </c>
      <c r="BP508" s="141">
        <f t="shared" si="224"/>
        <v>0</v>
      </c>
      <c r="BQ508" s="141">
        <f t="shared" si="224"/>
        <v>0</v>
      </c>
      <c r="BR508" s="141">
        <f t="shared" si="224"/>
        <v>0</v>
      </c>
      <c r="BS508" s="141">
        <f t="shared" si="224"/>
        <v>0</v>
      </c>
      <c r="BT508" s="141">
        <f t="shared" si="224"/>
        <v>0</v>
      </c>
      <c r="BU508" s="141">
        <f t="shared" si="224"/>
        <v>0</v>
      </c>
      <c r="BV508" s="141">
        <f t="shared" si="224"/>
        <v>0</v>
      </c>
      <c r="BW508" s="141">
        <f t="shared" si="224"/>
        <v>0</v>
      </c>
      <c r="BX508" s="141">
        <f t="shared" si="224"/>
        <v>0</v>
      </c>
      <c r="BY508" s="141">
        <f t="shared" si="224"/>
        <v>0</v>
      </c>
      <c r="BZ508" s="141">
        <f t="shared" si="224"/>
        <v>0</v>
      </c>
      <c r="CA508" s="141">
        <f t="shared" si="224"/>
        <v>0</v>
      </c>
      <c r="CB508" s="141">
        <f t="shared" si="224"/>
        <v>0</v>
      </c>
      <c r="CC508" s="141">
        <f t="shared" si="224"/>
        <v>0</v>
      </c>
      <c r="CD508" s="141">
        <f t="shared" si="224"/>
        <v>0</v>
      </c>
      <c r="CE508" s="141">
        <f t="shared" si="224"/>
        <v>0</v>
      </c>
      <c r="CF508" s="141">
        <f t="shared" si="224"/>
        <v>0</v>
      </c>
      <c r="CG508" s="141">
        <f t="shared" si="224"/>
        <v>0</v>
      </c>
      <c r="CH508" s="141">
        <f t="shared" si="224"/>
        <v>0</v>
      </c>
      <c r="CI508" s="141">
        <f t="shared" si="224"/>
        <v>0</v>
      </c>
      <c r="CJ508" s="141">
        <f t="shared" si="224"/>
        <v>0</v>
      </c>
      <c r="CK508" s="141">
        <f t="shared" si="224"/>
        <v>0</v>
      </c>
      <c r="CL508" s="490"/>
      <c r="CM508" s="491"/>
      <c r="CN508" s="491"/>
      <c r="CO508" s="491"/>
      <c r="CP508" s="491"/>
      <c r="CQ508" s="491"/>
      <c r="CR508" s="491"/>
      <c r="CS508" s="491"/>
      <c r="CT508" s="491"/>
      <c r="CU508" s="492"/>
      <c r="CV508" s="6"/>
    </row>
    <row r="509" spans="1:100" s="22" customFormat="1" ht="13.2" hidden="1" outlineLevel="1">
      <c r="A509" s="562"/>
      <c r="B509" s="562"/>
      <c r="C509" s="496" t="s">
        <v>874</v>
      </c>
      <c r="D509" s="497"/>
      <c r="E509" s="498"/>
      <c r="F509" s="23"/>
      <c r="G509" s="23"/>
      <c r="H509" s="181"/>
      <c r="I509" s="136"/>
      <c r="J509" s="137"/>
      <c r="K509" s="138"/>
      <c r="L509" s="139"/>
      <c r="M509" s="139"/>
      <c r="N509" s="139"/>
      <c r="O509" s="139"/>
      <c r="P509" s="139"/>
      <c r="Q509" s="139"/>
      <c r="R509" s="139"/>
      <c r="S509" s="140"/>
      <c r="T509" s="139"/>
      <c r="U509" s="139"/>
      <c r="V509" s="139"/>
      <c r="W509" s="139"/>
      <c r="X509" s="23"/>
      <c r="Y509" s="139"/>
      <c r="Z509" s="13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42">
        <f>BH508/(BH505+BH506+BH507+BH508)</f>
        <v>0</v>
      </c>
      <c r="BI509" s="142">
        <f t="shared" ref="BI509:CK509" si="225">BI508/(BI505+BI506+BI507+BI508)</f>
        <v>0</v>
      </c>
      <c r="BJ509" s="142">
        <f t="shared" si="225"/>
        <v>0</v>
      </c>
      <c r="BK509" s="142">
        <f t="shared" si="225"/>
        <v>0</v>
      </c>
      <c r="BL509" s="142">
        <f t="shared" si="225"/>
        <v>0</v>
      </c>
      <c r="BM509" s="142">
        <f t="shared" si="225"/>
        <v>0</v>
      </c>
      <c r="BN509" s="142">
        <f t="shared" si="225"/>
        <v>0</v>
      </c>
      <c r="BO509" s="142">
        <f t="shared" si="225"/>
        <v>0</v>
      </c>
      <c r="BP509" s="142">
        <f t="shared" si="225"/>
        <v>0</v>
      </c>
      <c r="BQ509" s="142">
        <f t="shared" si="225"/>
        <v>0</v>
      </c>
      <c r="BR509" s="142">
        <f t="shared" si="225"/>
        <v>0</v>
      </c>
      <c r="BS509" s="142">
        <f t="shared" si="225"/>
        <v>0</v>
      </c>
      <c r="BT509" s="142">
        <f t="shared" si="225"/>
        <v>0</v>
      </c>
      <c r="BU509" s="142">
        <f t="shared" si="225"/>
        <v>0</v>
      </c>
      <c r="BV509" s="142">
        <f t="shared" si="225"/>
        <v>0</v>
      </c>
      <c r="BW509" s="142">
        <f t="shared" si="225"/>
        <v>0</v>
      </c>
      <c r="BX509" s="142">
        <f t="shared" si="225"/>
        <v>0</v>
      </c>
      <c r="BY509" s="142">
        <f t="shared" si="225"/>
        <v>0</v>
      </c>
      <c r="BZ509" s="142">
        <f t="shared" si="225"/>
        <v>0</v>
      </c>
      <c r="CA509" s="142">
        <f t="shared" si="225"/>
        <v>0</v>
      </c>
      <c r="CB509" s="142">
        <f t="shared" si="225"/>
        <v>0</v>
      </c>
      <c r="CC509" s="142">
        <f t="shared" si="225"/>
        <v>0</v>
      </c>
      <c r="CD509" s="142">
        <f t="shared" si="225"/>
        <v>0</v>
      </c>
      <c r="CE509" s="142" t="e">
        <f t="shared" si="225"/>
        <v>#DIV/0!</v>
      </c>
      <c r="CF509" s="142" t="e">
        <f t="shared" si="225"/>
        <v>#DIV/0!</v>
      </c>
      <c r="CG509" s="142" t="e">
        <f t="shared" si="225"/>
        <v>#DIV/0!</v>
      </c>
      <c r="CH509" s="142" t="e">
        <f t="shared" si="225"/>
        <v>#DIV/0!</v>
      </c>
      <c r="CI509" s="142" t="e">
        <f t="shared" si="225"/>
        <v>#DIV/0!</v>
      </c>
      <c r="CJ509" s="142" t="e">
        <f t="shared" si="225"/>
        <v>#DIV/0!</v>
      </c>
      <c r="CK509" s="142" t="e">
        <f t="shared" si="225"/>
        <v>#DIV/0!</v>
      </c>
      <c r="CL509" s="493"/>
      <c r="CM509" s="494"/>
      <c r="CN509" s="494"/>
      <c r="CO509" s="494"/>
      <c r="CP509" s="494"/>
      <c r="CQ509" s="494"/>
      <c r="CR509" s="494"/>
      <c r="CS509" s="494"/>
      <c r="CT509" s="494"/>
      <c r="CU509" s="495"/>
      <c r="CV509" s="6"/>
    </row>
    <row r="510" spans="1:100" s="22" customFormat="1" ht="13.2" hidden="1" outlineLevel="1">
      <c r="A510" s="562"/>
      <c r="B510" s="562"/>
      <c r="C510" s="566" t="s">
        <v>875</v>
      </c>
      <c r="D510" s="567"/>
      <c r="E510" s="568"/>
      <c r="F510" s="23"/>
      <c r="G510" s="23"/>
      <c r="H510" s="181"/>
      <c r="I510" s="136"/>
      <c r="J510" s="137"/>
      <c r="K510" s="138"/>
      <c r="L510" s="139"/>
      <c r="M510" s="139"/>
      <c r="N510" s="139"/>
      <c r="O510" s="139"/>
      <c r="P510" s="139"/>
      <c r="Q510" s="139"/>
      <c r="R510" s="139"/>
      <c r="S510" s="140"/>
      <c r="T510" s="139"/>
      <c r="U510" s="139"/>
      <c r="V510" s="139"/>
      <c r="W510" s="139"/>
      <c r="X510" s="23"/>
      <c r="Y510" s="139"/>
      <c r="Z510" s="139"/>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43">
        <f>(((BH505*2)+(BH506*1)+(BH507*0)))/(BH505+BH506+BH507)</f>
        <v>2</v>
      </c>
      <c r="BI510" s="143">
        <f t="shared" ref="BI510:CK510" si="226">(((BI505*2)+(BI506*1)+(BI507*0)))/(BI505+BI506+BI507)</f>
        <v>2</v>
      </c>
      <c r="BJ510" s="143">
        <f t="shared" si="226"/>
        <v>2</v>
      </c>
      <c r="BK510" s="143">
        <f t="shared" si="226"/>
        <v>2</v>
      </c>
      <c r="BL510" s="143">
        <f t="shared" si="226"/>
        <v>2</v>
      </c>
      <c r="BM510" s="143">
        <f t="shared" si="226"/>
        <v>2</v>
      </c>
      <c r="BN510" s="143">
        <f t="shared" si="226"/>
        <v>2</v>
      </c>
      <c r="BO510" s="143">
        <f t="shared" si="226"/>
        <v>2</v>
      </c>
      <c r="BP510" s="143">
        <f t="shared" si="226"/>
        <v>2</v>
      </c>
      <c r="BQ510" s="143">
        <f t="shared" si="226"/>
        <v>2</v>
      </c>
      <c r="BR510" s="143">
        <f t="shared" si="226"/>
        <v>2</v>
      </c>
      <c r="BS510" s="143">
        <f t="shared" si="226"/>
        <v>2</v>
      </c>
      <c r="BT510" s="143">
        <f t="shared" si="226"/>
        <v>2</v>
      </c>
      <c r="BU510" s="143">
        <f t="shared" si="226"/>
        <v>2</v>
      </c>
      <c r="BV510" s="143">
        <f t="shared" si="226"/>
        <v>2</v>
      </c>
      <c r="BW510" s="143">
        <f t="shared" si="226"/>
        <v>2</v>
      </c>
      <c r="BX510" s="143">
        <f t="shared" si="226"/>
        <v>2</v>
      </c>
      <c r="BY510" s="143">
        <f t="shared" si="226"/>
        <v>2</v>
      </c>
      <c r="BZ510" s="143">
        <f t="shared" si="226"/>
        <v>2</v>
      </c>
      <c r="CA510" s="143">
        <f t="shared" si="226"/>
        <v>2</v>
      </c>
      <c r="CB510" s="143">
        <f t="shared" si="226"/>
        <v>2</v>
      </c>
      <c r="CC510" s="143">
        <f t="shared" si="226"/>
        <v>2</v>
      </c>
      <c r="CD510" s="143">
        <f t="shared" si="226"/>
        <v>2</v>
      </c>
      <c r="CE510" s="143" t="e">
        <f t="shared" si="226"/>
        <v>#DIV/0!</v>
      </c>
      <c r="CF510" s="143" t="e">
        <f t="shared" si="226"/>
        <v>#DIV/0!</v>
      </c>
      <c r="CG510" s="143" t="e">
        <f t="shared" si="226"/>
        <v>#DIV/0!</v>
      </c>
      <c r="CH510" s="143" t="e">
        <f t="shared" si="226"/>
        <v>#DIV/0!</v>
      </c>
      <c r="CI510" s="143" t="e">
        <f t="shared" si="226"/>
        <v>#DIV/0!</v>
      </c>
      <c r="CJ510" s="143" t="e">
        <f t="shared" si="226"/>
        <v>#DIV/0!</v>
      </c>
      <c r="CK510" s="143" t="e">
        <f t="shared" si="226"/>
        <v>#DIV/0!</v>
      </c>
      <c r="CL510" s="505">
        <f>COUNTIF(BH511:CK511,"Đ")</f>
        <v>23</v>
      </c>
      <c r="CM510" s="514">
        <f>CL510/(CL510+CN510+CP510+CR510)</f>
        <v>1</v>
      </c>
      <c r="CN510" s="515">
        <f>COUNTIF(BH511:CK511,"CCG")</f>
        <v>0</v>
      </c>
      <c r="CO510" s="514">
        <f>CN510/(CL510+CN510+CP510+CR510)</f>
        <v>0</v>
      </c>
      <c r="CP510" s="515">
        <f>COUNTIF(BH511:CK511,"CĐ")</f>
        <v>0</v>
      </c>
      <c r="CQ510" s="514">
        <f>CP510/(CL510+CN510+CP510+CR510)</f>
        <v>0</v>
      </c>
      <c r="CR510" s="516">
        <f>COUNTIF(BH511:CK511,"KĐG")</f>
        <v>0</v>
      </c>
      <c r="CS510" s="509">
        <f>CR510/(CL510+CN510+CP510+CR510)</f>
        <v>0</v>
      </c>
      <c r="CT510" s="511">
        <f>(((CL510*2)+(CN510*1)+(CP510*0)))/(CL510+CN510+CP510)</f>
        <v>2</v>
      </c>
      <c r="CU510" s="512" t="str">
        <f>IF(CS510&gt;=50%,"KĐG",IF(CT510&gt;=1.6,"Đạt",IF(CT510&gt;=1,"Cần cố gắng","Chưa đạt")))</f>
        <v>Đạt</v>
      </c>
      <c r="CV510" s="6"/>
    </row>
    <row r="511" spans="1:100" s="22" customFormat="1" ht="13.2" hidden="1" outlineLevel="1">
      <c r="A511" s="562"/>
      <c r="B511" s="562"/>
      <c r="C511" s="569"/>
      <c r="D511" s="570"/>
      <c r="E511" s="571"/>
      <c r="F511" s="23"/>
      <c r="G511" s="23"/>
      <c r="H511" s="181"/>
      <c r="I511" s="136"/>
      <c r="J511" s="137"/>
      <c r="K511" s="138"/>
      <c r="L511" s="139"/>
      <c r="M511" s="139"/>
      <c r="N511" s="139"/>
      <c r="O511" s="139"/>
      <c r="P511" s="139"/>
      <c r="Q511" s="139"/>
      <c r="R511" s="139"/>
      <c r="S511" s="140"/>
      <c r="T511" s="139"/>
      <c r="U511" s="139"/>
      <c r="V511" s="139"/>
      <c r="W511" s="139"/>
      <c r="X511" s="23"/>
      <c r="Y511" s="139"/>
      <c r="Z511" s="139"/>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43" t="str">
        <f>IF(BH509&gt;=50%,"KĐG",IF(BH510&gt;=1.6,"Đ",IF(BH510&gt;=1,"CCG","CĐ")))</f>
        <v>Đ</v>
      </c>
      <c r="BI511" s="143" t="str">
        <f t="shared" ref="BI511:CK511" si="227">IF(BI509&gt;=50%,"KĐG",IF(BI510&gt;=1.6,"Đ",IF(BI510&gt;=1,"CCG","CĐ")))</f>
        <v>Đ</v>
      </c>
      <c r="BJ511" s="143" t="str">
        <f t="shared" si="227"/>
        <v>Đ</v>
      </c>
      <c r="BK511" s="143" t="str">
        <f t="shared" si="227"/>
        <v>Đ</v>
      </c>
      <c r="BL511" s="143" t="str">
        <f t="shared" si="227"/>
        <v>Đ</v>
      </c>
      <c r="BM511" s="143" t="str">
        <f t="shared" si="227"/>
        <v>Đ</v>
      </c>
      <c r="BN511" s="143" t="str">
        <f t="shared" si="227"/>
        <v>Đ</v>
      </c>
      <c r="BO511" s="143" t="str">
        <f t="shared" si="227"/>
        <v>Đ</v>
      </c>
      <c r="BP511" s="143" t="str">
        <f t="shared" si="227"/>
        <v>Đ</v>
      </c>
      <c r="BQ511" s="143" t="str">
        <f t="shared" si="227"/>
        <v>Đ</v>
      </c>
      <c r="BR511" s="143" t="str">
        <f t="shared" si="227"/>
        <v>Đ</v>
      </c>
      <c r="BS511" s="143" t="str">
        <f t="shared" si="227"/>
        <v>Đ</v>
      </c>
      <c r="BT511" s="143" t="str">
        <f t="shared" si="227"/>
        <v>Đ</v>
      </c>
      <c r="BU511" s="143" t="str">
        <f t="shared" si="227"/>
        <v>Đ</v>
      </c>
      <c r="BV511" s="143" t="str">
        <f t="shared" si="227"/>
        <v>Đ</v>
      </c>
      <c r="BW511" s="143" t="str">
        <f t="shared" si="227"/>
        <v>Đ</v>
      </c>
      <c r="BX511" s="143" t="str">
        <f t="shared" si="227"/>
        <v>Đ</v>
      </c>
      <c r="BY511" s="143" t="str">
        <f t="shared" si="227"/>
        <v>Đ</v>
      </c>
      <c r="BZ511" s="143" t="str">
        <f t="shared" si="227"/>
        <v>Đ</v>
      </c>
      <c r="CA511" s="143" t="str">
        <f t="shared" si="227"/>
        <v>Đ</v>
      </c>
      <c r="CB511" s="143" t="str">
        <f t="shared" si="227"/>
        <v>Đ</v>
      </c>
      <c r="CC511" s="143" t="str">
        <f t="shared" si="227"/>
        <v>Đ</v>
      </c>
      <c r="CD511" s="143" t="str">
        <f t="shared" si="227"/>
        <v>Đ</v>
      </c>
      <c r="CE511" s="143" t="e">
        <f t="shared" si="227"/>
        <v>#DIV/0!</v>
      </c>
      <c r="CF511" s="143" t="e">
        <f t="shared" si="227"/>
        <v>#DIV/0!</v>
      </c>
      <c r="CG511" s="143" t="e">
        <f t="shared" si="227"/>
        <v>#DIV/0!</v>
      </c>
      <c r="CH511" s="143" t="e">
        <f t="shared" si="227"/>
        <v>#DIV/0!</v>
      </c>
      <c r="CI511" s="143" t="e">
        <f t="shared" si="227"/>
        <v>#DIV/0!</v>
      </c>
      <c r="CJ511" s="143" t="e">
        <f t="shared" si="227"/>
        <v>#DIV/0!</v>
      </c>
      <c r="CK511" s="143" t="e">
        <f t="shared" si="227"/>
        <v>#DIV/0!</v>
      </c>
      <c r="CL511" s="505"/>
      <c r="CM511" s="514"/>
      <c r="CN511" s="515"/>
      <c r="CO511" s="514"/>
      <c r="CP511" s="515"/>
      <c r="CQ511" s="514"/>
      <c r="CR511" s="517"/>
      <c r="CS511" s="510"/>
      <c r="CT511" s="511"/>
      <c r="CU511" s="513"/>
      <c r="CV511" s="6"/>
    </row>
    <row r="512" spans="1:100" s="22" customFormat="1" ht="13.2" hidden="1" outlineLevel="1">
      <c r="A512" s="556" t="s">
        <v>861</v>
      </c>
      <c r="B512" s="556"/>
      <c r="C512" s="144" t="s">
        <v>855</v>
      </c>
      <c r="D512" s="114"/>
      <c r="E512" s="125"/>
      <c r="F512" s="114"/>
      <c r="G512" s="114"/>
      <c r="H512" s="180"/>
      <c r="I512" s="126"/>
      <c r="J512" s="127"/>
      <c r="K512" s="127"/>
      <c r="L512" s="114"/>
      <c r="M512" s="114"/>
      <c r="N512" s="114"/>
      <c r="O512" s="114"/>
      <c r="P512" s="114"/>
      <c r="Q512" s="114"/>
      <c r="R512" s="114"/>
      <c r="S512" s="128"/>
      <c r="T512" s="114"/>
      <c r="U512" s="114"/>
      <c r="V512" s="114"/>
      <c r="W512" s="114"/>
      <c r="X512" s="114"/>
      <c r="Y512" s="114"/>
      <c r="Z512" s="114"/>
      <c r="AA512" s="114"/>
      <c r="AB512" s="114"/>
      <c r="AC512" s="114"/>
      <c r="AD512" s="114"/>
      <c r="AE512" s="114"/>
      <c r="AF512" s="114"/>
      <c r="AG512" s="114"/>
      <c r="AH512" s="114"/>
      <c r="AI512" s="114"/>
      <c r="AJ512" s="114"/>
      <c r="AK512" s="114"/>
      <c r="AL512" s="114"/>
      <c r="AM512" s="114"/>
      <c r="AN512" s="114"/>
      <c r="AO512" s="114"/>
      <c r="AP512" s="114"/>
      <c r="AQ512" s="114"/>
      <c r="AR512" s="114"/>
      <c r="AS512" s="114"/>
      <c r="AT512" s="114"/>
      <c r="AU512" s="114"/>
      <c r="AV512" s="114"/>
      <c r="AW512" s="114"/>
      <c r="AX512" s="114"/>
      <c r="AY512" s="114"/>
      <c r="AZ512" s="114"/>
      <c r="BA512" s="114"/>
      <c r="BB512" s="114"/>
      <c r="BC512" s="114"/>
      <c r="BD512" s="114"/>
      <c r="BE512" s="114"/>
      <c r="BF512" s="114"/>
      <c r="BG512" s="114"/>
      <c r="BH512" s="129">
        <f t="shared" ref="BH512:CK512" si="228">COUNTIFS($T$7:$T$445,"x",BH$7:BH$445,"2")</f>
        <v>8</v>
      </c>
      <c r="BI512" s="129">
        <f t="shared" si="228"/>
        <v>8</v>
      </c>
      <c r="BJ512" s="129">
        <f t="shared" si="228"/>
        <v>8</v>
      </c>
      <c r="BK512" s="129">
        <f t="shared" si="228"/>
        <v>8</v>
      </c>
      <c r="BL512" s="129">
        <f t="shared" si="228"/>
        <v>8</v>
      </c>
      <c r="BM512" s="129">
        <f t="shared" si="228"/>
        <v>8</v>
      </c>
      <c r="BN512" s="129">
        <f t="shared" si="228"/>
        <v>8</v>
      </c>
      <c r="BO512" s="129">
        <f t="shared" si="228"/>
        <v>8</v>
      </c>
      <c r="BP512" s="129">
        <f t="shared" si="228"/>
        <v>8</v>
      </c>
      <c r="BQ512" s="129">
        <f t="shared" si="228"/>
        <v>8</v>
      </c>
      <c r="BR512" s="129">
        <f t="shared" si="228"/>
        <v>8</v>
      </c>
      <c r="BS512" s="129">
        <f t="shared" si="228"/>
        <v>8</v>
      </c>
      <c r="BT512" s="129">
        <f t="shared" si="228"/>
        <v>8</v>
      </c>
      <c r="BU512" s="129">
        <f t="shared" si="228"/>
        <v>8</v>
      </c>
      <c r="BV512" s="129">
        <f t="shared" si="228"/>
        <v>8</v>
      </c>
      <c r="BW512" s="129">
        <f t="shared" si="228"/>
        <v>8</v>
      </c>
      <c r="BX512" s="129">
        <f t="shared" si="228"/>
        <v>8</v>
      </c>
      <c r="BY512" s="129">
        <f t="shared" si="228"/>
        <v>8</v>
      </c>
      <c r="BZ512" s="129">
        <f t="shared" si="228"/>
        <v>8</v>
      </c>
      <c r="CA512" s="129">
        <f t="shared" si="228"/>
        <v>8</v>
      </c>
      <c r="CB512" s="129">
        <f t="shared" si="228"/>
        <v>8</v>
      </c>
      <c r="CC512" s="129">
        <f t="shared" si="228"/>
        <v>8</v>
      </c>
      <c r="CD512" s="129">
        <f t="shared" si="228"/>
        <v>8</v>
      </c>
      <c r="CE512" s="129">
        <f t="shared" si="228"/>
        <v>0</v>
      </c>
      <c r="CF512" s="129">
        <f t="shared" si="228"/>
        <v>0</v>
      </c>
      <c r="CG512" s="129">
        <f t="shared" si="228"/>
        <v>0</v>
      </c>
      <c r="CH512" s="129">
        <f t="shared" si="228"/>
        <v>0</v>
      </c>
      <c r="CI512" s="129">
        <f t="shared" si="228"/>
        <v>0</v>
      </c>
      <c r="CJ512" s="129">
        <f t="shared" si="228"/>
        <v>0</v>
      </c>
      <c r="CK512" s="129">
        <f t="shared" si="228"/>
        <v>0</v>
      </c>
      <c r="CL512" s="519"/>
      <c r="CM512" s="520"/>
      <c r="CN512" s="520"/>
      <c r="CO512" s="520"/>
      <c r="CP512" s="520"/>
      <c r="CQ512" s="520"/>
      <c r="CR512" s="520"/>
      <c r="CS512" s="520"/>
      <c r="CT512" s="520"/>
      <c r="CU512" s="521"/>
      <c r="CV512" s="242"/>
    </row>
    <row r="513" spans="1:100" s="22" customFormat="1" ht="13.2" hidden="1" outlineLevel="1">
      <c r="A513" s="556"/>
      <c r="B513" s="556"/>
      <c r="C513" s="144" t="s">
        <v>856</v>
      </c>
      <c r="D513" s="114"/>
      <c r="E513" s="125"/>
      <c r="F513" s="114"/>
      <c r="G513" s="114"/>
      <c r="H513" s="180"/>
      <c r="I513" s="126"/>
      <c r="J513" s="127"/>
      <c r="K513" s="127"/>
      <c r="L513" s="114"/>
      <c r="M513" s="114"/>
      <c r="N513" s="114"/>
      <c r="O513" s="114"/>
      <c r="P513" s="114"/>
      <c r="Q513" s="114"/>
      <c r="R513" s="114"/>
      <c r="S513" s="128"/>
      <c r="T513" s="114"/>
      <c r="U513" s="114"/>
      <c r="V513" s="114"/>
      <c r="W513" s="114"/>
      <c r="X513" s="114"/>
      <c r="Y513" s="114"/>
      <c r="Z513" s="114"/>
      <c r="AA513" s="114"/>
      <c r="AB513" s="114"/>
      <c r="AC513" s="114"/>
      <c r="AD513" s="114"/>
      <c r="AE513" s="114"/>
      <c r="AF513" s="114"/>
      <c r="AG513" s="114"/>
      <c r="AH513" s="114"/>
      <c r="AI513" s="114"/>
      <c r="AJ513" s="114"/>
      <c r="AK513" s="114"/>
      <c r="AL513" s="114"/>
      <c r="AM513" s="114"/>
      <c r="AN513" s="114"/>
      <c r="AO513" s="114"/>
      <c r="AP513" s="114"/>
      <c r="AQ513" s="114"/>
      <c r="AR513" s="114"/>
      <c r="AS513" s="114"/>
      <c r="AT513" s="114"/>
      <c r="AU513" s="114"/>
      <c r="AV513" s="114"/>
      <c r="AW513" s="114"/>
      <c r="AX513" s="114"/>
      <c r="AY513" s="114"/>
      <c r="AZ513" s="114"/>
      <c r="BA513" s="114"/>
      <c r="BB513" s="114"/>
      <c r="BC513" s="114"/>
      <c r="BD513" s="114"/>
      <c r="BE513" s="114"/>
      <c r="BF513" s="114"/>
      <c r="BG513" s="114"/>
      <c r="BH513" s="129">
        <f t="shared" ref="BH513:CK513" si="229">COUNTIFS($T$7:$T$445,"x",BH$7:BH$445,"1")</f>
        <v>0</v>
      </c>
      <c r="BI513" s="129">
        <f t="shared" si="229"/>
        <v>0</v>
      </c>
      <c r="BJ513" s="129">
        <f t="shared" si="229"/>
        <v>0</v>
      </c>
      <c r="BK513" s="129">
        <f t="shared" si="229"/>
        <v>0</v>
      </c>
      <c r="BL513" s="129">
        <f t="shared" si="229"/>
        <v>0</v>
      </c>
      <c r="BM513" s="129">
        <f t="shared" si="229"/>
        <v>0</v>
      </c>
      <c r="BN513" s="129">
        <f t="shared" si="229"/>
        <v>0</v>
      </c>
      <c r="BO513" s="129">
        <f t="shared" si="229"/>
        <v>0</v>
      </c>
      <c r="BP513" s="129">
        <f t="shared" si="229"/>
        <v>0</v>
      </c>
      <c r="BQ513" s="129">
        <f t="shared" si="229"/>
        <v>0</v>
      </c>
      <c r="BR513" s="129">
        <f t="shared" si="229"/>
        <v>0</v>
      </c>
      <c r="BS513" s="129">
        <f t="shared" si="229"/>
        <v>0</v>
      </c>
      <c r="BT513" s="129">
        <f t="shared" si="229"/>
        <v>0</v>
      </c>
      <c r="BU513" s="129">
        <f t="shared" si="229"/>
        <v>0</v>
      </c>
      <c r="BV513" s="129">
        <f t="shared" si="229"/>
        <v>0</v>
      </c>
      <c r="BW513" s="129">
        <f t="shared" si="229"/>
        <v>0</v>
      </c>
      <c r="BX513" s="129">
        <f t="shared" si="229"/>
        <v>0</v>
      </c>
      <c r="BY513" s="129">
        <f t="shared" si="229"/>
        <v>0</v>
      </c>
      <c r="BZ513" s="129">
        <f t="shared" si="229"/>
        <v>0</v>
      </c>
      <c r="CA513" s="129">
        <f t="shared" si="229"/>
        <v>0</v>
      </c>
      <c r="CB513" s="129">
        <f t="shared" si="229"/>
        <v>0</v>
      </c>
      <c r="CC513" s="129">
        <f t="shared" si="229"/>
        <v>0</v>
      </c>
      <c r="CD513" s="129">
        <f t="shared" si="229"/>
        <v>0</v>
      </c>
      <c r="CE513" s="129">
        <f t="shared" si="229"/>
        <v>0</v>
      </c>
      <c r="CF513" s="129">
        <f t="shared" si="229"/>
        <v>0</v>
      </c>
      <c r="CG513" s="129">
        <f t="shared" si="229"/>
        <v>0</v>
      </c>
      <c r="CH513" s="129">
        <f t="shared" si="229"/>
        <v>0</v>
      </c>
      <c r="CI513" s="129">
        <f t="shared" si="229"/>
        <v>0</v>
      </c>
      <c r="CJ513" s="129">
        <f t="shared" si="229"/>
        <v>0</v>
      </c>
      <c r="CK513" s="129">
        <f t="shared" si="229"/>
        <v>0</v>
      </c>
      <c r="CL513" s="522"/>
      <c r="CM513" s="523"/>
      <c r="CN513" s="523"/>
      <c r="CO513" s="523"/>
      <c r="CP513" s="523"/>
      <c r="CQ513" s="523"/>
      <c r="CR513" s="523"/>
      <c r="CS513" s="523"/>
      <c r="CT513" s="523"/>
      <c r="CU513" s="524"/>
      <c r="CV513" s="242"/>
    </row>
    <row r="514" spans="1:100" s="22" customFormat="1" ht="13.2" hidden="1" outlineLevel="1">
      <c r="A514" s="556"/>
      <c r="B514" s="556"/>
      <c r="C514" s="144" t="s">
        <v>857</v>
      </c>
      <c r="D514" s="114"/>
      <c r="E514" s="125"/>
      <c r="F514" s="114"/>
      <c r="G514" s="114"/>
      <c r="H514" s="180"/>
      <c r="I514" s="126"/>
      <c r="J514" s="127"/>
      <c r="K514" s="127"/>
      <c r="L514" s="114"/>
      <c r="M514" s="114"/>
      <c r="N514" s="114"/>
      <c r="O514" s="114"/>
      <c r="P514" s="114"/>
      <c r="Q514" s="114"/>
      <c r="R514" s="114"/>
      <c r="S514" s="128"/>
      <c r="T514" s="114"/>
      <c r="U514" s="114"/>
      <c r="V514" s="114"/>
      <c r="W514" s="114"/>
      <c r="X514" s="114"/>
      <c r="Y514" s="114"/>
      <c r="Z514" s="114"/>
      <c r="AA514" s="114"/>
      <c r="AB514" s="114"/>
      <c r="AC514" s="114"/>
      <c r="AD514" s="114"/>
      <c r="AE514" s="114"/>
      <c r="AF514" s="114"/>
      <c r="AG514" s="114"/>
      <c r="AH514" s="114"/>
      <c r="AI514" s="114"/>
      <c r="AJ514" s="114"/>
      <c r="AK514" s="114"/>
      <c r="AL514" s="114"/>
      <c r="AM514" s="114"/>
      <c r="AN514" s="114"/>
      <c r="AO514" s="114"/>
      <c r="AP514" s="114"/>
      <c r="AQ514" s="114"/>
      <c r="AR514" s="114"/>
      <c r="AS514" s="114"/>
      <c r="AT514" s="114"/>
      <c r="AU514" s="114"/>
      <c r="AV514" s="114"/>
      <c r="AW514" s="114"/>
      <c r="AX514" s="114"/>
      <c r="AY514" s="114"/>
      <c r="AZ514" s="114"/>
      <c r="BA514" s="114"/>
      <c r="BB514" s="114"/>
      <c r="BC514" s="114"/>
      <c r="BD514" s="114"/>
      <c r="BE514" s="114"/>
      <c r="BF514" s="114"/>
      <c r="BG514" s="114"/>
      <c r="BH514" s="129">
        <f t="shared" ref="BH514:CK514" si="230">COUNTIFS($T$7:$T$445,"x",BH$7:BH$445,"0")</f>
        <v>0</v>
      </c>
      <c r="BI514" s="129">
        <f t="shared" si="230"/>
        <v>0</v>
      </c>
      <c r="BJ514" s="129">
        <f t="shared" si="230"/>
        <v>0</v>
      </c>
      <c r="BK514" s="129">
        <f t="shared" si="230"/>
        <v>0</v>
      </c>
      <c r="BL514" s="129">
        <f t="shared" si="230"/>
        <v>0</v>
      </c>
      <c r="BM514" s="129">
        <f t="shared" si="230"/>
        <v>0</v>
      </c>
      <c r="BN514" s="129">
        <f t="shared" si="230"/>
        <v>0</v>
      </c>
      <c r="BO514" s="129">
        <f t="shared" si="230"/>
        <v>0</v>
      </c>
      <c r="BP514" s="129">
        <f t="shared" si="230"/>
        <v>0</v>
      </c>
      <c r="BQ514" s="129">
        <f t="shared" si="230"/>
        <v>0</v>
      </c>
      <c r="BR514" s="129">
        <f t="shared" si="230"/>
        <v>0</v>
      </c>
      <c r="BS514" s="129">
        <f t="shared" si="230"/>
        <v>0</v>
      </c>
      <c r="BT514" s="129">
        <f t="shared" si="230"/>
        <v>0</v>
      </c>
      <c r="BU514" s="129">
        <f t="shared" si="230"/>
        <v>0</v>
      </c>
      <c r="BV514" s="129">
        <f t="shared" si="230"/>
        <v>0</v>
      </c>
      <c r="BW514" s="129">
        <f t="shared" si="230"/>
        <v>0</v>
      </c>
      <c r="BX514" s="129">
        <f t="shared" si="230"/>
        <v>0</v>
      </c>
      <c r="BY514" s="129">
        <f t="shared" si="230"/>
        <v>0</v>
      </c>
      <c r="BZ514" s="129">
        <f t="shared" si="230"/>
        <v>0</v>
      </c>
      <c r="CA514" s="129">
        <f t="shared" si="230"/>
        <v>0</v>
      </c>
      <c r="CB514" s="129">
        <f t="shared" si="230"/>
        <v>0</v>
      </c>
      <c r="CC514" s="129">
        <f t="shared" si="230"/>
        <v>0</v>
      </c>
      <c r="CD514" s="129">
        <f t="shared" si="230"/>
        <v>0</v>
      </c>
      <c r="CE514" s="129">
        <f t="shared" si="230"/>
        <v>0</v>
      </c>
      <c r="CF514" s="129">
        <f t="shared" si="230"/>
        <v>0</v>
      </c>
      <c r="CG514" s="129">
        <f t="shared" si="230"/>
        <v>0</v>
      </c>
      <c r="CH514" s="129">
        <f t="shared" si="230"/>
        <v>0</v>
      </c>
      <c r="CI514" s="129">
        <f t="shared" si="230"/>
        <v>0</v>
      </c>
      <c r="CJ514" s="129">
        <f t="shared" si="230"/>
        <v>0</v>
      </c>
      <c r="CK514" s="129">
        <f t="shared" si="230"/>
        <v>0</v>
      </c>
      <c r="CL514" s="522"/>
      <c r="CM514" s="523"/>
      <c r="CN514" s="523"/>
      <c r="CO514" s="523"/>
      <c r="CP514" s="523"/>
      <c r="CQ514" s="523"/>
      <c r="CR514" s="523"/>
      <c r="CS514" s="523"/>
      <c r="CT514" s="523"/>
      <c r="CU514" s="524"/>
      <c r="CV514" s="242"/>
    </row>
    <row r="515" spans="1:100" s="22" customFormat="1" ht="13.2" hidden="1" outlineLevel="1">
      <c r="A515" s="556"/>
      <c r="B515" s="556"/>
      <c r="C515" s="528" t="s">
        <v>873</v>
      </c>
      <c r="D515" s="529"/>
      <c r="E515" s="530"/>
      <c r="F515" s="114"/>
      <c r="G515" s="114"/>
      <c r="H515" s="180"/>
      <c r="I515" s="126"/>
      <c r="J515" s="127"/>
      <c r="K515" s="127"/>
      <c r="L515" s="114"/>
      <c r="M515" s="114"/>
      <c r="N515" s="114"/>
      <c r="O515" s="114"/>
      <c r="P515" s="114"/>
      <c r="Q515" s="114"/>
      <c r="R515" s="114"/>
      <c r="S515" s="128"/>
      <c r="T515" s="114"/>
      <c r="U515" s="114"/>
      <c r="V515" s="114"/>
      <c r="W515" s="114"/>
      <c r="X515" s="114"/>
      <c r="Y515" s="114"/>
      <c r="Z515" s="114"/>
      <c r="AA515" s="114"/>
      <c r="AB515" s="114"/>
      <c r="AC515" s="114"/>
      <c r="AD515" s="114"/>
      <c r="AE515" s="114"/>
      <c r="AF515" s="114"/>
      <c r="AG515" s="114"/>
      <c r="AH515" s="114"/>
      <c r="AI515" s="114"/>
      <c r="AJ515" s="114"/>
      <c r="AK515" s="114"/>
      <c r="AL515" s="114"/>
      <c r="AM515" s="114"/>
      <c r="AN515" s="114"/>
      <c r="AO515" s="114"/>
      <c r="AP515" s="114"/>
      <c r="AQ515" s="114"/>
      <c r="AR515" s="114"/>
      <c r="AS515" s="114"/>
      <c r="AT515" s="114"/>
      <c r="AU515" s="114"/>
      <c r="AV515" s="114"/>
      <c r="AW515" s="114"/>
      <c r="AX515" s="114"/>
      <c r="AY515" s="114"/>
      <c r="AZ515" s="114"/>
      <c r="BA515" s="114"/>
      <c r="BB515" s="114"/>
      <c r="BC515" s="114"/>
      <c r="BD515" s="114"/>
      <c r="BE515" s="114"/>
      <c r="BF515" s="114"/>
      <c r="BG515" s="114"/>
      <c r="BH515" s="129">
        <f t="shared" ref="BH515:CK515" si="231">COUNTIFS($T$7:$T$445,"x",BH$7:BH$445,"KĐG")</f>
        <v>0</v>
      </c>
      <c r="BI515" s="129">
        <f t="shared" si="231"/>
        <v>0</v>
      </c>
      <c r="BJ515" s="129">
        <f t="shared" si="231"/>
        <v>0</v>
      </c>
      <c r="BK515" s="129">
        <f t="shared" si="231"/>
        <v>0</v>
      </c>
      <c r="BL515" s="129">
        <f t="shared" si="231"/>
        <v>0</v>
      </c>
      <c r="BM515" s="129">
        <f t="shared" si="231"/>
        <v>0</v>
      </c>
      <c r="BN515" s="129">
        <f t="shared" si="231"/>
        <v>0</v>
      </c>
      <c r="BO515" s="129">
        <f t="shared" si="231"/>
        <v>0</v>
      </c>
      <c r="BP515" s="129">
        <f t="shared" si="231"/>
        <v>0</v>
      </c>
      <c r="BQ515" s="129">
        <f t="shared" si="231"/>
        <v>0</v>
      </c>
      <c r="BR515" s="129">
        <f t="shared" si="231"/>
        <v>0</v>
      </c>
      <c r="BS515" s="129">
        <f t="shared" si="231"/>
        <v>0</v>
      </c>
      <c r="BT515" s="129">
        <f t="shared" si="231"/>
        <v>0</v>
      </c>
      <c r="BU515" s="129">
        <f t="shared" si="231"/>
        <v>0</v>
      </c>
      <c r="BV515" s="129">
        <f t="shared" si="231"/>
        <v>0</v>
      </c>
      <c r="BW515" s="129">
        <f t="shared" si="231"/>
        <v>0</v>
      </c>
      <c r="BX515" s="129">
        <f t="shared" si="231"/>
        <v>0</v>
      </c>
      <c r="BY515" s="129">
        <f t="shared" si="231"/>
        <v>0</v>
      </c>
      <c r="BZ515" s="129">
        <f t="shared" si="231"/>
        <v>0</v>
      </c>
      <c r="CA515" s="129">
        <f t="shared" si="231"/>
        <v>0</v>
      </c>
      <c r="CB515" s="129">
        <f t="shared" si="231"/>
        <v>0</v>
      </c>
      <c r="CC515" s="129">
        <f t="shared" si="231"/>
        <v>0</v>
      </c>
      <c r="CD515" s="129">
        <f t="shared" si="231"/>
        <v>0</v>
      </c>
      <c r="CE515" s="129">
        <f t="shared" si="231"/>
        <v>0</v>
      </c>
      <c r="CF515" s="129">
        <f t="shared" si="231"/>
        <v>0</v>
      </c>
      <c r="CG515" s="129">
        <f t="shared" si="231"/>
        <v>0</v>
      </c>
      <c r="CH515" s="129">
        <f t="shared" si="231"/>
        <v>0</v>
      </c>
      <c r="CI515" s="129">
        <f t="shared" si="231"/>
        <v>0</v>
      </c>
      <c r="CJ515" s="129">
        <f t="shared" si="231"/>
        <v>0</v>
      </c>
      <c r="CK515" s="129">
        <f t="shared" si="231"/>
        <v>0</v>
      </c>
      <c r="CL515" s="522"/>
      <c r="CM515" s="523"/>
      <c r="CN515" s="523"/>
      <c r="CO515" s="523"/>
      <c r="CP515" s="523"/>
      <c r="CQ515" s="523"/>
      <c r="CR515" s="523"/>
      <c r="CS515" s="523"/>
      <c r="CT515" s="523"/>
      <c r="CU515" s="524"/>
      <c r="CV515" s="242"/>
    </row>
    <row r="516" spans="1:100" s="22" customFormat="1" ht="13.2" hidden="1" outlineLevel="1">
      <c r="A516" s="556"/>
      <c r="B516" s="556"/>
      <c r="C516" s="528" t="s">
        <v>874</v>
      </c>
      <c r="D516" s="529"/>
      <c r="E516" s="530"/>
      <c r="F516" s="114"/>
      <c r="G516" s="114"/>
      <c r="H516" s="180"/>
      <c r="I516" s="126"/>
      <c r="J516" s="127"/>
      <c r="K516" s="127"/>
      <c r="L516" s="114"/>
      <c r="M516" s="114"/>
      <c r="N516" s="114"/>
      <c r="O516" s="114"/>
      <c r="P516" s="114"/>
      <c r="Q516" s="114"/>
      <c r="R516" s="114"/>
      <c r="S516" s="128"/>
      <c r="T516" s="114"/>
      <c r="U516" s="114"/>
      <c r="V516" s="114"/>
      <c r="W516" s="114"/>
      <c r="X516" s="114"/>
      <c r="Y516" s="114"/>
      <c r="Z516" s="114"/>
      <c r="AA516" s="114"/>
      <c r="AB516" s="114"/>
      <c r="AC516" s="114"/>
      <c r="AD516" s="114"/>
      <c r="AE516" s="114"/>
      <c r="AF516" s="114"/>
      <c r="AG516" s="114"/>
      <c r="AH516" s="114"/>
      <c r="AI516" s="114"/>
      <c r="AJ516" s="114"/>
      <c r="AK516" s="114"/>
      <c r="AL516" s="114"/>
      <c r="AM516" s="114"/>
      <c r="AN516" s="114"/>
      <c r="AO516" s="114"/>
      <c r="AP516" s="114"/>
      <c r="AQ516" s="114"/>
      <c r="AR516" s="114"/>
      <c r="AS516" s="114"/>
      <c r="AT516" s="114"/>
      <c r="AU516" s="114"/>
      <c r="AV516" s="114"/>
      <c r="AW516" s="114"/>
      <c r="AX516" s="114"/>
      <c r="AY516" s="114"/>
      <c r="AZ516" s="114"/>
      <c r="BA516" s="114"/>
      <c r="BB516" s="114"/>
      <c r="BC516" s="114"/>
      <c r="BD516" s="114"/>
      <c r="BE516" s="114"/>
      <c r="BF516" s="114"/>
      <c r="BG516" s="114"/>
      <c r="BH516" s="132">
        <f>BH515/(BH512+BH513+BH514+BH515)</f>
        <v>0</v>
      </c>
      <c r="BI516" s="132">
        <f t="shared" ref="BI516:CK516" si="232">BI515/(BI512+BI513+BI514+BI515)</f>
        <v>0</v>
      </c>
      <c r="BJ516" s="132">
        <f t="shared" si="232"/>
        <v>0</v>
      </c>
      <c r="BK516" s="132">
        <f t="shared" si="232"/>
        <v>0</v>
      </c>
      <c r="BL516" s="132">
        <f t="shared" si="232"/>
        <v>0</v>
      </c>
      <c r="BM516" s="132">
        <f t="shared" si="232"/>
        <v>0</v>
      </c>
      <c r="BN516" s="132">
        <f t="shared" si="232"/>
        <v>0</v>
      </c>
      <c r="BO516" s="132">
        <f t="shared" si="232"/>
        <v>0</v>
      </c>
      <c r="BP516" s="132">
        <f t="shared" si="232"/>
        <v>0</v>
      </c>
      <c r="BQ516" s="132">
        <f t="shared" si="232"/>
        <v>0</v>
      </c>
      <c r="BR516" s="132">
        <f t="shared" si="232"/>
        <v>0</v>
      </c>
      <c r="BS516" s="132">
        <f t="shared" si="232"/>
        <v>0</v>
      </c>
      <c r="BT516" s="132">
        <f t="shared" si="232"/>
        <v>0</v>
      </c>
      <c r="BU516" s="132">
        <f t="shared" si="232"/>
        <v>0</v>
      </c>
      <c r="BV516" s="132">
        <f t="shared" si="232"/>
        <v>0</v>
      </c>
      <c r="BW516" s="132">
        <f t="shared" si="232"/>
        <v>0</v>
      </c>
      <c r="BX516" s="132">
        <f t="shared" si="232"/>
        <v>0</v>
      </c>
      <c r="BY516" s="132">
        <f t="shared" si="232"/>
        <v>0</v>
      </c>
      <c r="BZ516" s="132">
        <f t="shared" si="232"/>
        <v>0</v>
      </c>
      <c r="CA516" s="132">
        <f t="shared" si="232"/>
        <v>0</v>
      </c>
      <c r="CB516" s="132">
        <f t="shared" si="232"/>
        <v>0</v>
      </c>
      <c r="CC516" s="132">
        <f t="shared" si="232"/>
        <v>0</v>
      </c>
      <c r="CD516" s="132">
        <f t="shared" si="232"/>
        <v>0</v>
      </c>
      <c r="CE516" s="132" t="e">
        <f t="shared" si="232"/>
        <v>#DIV/0!</v>
      </c>
      <c r="CF516" s="132" t="e">
        <f t="shared" si="232"/>
        <v>#DIV/0!</v>
      </c>
      <c r="CG516" s="132" t="e">
        <f t="shared" si="232"/>
        <v>#DIV/0!</v>
      </c>
      <c r="CH516" s="132" t="e">
        <f t="shared" si="232"/>
        <v>#DIV/0!</v>
      </c>
      <c r="CI516" s="132" t="e">
        <f t="shared" si="232"/>
        <v>#DIV/0!</v>
      </c>
      <c r="CJ516" s="132" t="e">
        <f t="shared" si="232"/>
        <v>#DIV/0!</v>
      </c>
      <c r="CK516" s="132" t="e">
        <f t="shared" si="232"/>
        <v>#DIV/0!</v>
      </c>
      <c r="CL516" s="525"/>
      <c r="CM516" s="526"/>
      <c r="CN516" s="526"/>
      <c r="CO516" s="526"/>
      <c r="CP516" s="526"/>
      <c r="CQ516" s="526"/>
      <c r="CR516" s="526"/>
      <c r="CS516" s="526"/>
      <c r="CT516" s="526"/>
      <c r="CU516" s="527"/>
      <c r="CV516" s="242"/>
    </row>
    <row r="517" spans="1:100" s="22" customFormat="1" ht="13.2" hidden="1" outlineLevel="1">
      <c r="A517" s="556"/>
      <c r="B517" s="556"/>
      <c r="C517" s="531" t="s">
        <v>875</v>
      </c>
      <c r="D517" s="557"/>
      <c r="E517" s="558"/>
      <c r="F517" s="114"/>
      <c r="G517" s="114"/>
      <c r="H517" s="180"/>
      <c r="I517" s="126"/>
      <c r="J517" s="127"/>
      <c r="K517" s="127"/>
      <c r="L517" s="114"/>
      <c r="M517" s="114"/>
      <c r="N517" s="114"/>
      <c r="O517" s="114"/>
      <c r="P517" s="114"/>
      <c r="Q517" s="114"/>
      <c r="R517" s="114"/>
      <c r="S517" s="128"/>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4"/>
      <c r="AY517" s="114"/>
      <c r="AZ517" s="114"/>
      <c r="BA517" s="114"/>
      <c r="BB517" s="114"/>
      <c r="BC517" s="114"/>
      <c r="BD517" s="114"/>
      <c r="BE517" s="114"/>
      <c r="BF517" s="114"/>
      <c r="BG517" s="114"/>
      <c r="BH517" s="133">
        <f>(((BH512*2)+(BH513*1)+(BH514*0)))/(BH512+BH513+BH514)</f>
        <v>2</v>
      </c>
      <c r="BI517" s="133">
        <f t="shared" ref="BI517:CK517" si="233">(((BI512*2)+(BI513*1)+(BI514*0)))/(BI512+BI513+BI514)</f>
        <v>2</v>
      </c>
      <c r="BJ517" s="133">
        <f t="shared" si="233"/>
        <v>2</v>
      </c>
      <c r="BK517" s="133">
        <f t="shared" si="233"/>
        <v>2</v>
      </c>
      <c r="BL517" s="133">
        <f t="shared" si="233"/>
        <v>2</v>
      </c>
      <c r="BM517" s="133">
        <f t="shared" si="233"/>
        <v>2</v>
      </c>
      <c r="BN517" s="133">
        <f t="shared" si="233"/>
        <v>2</v>
      </c>
      <c r="BO517" s="133">
        <f t="shared" si="233"/>
        <v>2</v>
      </c>
      <c r="BP517" s="133">
        <f t="shared" si="233"/>
        <v>2</v>
      </c>
      <c r="BQ517" s="133">
        <f t="shared" si="233"/>
        <v>2</v>
      </c>
      <c r="BR517" s="133">
        <f t="shared" si="233"/>
        <v>2</v>
      </c>
      <c r="BS517" s="133">
        <f t="shared" si="233"/>
        <v>2</v>
      </c>
      <c r="BT517" s="133">
        <f t="shared" si="233"/>
        <v>2</v>
      </c>
      <c r="BU517" s="133">
        <f t="shared" si="233"/>
        <v>2</v>
      </c>
      <c r="BV517" s="133">
        <f t="shared" si="233"/>
        <v>2</v>
      </c>
      <c r="BW517" s="133">
        <f t="shared" si="233"/>
        <v>2</v>
      </c>
      <c r="BX517" s="133">
        <f t="shared" si="233"/>
        <v>2</v>
      </c>
      <c r="BY517" s="133">
        <f t="shared" si="233"/>
        <v>2</v>
      </c>
      <c r="BZ517" s="133">
        <f t="shared" si="233"/>
        <v>2</v>
      </c>
      <c r="CA517" s="133">
        <f t="shared" si="233"/>
        <v>2</v>
      </c>
      <c r="CB517" s="133">
        <f t="shared" si="233"/>
        <v>2</v>
      </c>
      <c r="CC517" s="133">
        <f t="shared" si="233"/>
        <v>2</v>
      </c>
      <c r="CD517" s="133">
        <f t="shared" si="233"/>
        <v>2</v>
      </c>
      <c r="CE517" s="133" t="e">
        <f t="shared" si="233"/>
        <v>#DIV/0!</v>
      </c>
      <c r="CF517" s="133" t="e">
        <f t="shared" si="233"/>
        <v>#DIV/0!</v>
      </c>
      <c r="CG517" s="133" t="e">
        <f t="shared" si="233"/>
        <v>#DIV/0!</v>
      </c>
      <c r="CH517" s="133" t="e">
        <f t="shared" si="233"/>
        <v>#DIV/0!</v>
      </c>
      <c r="CI517" s="133" t="e">
        <f t="shared" si="233"/>
        <v>#DIV/0!</v>
      </c>
      <c r="CJ517" s="133" t="e">
        <f t="shared" si="233"/>
        <v>#DIV/0!</v>
      </c>
      <c r="CK517" s="133" t="e">
        <f t="shared" si="233"/>
        <v>#DIV/0!</v>
      </c>
      <c r="CL517" s="506">
        <f>COUNTIF(BH518:CK518,"Đ")</f>
        <v>23</v>
      </c>
      <c r="CM517" s="507">
        <f>CL517/(CL517+CN517+CP517+CR517)</f>
        <v>1</v>
      </c>
      <c r="CN517" s="508">
        <f>COUNTIF(BH518:CK518,"CCG")</f>
        <v>0</v>
      </c>
      <c r="CO517" s="507">
        <f>CN517/(CL517+CN517+CP517+CR517)</f>
        <v>0</v>
      </c>
      <c r="CP517" s="508">
        <f>COUNTIF(BH518:CK518,"CĐ")</f>
        <v>0</v>
      </c>
      <c r="CQ517" s="507">
        <f>CP517/(CL517+CN517+CP517+CR517)</f>
        <v>0</v>
      </c>
      <c r="CR517" s="538">
        <f>COUNTIF(BH518:CK518,"KĐG")</f>
        <v>0</v>
      </c>
      <c r="CS517" s="540">
        <f>CR517/(CL517+CN517+CP517+CR517)</f>
        <v>0</v>
      </c>
      <c r="CT517" s="542">
        <f>(((CL517*2)+(CN517*1)+(CP517*0)))/(CL517+CN517+CP517)</f>
        <v>2</v>
      </c>
      <c r="CU517" s="543" t="str">
        <f>IF(CS517&gt;=50%,"KĐG",IF(CT517&gt;=1.6,"Đạt",IF(CT517&gt;=1,"Cần cố gắng","Chưa đạt")))</f>
        <v>Đạt</v>
      </c>
      <c r="CV517" s="242"/>
    </row>
    <row r="518" spans="1:100" s="22" customFormat="1" ht="13.2" hidden="1" outlineLevel="1">
      <c r="A518" s="556"/>
      <c r="B518" s="556"/>
      <c r="C518" s="559"/>
      <c r="D518" s="560"/>
      <c r="E518" s="561"/>
      <c r="F518" s="114"/>
      <c r="G518" s="114"/>
      <c r="H518" s="180"/>
      <c r="I518" s="126"/>
      <c r="J518" s="127"/>
      <c r="K518" s="127"/>
      <c r="L518" s="114"/>
      <c r="M518" s="114"/>
      <c r="N518" s="114"/>
      <c r="O518" s="114"/>
      <c r="P518" s="114"/>
      <c r="Q518" s="114"/>
      <c r="R518" s="114"/>
      <c r="S518" s="128"/>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4"/>
      <c r="AY518" s="114"/>
      <c r="AZ518" s="114"/>
      <c r="BA518" s="114"/>
      <c r="BB518" s="114"/>
      <c r="BC518" s="114"/>
      <c r="BD518" s="114"/>
      <c r="BE518" s="114"/>
      <c r="BF518" s="114"/>
      <c r="BG518" s="114"/>
      <c r="BH518" s="133" t="str">
        <f>IF(BH516&gt;=50%,"KĐG",IF(BH517&gt;=1.6,"Đ",IF(BH517&gt;=1,"CCG","CĐ")))</f>
        <v>Đ</v>
      </c>
      <c r="BI518" s="133" t="str">
        <f t="shared" ref="BI518:CK518" si="234">IF(BI516&gt;=50%,"KĐG",IF(BI517&gt;=1.6,"Đ",IF(BI517&gt;=1,"CCG","CĐ")))</f>
        <v>Đ</v>
      </c>
      <c r="BJ518" s="133" t="str">
        <f t="shared" si="234"/>
        <v>Đ</v>
      </c>
      <c r="BK518" s="133" t="str">
        <f t="shared" si="234"/>
        <v>Đ</v>
      </c>
      <c r="BL518" s="133" t="str">
        <f t="shared" si="234"/>
        <v>Đ</v>
      </c>
      <c r="BM518" s="133" t="str">
        <f t="shared" si="234"/>
        <v>Đ</v>
      </c>
      <c r="BN518" s="133" t="str">
        <f t="shared" si="234"/>
        <v>Đ</v>
      </c>
      <c r="BO518" s="133" t="str">
        <f t="shared" si="234"/>
        <v>Đ</v>
      </c>
      <c r="BP518" s="133" t="str">
        <f t="shared" si="234"/>
        <v>Đ</v>
      </c>
      <c r="BQ518" s="133" t="str">
        <f t="shared" si="234"/>
        <v>Đ</v>
      </c>
      <c r="BR518" s="133" t="str">
        <f t="shared" si="234"/>
        <v>Đ</v>
      </c>
      <c r="BS518" s="133" t="str">
        <f t="shared" si="234"/>
        <v>Đ</v>
      </c>
      <c r="BT518" s="133" t="str">
        <f t="shared" si="234"/>
        <v>Đ</v>
      </c>
      <c r="BU518" s="133" t="str">
        <f t="shared" si="234"/>
        <v>Đ</v>
      </c>
      <c r="BV518" s="133" t="str">
        <f t="shared" si="234"/>
        <v>Đ</v>
      </c>
      <c r="BW518" s="133" t="str">
        <f t="shared" si="234"/>
        <v>Đ</v>
      </c>
      <c r="BX518" s="133" t="str">
        <f t="shared" si="234"/>
        <v>Đ</v>
      </c>
      <c r="BY518" s="133" t="str">
        <f t="shared" si="234"/>
        <v>Đ</v>
      </c>
      <c r="BZ518" s="133" t="str">
        <f t="shared" si="234"/>
        <v>Đ</v>
      </c>
      <c r="CA518" s="133" t="str">
        <f t="shared" si="234"/>
        <v>Đ</v>
      </c>
      <c r="CB518" s="133" t="str">
        <f t="shared" si="234"/>
        <v>Đ</v>
      </c>
      <c r="CC518" s="133" t="str">
        <f t="shared" si="234"/>
        <v>Đ</v>
      </c>
      <c r="CD518" s="133" t="str">
        <f t="shared" si="234"/>
        <v>Đ</v>
      </c>
      <c r="CE518" s="133" t="e">
        <f t="shared" si="234"/>
        <v>#DIV/0!</v>
      </c>
      <c r="CF518" s="133" t="e">
        <f t="shared" si="234"/>
        <v>#DIV/0!</v>
      </c>
      <c r="CG518" s="133" t="e">
        <f t="shared" si="234"/>
        <v>#DIV/0!</v>
      </c>
      <c r="CH518" s="133" t="e">
        <f t="shared" si="234"/>
        <v>#DIV/0!</v>
      </c>
      <c r="CI518" s="133" t="e">
        <f t="shared" si="234"/>
        <v>#DIV/0!</v>
      </c>
      <c r="CJ518" s="133" t="e">
        <f t="shared" si="234"/>
        <v>#DIV/0!</v>
      </c>
      <c r="CK518" s="133" t="e">
        <f t="shared" si="234"/>
        <v>#DIV/0!</v>
      </c>
      <c r="CL518" s="506"/>
      <c r="CM518" s="507"/>
      <c r="CN518" s="508"/>
      <c r="CO518" s="507"/>
      <c r="CP518" s="508"/>
      <c r="CQ518" s="507"/>
      <c r="CR518" s="539"/>
      <c r="CS518" s="541"/>
      <c r="CT518" s="542"/>
      <c r="CU518" s="544"/>
      <c r="CV518" s="242"/>
    </row>
    <row r="519" spans="1:100" s="22" customFormat="1" ht="13.2" hidden="1" outlineLevel="1">
      <c r="A519" s="486" t="s">
        <v>863</v>
      </c>
      <c r="B519" s="486"/>
      <c r="C519" s="134" t="s">
        <v>855</v>
      </c>
      <c r="D519" s="23"/>
      <c r="E519" s="135"/>
      <c r="F519" s="23"/>
      <c r="G519" s="23"/>
      <c r="H519" s="181"/>
      <c r="I519" s="136"/>
      <c r="J519" s="137"/>
      <c r="K519" s="138"/>
      <c r="L519" s="139"/>
      <c r="M519" s="139"/>
      <c r="N519" s="139"/>
      <c r="O519" s="139"/>
      <c r="P519" s="139"/>
      <c r="Q519" s="139"/>
      <c r="R519" s="139"/>
      <c r="S519" s="140"/>
      <c r="T519" s="139"/>
      <c r="U519" s="139"/>
      <c r="V519" s="139"/>
      <c r="W519" s="139"/>
      <c r="X519" s="23"/>
      <c r="Y519" s="139"/>
      <c r="Z519" s="13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41">
        <f t="shared" ref="BH519:CK519" si="235">COUNTIFS($U$7:$U$445,"x",BH$7:BH$445,"2")</f>
        <v>6</v>
      </c>
      <c r="BI519" s="141">
        <f t="shared" si="235"/>
        <v>6</v>
      </c>
      <c r="BJ519" s="141">
        <f t="shared" si="235"/>
        <v>6</v>
      </c>
      <c r="BK519" s="141">
        <f t="shared" si="235"/>
        <v>6</v>
      </c>
      <c r="BL519" s="141">
        <f t="shared" si="235"/>
        <v>6</v>
      </c>
      <c r="BM519" s="141">
        <f t="shared" si="235"/>
        <v>6</v>
      </c>
      <c r="BN519" s="141">
        <f t="shared" si="235"/>
        <v>6</v>
      </c>
      <c r="BO519" s="141">
        <f t="shared" si="235"/>
        <v>6</v>
      </c>
      <c r="BP519" s="141">
        <f t="shared" si="235"/>
        <v>6</v>
      </c>
      <c r="BQ519" s="141">
        <f t="shared" si="235"/>
        <v>6</v>
      </c>
      <c r="BR519" s="141">
        <f t="shared" si="235"/>
        <v>6</v>
      </c>
      <c r="BS519" s="141">
        <f t="shared" si="235"/>
        <v>6</v>
      </c>
      <c r="BT519" s="141">
        <f t="shared" si="235"/>
        <v>6</v>
      </c>
      <c r="BU519" s="141">
        <f t="shared" si="235"/>
        <v>6</v>
      </c>
      <c r="BV519" s="141">
        <f t="shared" si="235"/>
        <v>6</v>
      </c>
      <c r="BW519" s="141">
        <f t="shared" si="235"/>
        <v>6</v>
      </c>
      <c r="BX519" s="141">
        <f t="shared" si="235"/>
        <v>6</v>
      </c>
      <c r="BY519" s="141">
        <f t="shared" si="235"/>
        <v>6</v>
      </c>
      <c r="BZ519" s="141">
        <f t="shared" si="235"/>
        <v>6</v>
      </c>
      <c r="CA519" s="141">
        <f t="shared" si="235"/>
        <v>6</v>
      </c>
      <c r="CB519" s="141">
        <f t="shared" si="235"/>
        <v>6</v>
      </c>
      <c r="CC519" s="141">
        <f t="shared" si="235"/>
        <v>6</v>
      </c>
      <c r="CD519" s="141">
        <f t="shared" si="235"/>
        <v>6</v>
      </c>
      <c r="CE519" s="141">
        <f t="shared" si="235"/>
        <v>0</v>
      </c>
      <c r="CF519" s="141">
        <f t="shared" si="235"/>
        <v>0</v>
      </c>
      <c r="CG519" s="141">
        <f t="shared" si="235"/>
        <v>0</v>
      </c>
      <c r="CH519" s="141">
        <f t="shared" si="235"/>
        <v>0</v>
      </c>
      <c r="CI519" s="141">
        <f t="shared" si="235"/>
        <v>0</v>
      </c>
      <c r="CJ519" s="141">
        <f t="shared" si="235"/>
        <v>0</v>
      </c>
      <c r="CK519" s="141">
        <f t="shared" si="235"/>
        <v>0</v>
      </c>
      <c r="CL519" s="487"/>
      <c r="CM519" s="488"/>
      <c r="CN519" s="488"/>
      <c r="CO519" s="488"/>
      <c r="CP519" s="488"/>
      <c r="CQ519" s="488"/>
      <c r="CR519" s="488"/>
      <c r="CS519" s="488"/>
      <c r="CT519" s="488"/>
      <c r="CU519" s="489"/>
      <c r="CV519" s="6"/>
    </row>
    <row r="520" spans="1:100" s="22" customFormat="1" ht="13.2" hidden="1" outlineLevel="1">
      <c r="A520" s="486"/>
      <c r="B520" s="486"/>
      <c r="C520" s="134" t="s">
        <v>856</v>
      </c>
      <c r="D520" s="23"/>
      <c r="E520" s="135"/>
      <c r="F520" s="23"/>
      <c r="G520" s="23"/>
      <c r="H520" s="181"/>
      <c r="I520" s="136"/>
      <c r="J520" s="137"/>
      <c r="K520" s="138"/>
      <c r="L520" s="139"/>
      <c r="M520" s="139"/>
      <c r="N520" s="139"/>
      <c r="O520" s="139"/>
      <c r="P520" s="139"/>
      <c r="Q520" s="139"/>
      <c r="R520" s="139"/>
      <c r="S520" s="140"/>
      <c r="T520" s="139"/>
      <c r="U520" s="139"/>
      <c r="V520" s="139"/>
      <c r="W520" s="139"/>
      <c r="X520" s="23"/>
      <c r="Y520" s="139"/>
      <c r="Z520" s="139"/>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41">
        <f t="shared" ref="BH520:CK520" si="236">COUNTIFS($U$7:$U$445,"x",BH$7:BH$445,"1")</f>
        <v>0</v>
      </c>
      <c r="BI520" s="141">
        <f t="shared" si="236"/>
        <v>0</v>
      </c>
      <c r="BJ520" s="141">
        <f t="shared" si="236"/>
        <v>0</v>
      </c>
      <c r="BK520" s="141">
        <f t="shared" si="236"/>
        <v>0</v>
      </c>
      <c r="BL520" s="141">
        <f t="shared" si="236"/>
        <v>0</v>
      </c>
      <c r="BM520" s="141">
        <f t="shared" si="236"/>
        <v>0</v>
      </c>
      <c r="BN520" s="141">
        <f t="shared" si="236"/>
        <v>0</v>
      </c>
      <c r="BO520" s="141">
        <f t="shared" si="236"/>
        <v>0</v>
      </c>
      <c r="BP520" s="141">
        <f t="shared" si="236"/>
        <v>0</v>
      </c>
      <c r="BQ520" s="141">
        <f t="shared" si="236"/>
        <v>0</v>
      </c>
      <c r="BR520" s="141">
        <f t="shared" si="236"/>
        <v>0</v>
      </c>
      <c r="BS520" s="141">
        <f t="shared" si="236"/>
        <v>0</v>
      </c>
      <c r="BT520" s="141">
        <f t="shared" si="236"/>
        <v>0</v>
      </c>
      <c r="BU520" s="141">
        <f t="shared" si="236"/>
        <v>0</v>
      </c>
      <c r="BV520" s="141">
        <f t="shared" si="236"/>
        <v>0</v>
      </c>
      <c r="BW520" s="141">
        <f t="shared" si="236"/>
        <v>0</v>
      </c>
      <c r="BX520" s="141">
        <f t="shared" si="236"/>
        <v>0</v>
      </c>
      <c r="BY520" s="141">
        <f t="shared" si="236"/>
        <v>0</v>
      </c>
      <c r="BZ520" s="141">
        <f t="shared" si="236"/>
        <v>0</v>
      </c>
      <c r="CA520" s="141">
        <f t="shared" si="236"/>
        <v>0</v>
      </c>
      <c r="CB520" s="141">
        <f t="shared" si="236"/>
        <v>0</v>
      </c>
      <c r="CC520" s="141">
        <f t="shared" si="236"/>
        <v>0</v>
      </c>
      <c r="CD520" s="141">
        <f t="shared" si="236"/>
        <v>0</v>
      </c>
      <c r="CE520" s="141">
        <f t="shared" si="236"/>
        <v>0</v>
      </c>
      <c r="CF520" s="141">
        <f t="shared" si="236"/>
        <v>0</v>
      </c>
      <c r="CG520" s="141">
        <f t="shared" si="236"/>
        <v>0</v>
      </c>
      <c r="CH520" s="141">
        <f t="shared" si="236"/>
        <v>0</v>
      </c>
      <c r="CI520" s="141">
        <f t="shared" si="236"/>
        <v>0</v>
      </c>
      <c r="CJ520" s="141">
        <f t="shared" si="236"/>
        <v>0</v>
      </c>
      <c r="CK520" s="141">
        <f t="shared" si="236"/>
        <v>0</v>
      </c>
      <c r="CL520" s="490"/>
      <c r="CM520" s="491"/>
      <c r="CN520" s="491"/>
      <c r="CO520" s="491"/>
      <c r="CP520" s="491"/>
      <c r="CQ520" s="491"/>
      <c r="CR520" s="491"/>
      <c r="CS520" s="491"/>
      <c r="CT520" s="491"/>
      <c r="CU520" s="492"/>
      <c r="CV520" s="6"/>
    </row>
    <row r="521" spans="1:100" s="22" customFormat="1" ht="13.2" hidden="1" outlineLevel="1">
      <c r="A521" s="486"/>
      <c r="B521" s="486"/>
      <c r="C521" s="134" t="s">
        <v>857</v>
      </c>
      <c r="D521" s="23"/>
      <c r="E521" s="135"/>
      <c r="F521" s="23"/>
      <c r="G521" s="23"/>
      <c r="H521" s="181"/>
      <c r="I521" s="136"/>
      <c r="J521" s="137"/>
      <c r="K521" s="138"/>
      <c r="L521" s="139"/>
      <c r="M521" s="139"/>
      <c r="N521" s="139"/>
      <c r="O521" s="139"/>
      <c r="P521" s="139"/>
      <c r="Q521" s="139"/>
      <c r="R521" s="139"/>
      <c r="S521" s="140"/>
      <c r="T521" s="139"/>
      <c r="U521" s="139"/>
      <c r="V521" s="139"/>
      <c r="W521" s="139"/>
      <c r="X521" s="23"/>
      <c r="Y521" s="139"/>
      <c r="Z521" s="139"/>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41">
        <f t="shared" ref="BH521:CK521" si="237">COUNTIFS($U$7:$U$445,"x",BH$7:BH$445,"0")</f>
        <v>0</v>
      </c>
      <c r="BI521" s="141">
        <f t="shared" si="237"/>
        <v>0</v>
      </c>
      <c r="BJ521" s="141">
        <f t="shared" si="237"/>
        <v>0</v>
      </c>
      <c r="BK521" s="141">
        <f t="shared" si="237"/>
        <v>0</v>
      </c>
      <c r="BL521" s="141">
        <f t="shared" si="237"/>
        <v>0</v>
      </c>
      <c r="BM521" s="141">
        <f t="shared" si="237"/>
        <v>0</v>
      </c>
      <c r="BN521" s="141">
        <f t="shared" si="237"/>
        <v>0</v>
      </c>
      <c r="BO521" s="141">
        <f t="shared" si="237"/>
        <v>0</v>
      </c>
      <c r="BP521" s="141">
        <f t="shared" si="237"/>
        <v>0</v>
      </c>
      <c r="BQ521" s="141">
        <f t="shared" si="237"/>
        <v>0</v>
      </c>
      <c r="BR521" s="141">
        <f t="shared" si="237"/>
        <v>0</v>
      </c>
      <c r="BS521" s="141">
        <f t="shared" si="237"/>
        <v>0</v>
      </c>
      <c r="BT521" s="141">
        <f t="shared" si="237"/>
        <v>0</v>
      </c>
      <c r="BU521" s="141">
        <f t="shared" si="237"/>
        <v>0</v>
      </c>
      <c r="BV521" s="141">
        <f t="shared" si="237"/>
        <v>0</v>
      </c>
      <c r="BW521" s="141">
        <f t="shared" si="237"/>
        <v>0</v>
      </c>
      <c r="BX521" s="141">
        <f t="shared" si="237"/>
        <v>0</v>
      </c>
      <c r="BY521" s="141">
        <f t="shared" si="237"/>
        <v>0</v>
      </c>
      <c r="BZ521" s="141">
        <f t="shared" si="237"/>
        <v>0</v>
      </c>
      <c r="CA521" s="141">
        <f t="shared" si="237"/>
        <v>0</v>
      </c>
      <c r="CB521" s="141">
        <f t="shared" si="237"/>
        <v>0</v>
      </c>
      <c r="CC521" s="141">
        <f t="shared" si="237"/>
        <v>0</v>
      </c>
      <c r="CD521" s="141">
        <f t="shared" si="237"/>
        <v>0</v>
      </c>
      <c r="CE521" s="141">
        <f t="shared" si="237"/>
        <v>0</v>
      </c>
      <c r="CF521" s="141">
        <f t="shared" si="237"/>
        <v>0</v>
      </c>
      <c r="CG521" s="141">
        <f t="shared" si="237"/>
        <v>0</v>
      </c>
      <c r="CH521" s="141">
        <f t="shared" si="237"/>
        <v>0</v>
      </c>
      <c r="CI521" s="141">
        <f t="shared" si="237"/>
        <v>0</v>
      </c>
      <c r="CJ521" s="141">
        <f t="shared" si="237"/>
        <v>0</v>
      </c>
      <c r="CK521" s="141">
        <f t="shared" si="237"/>
        <v>0</v>
      </c>
      <c r="CL521" s="490"/>
      <c r="CM521" s="491"/>
      <c r="CN521" s="491"/>
      <c r="CO521" s="491"/>
      <c r="CP521" s="491"/>
      <c r="CQ521" s="491"/>
      <c r="CR521" s="491"/>
      <c r="CS521" s="491"/>
      <c r="CT521" s="491"/>
      <c r="CU521" s="492"/>
      <c r="CV521" s="6"/>
    </row>
    <row r="522" spans="1:100" s="22" customFormat="1" ht="13.2" hidden="1" outlineLevel="1">
      <c r="A522" s="486"/>
      <c r="B522" s="486"/>
      <c r="C522" s="496" t="s">
        <v>873</v>
      </c>
      <c r="D522" s="497"/>
      <c r="E522" s="498"/>
      <c r="F522" s="23"/>
      <c r="G522" s="23"/>
      <c r="H522" s="181"/>
      <c r="I522" s="136"/>
      <c r="J522" s="137"/>
      <c r="K522" s="138"/>
      <c r="L522" s="139"/>
      <c r="M522" s="139"/>
      <c r="N522" s="139"/>
      <c r="O522" s="139"/>
      <c r="P522" s="139"/>
      <c r="Q522" s="139"/>
      <c r="R522" s="139"/>
      <c r="S522" s="140"/>
      <c r="T522" s="139"/>
      <c r="U522" s="139"/>
      <c r="V522" s="139"/>
      <c r="W522" s="139"/>
      <c r="X522" s="23"/>
      <c r="Y522" s="139"/>
      <c r="Z522" s="139"/>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41">
        <f t="shared" ref="BH522:CK522" si="238">COUNTIFS($U$7:$U$445,"x",BH$7:BH$445,"KĐG")</f>
        <v>0</v>
      </c>
      <c r="BI522" s="141">
        <f t="shared" si="238"/>
        <v>0</v>
      </c>
      <c r="BJ522" s="141">
        <f t="shared" si="238"/>
        <v>0</v>
      </c>
      <c r="BK522" s="141">
        <f t="shared" si="238"/>
        <v>0</v>
      </c>
      <c r="BL522" s="141">
        <f t="shared" si="238"/>
        <v>0</v>
      </c>
      <c r="BM522" s="141">
        <f t="shared" si="238"/>
        <v>0</v>
      </c>
      <c r="BN522" s="141">
        <f t="shared" si="238"/>
        <v>0</v>
      </c>
      <c r="BO522" s="141">
        <f t="shared" si="238"/>
        <v>0</v>
      </c>
      <c r="BP522" s="141">
        <f t="shared" si="238"/>
        <v>0</v>
      </c>
      <c r="BQ522" s="141">
        <f t="shared" si="238"/>
        <v>0</v>
      </c>
      <c r="BR522" s="141">
        <f t="shared" si="238"/>
        <v>0</v>
      </c>
      <c r="BS522" s="141">
        <f t="shared" si="238"/>
        <v>0</v>
      </c>
      <c r="BT522" s="141">
        <f t="shared" si="238"/>
        <v>0</v>
      </c>
      <c r="BU522" s="141">
        <f t="shared" si="238"/>
        <v>0</v>
      </c>
      <c r="BV522" s="141">
        <f t="shared" si="238"/>
        <v>0</v>
      </c>
      <c r="BW522" s="141">
        <f t="shared" si="238"/>
        <v>0</v>
      </c>
      <c r="BX522" s="141">
        <f t="shared" si="238"/>
        <v>0</v>
      </c>
      <c r="BY522" s="141">
        <f t="shared" si="238"/>
        <v>0</v>
      </c>
      <c r="BZ522" s="141">
        <f t="shared" si="238"/>
        <v>0</v>
      </c>
      <c r="CA522" s="141">
        <f t="shared" si="238"/>
        <v>0</v>
      </c>
      <c r="CB522" s="141">
        <f t="shared" si="238"/>
        <v>0</v>
      </c>
      <c r="CC522" s="141">
        <f t="shared" si="238"/>
        <v>0</v>
      </c>
      <c r="CD522" s="141">
        <f t="shared" si="238"/>
        <v>0</v>
      </c>
      <c r="CE522" s="141">
        <f t="shared" si="238"/>
        <v>0</v>
      </c>
      <c r="CF522" s="141">
        <f t="shared" si="238"/>
        <v>0</v>
      </c>
      <c r="CG522" s="141">
        <f t="shared" si="238"/>
        <v>0</v>
      </c>
      <c r="CH522" s="141">
        <f t="shared" si="238"/>
        <v>0</v>
      </c>
      <c r="CI522" s="141">
        <f t="shared" si="238"/>
        <v>0</v>
      </c>
      <c r="CJ522" s="141">
        <f t="shared" si="238"/>
        <v>0</v>
      </c>
      <c r="CK522" s="141">
        <f t="shared" si="238"/>
        <v>0</v>
      </c>
      <c r="CL522" s="490"/>
      <c r="CM522" s="491"/>
      <c r="CN522" s="491"/>
      <c r="CO522" s="491"/>
      <c r="CP522" s="491"/>
      <c r="CQ522" s="491"/>
      <c r="CR522" s="491"/>
      <c r="CS522" s="491"/>
      <c r="CT522" s="491"/>
      <c r="CU522" s="492"/>
      <c r="CV522" s="6"/>
    </row>
    <row r="523" spans="1:100" s="22" customFormat="1" ht="13.2" hidden="1" outlineLevel="1">
      <c r="A523" s="486"/>
      <c r="B523" s="486"/>
      <c r="C523" s="496" t="s">
        <v>874</v>
      </c>
      <c r="D523" s="497"/>
      <c r="E523" s="498"/>
      <c r="F523" s="23"/>
      <c r="G523" s="23"/>
      <c r="H523" s="181"/>
      <c r="I523" s="136"/>
      <c r="J523" s="137"/>
      <c r="K523" s="138"/>
      <c r="L523" s="139"/>
      <c r="M523" s="139"/>
      <c r="N523" s="139"/>
      <c r="O523" s="139"/>
      <c r="P523" s="139"/>
      <c r="Q523" s="139"/>
      <c r="R523" s="139"/>
      <c r="S523" s="140"/>
      <c r="T523" s="139"/>
      <c r="U523" s="139"/>
      <c r="V523" s="139"/>
      <c r="W523" s="139"/>
      <c r="X523" s="23"/>
      <c r="Y523" s="139"/>
      <c r="Z523" s="139"/>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42">
        <f t="shared" ref="BH523:CK523" si="239">BH522/(BH519+BH520+BH521+BH522)</f>
        <v>0</v>
      </c>
      <c r="BI523" s="142">
        <f t="shared" si="239"/>
        <v>0</v>
      </c>
      <c r="BJ523" s="142">
        <f t="shared" si="239"/>
        <v>0</v>
      </c>
      <c r="BK523" s="142">
        <f t="shared" si="239"/>
        <v>0</v>
      </c>
      <c r="BL523" s="142">
        <f t="shared" si="239"/>
        <v>0</v>
      </c>
      <c r="BM523" s="142">
        <f t="shared" si="239"/>
        <v>0</v>
      </c>
      <c r="BN523" s="142">
        <f t="shared" si="239"/>
        <v>0</v>
      </c>
      <c r="BO523" s="142">
        <f t="shared" si="239"/>
        <v>0</v>
      </c>
      <c r="BP523" s="142">
        <f t="shared" si="239"/>
        <v>0</v>
      </c>
      <c r="BQ523" s="142">
        <f t="shared" si="239"/>
        <v>0</v>
      </c>
      <c r="BR523" s="142">
        <f t="shared" si="239"/>
        <v>0</v>
      </c>
      <c r="BS523" s="142">
        <f t="shared" si="239"/>
        <v>0</v>
      </c>
      <c r="BT523" s="142">
        <f t="shared" si="239"/>
        <v>0</v>
      </c>
      <c r="BU523" s="142">
        <f t="shared" si="239"/>
        <v>0</v>
      </c>
      <c r="BV523" s="142">
        <f t="shared" si="239"/>
        <v>0</v>
      </c>
      <c r="BW523" s="142">
        <f t="shared" si="239"/>
        <v>0</v>
      </c>
      <c r="BX523" s="142">
        <f t="shared" si="239"/>
        <v>0</v>
      </c>
      <c r="BY523" s="142">
        <f t="shared" si="239"/>
        <v>0</v>
      </c>
      <c r="BZ523" s="142">
        <f t="shared" si="239"/>
        <v>0</v>
      </c>
      <c r="CA523" s="142">
        <f t="shared" si="239"/>
        <v>0</v>
      </c>
      <c r="CB523" s="142">
        <f t="shared" si="239"/>
        <v>0</v>
      </c>
      <c r="CC523" s="142">
        <f t="shared" si="239"/>
        <v>0</v>
      </c>
      <c r="CD523" s="142">
        <f t="shared" si="239"/>
        <v>0</v>
      </c>
      <c r="CE523" s="142" t="e">
        <f t="shared" si="239"/>
        <v>#DIV/0!</v>
      </c>
      <c r="CF523" s="142" t="e">
        <f t="shared" si="239"/>
        <v>#DIV/0!</v>
      </c>
      <c r="CG523" s="142" t="e">
        <f t="shared" si="239"/>
        <v>#DIV/0!</v>
      </c>
      <c r="CH523" s="142" t="e">
        <f t="shared" si="239"/>
        <v>#DIV/0!</v>
      </c>
      <c r="CI523" s="142" t="e">
        <f t="shared" si="239"/>
        <v>#DIV/0!</v>
      </c>
      <c r="CJ523" s="142" t="e">
        <f t="shared" si="239"/>
        <v>#DIV/0!</v>
      </c>
      <c r="CK523" s="142" t="e">
        <f t="shared" si="239"/>
        <v>#DIV/0!</v>
      </c>
      <c r="CL523" s="493"/>
      <c r="CM523" s="494"/>
      <c r="CN523" s="494"/>
      <c r="CO523" s="494"/>
      <c r="CP523" s="494"/>
      <c r="CQ523" s="494"/>
      <c r="CR523" s="494"/>
      <c r="CS523" s="494"/>
      <c r="CT523" s="494"/>
      <c r="CU523" s="495"/>
      <c r="CV523" s="6"/>
    </row>
    <row r="524" spans="1:100" s="22" customFormat="1" ht="13.2" hidden="1" outlineLevel="1">
      <c r="A524" s="486"/>
      <c r="B524" s="486"/>
      <c r="C524" s="499" t="s">
        <v>875</v>
      </c>
      <c r="D524" s="551"/>
      <c r="E524" s="552"/>
      <c r="F524" s="23"/>
      <c r="G524" s="23"/>
      <c r="H524" s="181"/>
      <c r="I524" s="136"/>
      <c r="J524" s="137"/>
      <c r="K524" s="138"/>
      <c r="L524" s="139"/>
      <c r="M524" s="139"/>
      <c r="N524" s="139"/>
      <c r="O524" s="139"/>
      <c r="P524" s="139"/>
      <c r="Q524" s="139"/>
      <c r="R524" s="139"/>
      <c r="S524" s="140"/>
      <c r="T524" s="139"/>
      <c r="U524" s="139"/>
      <c r="V524" s="139"/>
      <c r="W524" s="139"/>
      <c r="X524" s="23"/>
      <c r="Y524" s="139"/>
      <c r="Z524" s="139"/>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43">
        <f t="shared" ref="BH524:CK524" si="240">(((BH519*2)+(BH520*1)+(BH521*0)))/(BH519+BH520+BH521)</f>
        <v>2</v>
      </c>
      <c r="BI524" s="143">
        <f t="shared" si="240"/>
        <v>2</v>
      </c>
      <c r="BJ524" s="143">
        <f t="shared" si="240"/>
        <v>2</v>
      </c>
      <c r="BK524" s="143">
        <f t="shared" si="240"/>
        <v>2</v>
      </c>
      <c r="BL524" s="143">
        <f t="shared" si="240"/>
        <v>2</v>
      </c>
      <c r="BM524" s="143">
        <f t="shared" si="240"/>
        <v>2</v>
      </c>
      <c r="BN524" s="143">
        <f t="shared" si="240"/>
        <v>2</v>
      </c>
      <c r="BO524" s="143">
        <f t="shared" si="240"/>
        <v>2</v>
      </c>
      <c r="BP524" s="143">
        <f t="shared" si="240"/>
        <v>2</v>
      </c>
      <c r="BQ524" s="143">
        <f t="shared" si="240"/>
        <v>2</v>
      </c>
      <c r="BR524" s="143">
        <f t="shared" si="240"/>
        <v>2</v>
      </c>
      <c r="BS524" s="143">
        <f t="shared" si="240"/>
        <v>2</v>
      </c>
      <c r="BT524" s="143">
        <f t="shared" si="240"/>
        <v>2</v>
      </c>
      <c r="BU524" s="143">
        <f t="shared" si="240"/>
        <v>2</v>
      </c>
      <c r="BV524" s="143">
        <f t="shared" si="240"/>
        <v>2</v>
      </c>
      <c r="BW524" s="143">
        <f t="shared" si="240"/>
        <v>2</v>
      </c>
      <c r="BX524" s="143">
        <f t="shared" si="240"/>
        <v>2</v>
      </c>
      <c r="BY524" s="143">
        <f t="shared" si="240"/>
        <v>2</v>
      </c>
      <c r="BZ524" s="143">
        <f t="shared" si="240"/>
        <v>2</v>
      </c>
      <c r="CA524" s="143">
        <f t="shared" si="240"/>
        <v>2</v>
      </c>
      <c r="CB524" s="143">
        <f t="shared" si="240"/>
        <v>2</v>
      </c>
      <c r="CC524" s="143">
        <f t="shared" si="240"/>
        <v>2</v>
      </c>
      <c r="CD524" s="143">
        <f t="shared" si="240"/>
        <v>2</v>
      </c>
      <c r="CE524" s="143" t="e">
        <f t="shared" si="240"/>
        <v>#DIV/0!</v>
      </c>
      <c r="CF524" s="143" t="e">
        <f t="shared" si="240"/>
        <v>#DIV/0!</v>
      </c>
      <c r="CG524" s="143" t="e">
        <f t="shared" si="240"/>
        <v>#DIV/0!</v>
      </c>
      <c r="CH524" s="143" t="e">
        <f t="shared" si="240"/>
        <v>#DIV/0!</v>
      </c>
      <c r="CI524" s="143" t="e">
        <f t="shared" si="240"/>
        <v>#DIV/0!</v>
      </c>
      <c r="CJ524" s="143" t="e">
        <f t="shared" si="240"/>
        <v>#DIV/0!</v>
      </c>
      <c r="CK524" s="143" t="e">
        <f t="shared" si="240"/>
        <v>#DIV/0!</v>
      </c>
      <c r="CL524" s="505">
        <f>COUNTIF(BH525:CK525,"Đ")</f>
        <v>23</v>
      </c>
      <c r="CM524" s="514">
        <f>CL524/(CL524+CN524+CP524+CR524)</f>
        <v>1</v>
      </c>
      <c r="CN524" s="515">
        <f>COUNTIF(BH525:CK525,"CCG")</f>
        <v>0</v>
      </c>
      <c r="CO524" s="514">
        <f>CN524/(CL524+CN524+CP524+CR524)</f>
        <v>0</v>
      </c>
      <c r="CP524" s="515">
        <f>COUNTIF(BH525:CK525,"CĐ")</f>
        <v>0</v>
      </c>
      <c r="CQ524" s="514">
        <f>CP524/(CL524+CN524+CP524+CR524)</f>
        <v>0</v>
      </c>
      <c r="CR524" s="516">
        <f>COUNTIF(BH525:CK525,"KĐG")</f>
        <v>0</v>
      </c>
      <c r="CS524" s="509">
        <f>CR524/(CL524+CN524+CP524+CR524)</f>
        <v>0</v>
      </c>
      <c r="CT524" s="511">
        <f>(((CL524*2)+(CN524*1)+(CP524*0)))/(CL524+CN524+CP524)</f>
        <v>2</v>
      </c>
      <c r="CU524" s="512" t="str">
        <f>IF(CS524&gt;=50%,"KĐG",IF(CT524&gt;=1.6,"Đạt",IF(CT524&gt;=1,"Cần cố gắng","Chưa đạt")))</f>
        <v>Đạt</v>
      </c>
      <c r="CV524" s="6"/>
    </row>
    <row r="525" spans="1:100" s="22" customFormat="1" ht="13.2" hidden="1" outlineLevel="1">
      <c r="A525" s="486"/>
      <c r="B525" s="486"/>
      <c r="C525" s="553"/>
      <c r="D525" s="554"/>
      <c r="E525" s="555"/>
      <c r="F525" s="23"/>
      <c r="G525" s="23"/>
      <c r="H525" s="181"/>
      <c r="I525" s="136"/>
      <c r="J525" s="137"/>
      <c r="K525" s="138"/>
      <c r="L525" s="139"/>
      <c r="M525" s="139"/>
      <c r="N525" s="139"/>
      <c r="O525" s="139"/>
      <c r="P525" s="139"/>
      <c r="Q525" s="139"/>
      <c r="R525" s="139"/>
      <c r="S525" s="140"/>
      <c r="T525" s="139"/>
      <c r="U525" s="139"/>
      <c r="V525" s="139"/>
      <c r="W525" s="139"/>
      <c r="X525" s="23"/>
      <c r="Y525" s="139"/>
      <c r="Z525" s="139"/>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43" t="str">
        <f t="shared" ref="BH525:CK525" si="241">IF(BH523&gt;=50%,"KĐG",IF(BH524&gt;=1.6,"Đ",IF(BH524&gt;=1,"CCG","CĐ")))</f>
        <v>Đ</v>
      </c>
      <c r="BI525" s="143" t="str">
        <f t="shared" si="241"/>
        <v>Đ</v>
      </c>
      <c r="BJ525" s="143" t="str">
        <f t="shared" si="241"/>
        <v>Đ</v>
      </c>
      <c r="BK525" s="143" t="str">
        <f t="shared" si="241"/>
        <v>Đ</v>
      </c>
      <c r="BL525" s="143" t="str">
        <f t="shared" si="241"/>
        <v>Đ</v>
      </c>
      <c r="BM525" s="143" t="str">
        <f t="shared" si="241"/>
        <v>Đ</v>
      </c>
      <c r="BN525" s="143" t="str">
        <f t="shared" si="241"/>
        <v>Đ</v>
      </c>
      <c r="BO525" s="143" t="str">
        <f t="shared" si="241"/>
        <v>Đ</v>
      </c>
      <c r="BP525" s="143" t="str">
        <f t="shared" si="241"/>
        <v>Đ</v>
      </c>
      <c r="BQ525" s="143" t="str">
        <f t="shared" si="241"/>
        <v>Đ</v>
      </c>
      <c r="BR525" s="143" t="str">
        <f t="shared" si="241"/>
        <v>Đ</v>
      </c>
      <c r="BS525" s="143" t="str">
        <f t="shared" si="241"/>
        <v>Đ</v>
      </c>
      <c r="BT525" s="143" t="str">
        <f t="shared" si="241"/>
        <v>Đ</v>
      </c>
      <c r="BU525" s="143" t="str">
        <f t="shared" si="241"/>
        <v>Đ</v>
      </c>
      <c r="BV525" s="143" t="str">
        <f t="shared" si="241"/>
        <v>Đ</v>
      </c>
      <c r="BW525" s="143" t="str">
        <f t="shared" si="241"/>
        <v>Đ</v>
      </c>
      <c r="BX525" s="143" t="str">
        <f t="shared" si="241"/>
        <v>Đ</v>
      </c>
      <c r="BY525" s="143" t="str">
        <f t="shared" si="241"/>
        <v>Đ</v>
      </c>
      <c r="BZ525" s="143" t="str">
        <f t="shared" si="241"/>
        <v>Đ</v>
      </c>
      <c r="CA525" s="143" t="str">
        <f t="shared" si="241"/>
        <v>Đ</v>
      </c>
      <c r="CB525" s="143" t="str">
        <f t="shared" si="241"/>
        <v>Đ</v>
      </c>
      <c r="CC525" s="143" t="str">
        <f t="shared" si="241"/>
        <v>Đ</v>
      </c>
      <c r="CD525" s="143" t="str">
        <f t="shared" si="241"/>
        <v>Đ</v>
      </c>
      <c r="CE525" s="143" t="e">
        <f t="shared" si="241"/>
        <v>#DIV/0!</v>
      </c>
      <c r="CF525" s="143" t="e">
        <f t="shared" si="241"/>
        <v>#DIV/0!</v>
      </c>
      <c r="CG525" s="143" t="e">
        <f t="shared" si="241"/>
        <v>#DIV/0!</v>
      </c>
      <c r="CH525" s="143" t="e">
        <f t="shared" si="241"/>
        <v>#DIV/0!</v>
      </c>
      <c r="CI525" s="143" t="e">
        <f t="shared" si="241"/>
        <v>#DIV/0!</v>
      </c>
      <c r="CJ525" s="143" t="e">
        <f t="shared" si="241"/>
        <v>#DIV/0!</v>
      </c>
      <c r="CK525" s="143" t="e">
        <f t="shared" si="241"/>
        <v>#DIV/0!</v>
      </c>
      <c r="CL525" s="505"/>
      <c r="CM525" s="514"/>
      <c r="CN525" s="515"/>
      <c r="CO525" s="514"/>
      <c r="CP525" s="515"/>
      <c r="CQ525" s="514"/>
      <c r="CR525" s="517"/>
      <c r="CS525" s="510"/>
      <c r="CT525" s="511"/>
      <c r="CU525" s="513"/>
      <c r="CV525" s="6"/>
    </row>
    <row r="526" spans="1:100" s="22" customFormat="1" ht="13.2" hidden="1" outlineLevel="1">
      <c r="A526" s="556" t="s">
        <v>864</v>
      </c>
      <c r="B526" s="556"/>
      <c r="C526" s="144" t="s">
        <v>855</v>
      </c>
      <c r="D526" s="114"/>
      <c r="E526" s="125"/>
      <c r="F526" s="114"/>
      <c r="G526" s="114"/>
      <c r="H526" s="180"/>
      <c r="I526" s="126"/>
      <c r="J526" s="127"/>
      <c r="K526" s="127"/>
      <c r="L526" s="114"/>
      <c r="M526" s="114"/>
      <c r="N526" s="114"/>
      <c r="O526" s="114"/>
      <c r="P526" s="114"/>
      <c r="Q526" s="114"/>
      <c r="R526" s="114"/>
      <c r="S526" s="128"/>
      <c r="T526" s="114"/>
      <c r="U526" s="114"/>
      <c r="V526" s="114"/>
      <c r="W526" s="114"/>
      <c r="X526" s="114"/>
      <c r="Y526" s="114"/>
      <c r="Z526" s="114"/>
      <c r="AA526" s="114"/>
      <c r="AB526" s="114"/>
      <c r="AC526" s="114"/>
      <c r="AD526" s="114"/>
      <c r="AE526" s="114"/>
      <c r="AF526" s="114"/>
      <c r="AG526" s="114"/>
      <c r="AH526" s="114"/>
      <c r="AI526" s="114"/>
      <c r="AJ526" s="114"/>
      <c r="AK526" s="114"/>
      <c r="AL526" s="114"/>
      <c r="AM526" s="114"/>
      <c r="AN526" s="114"/>
      <c r="AO526" s="114"/>
      <c r="AP526" s="114"/>
      <c r="AQ526" s="114"/>
      <c r="AR526" s="114"/>
      <c r="AS526" s="114"/>
      <c r="AT526" s="114"/>
      <c r="AU526" s="114"/>
      <c r="AV526" s="114"/>
      <c r="AW526" s="114"/>
      <c r="AX526" s="114"/>
      <c r="AY526" s="114"/>
      <c r="AZ526" s="114"/>
      <c r="BA526" s="114"/>
      <c r="BB526" s="114"/>
      <c r="BC526" s="114"/>
      <c r="BD526" s="114"/>
      <c r="BE526" s="114"/>
      <c r="BF526" s="114"/>
      <c r="BG526" s="114"/>
      <c r="BH526" s="129">
        <f t="shared" ref="BH526:CK526" si="242">COUNTIFS($V$7:$V$445,"x",BH$7:BH$445,"2")</f>
        <v>5</v>
      </c>
      <c r="BI526" s="129">
        <f t="shared" si="242"/>
        <v>5</v>
      </c>
      <c r="BJ526" s="129">
        <f t="shared" si="242"/>
        <v>5</v>
      </c>
      <c r="BK526" s="129">
        <f t="shared" si="242"/>
        <v>5</v>
      </c>
      <c r="BL526" s="129">
        <f t="shared" si="242"/>
        <v>5</v>
      </c>
      <c r="BM526" s="129">
        <f t="shared" si="242"/>
        <v>5</v>
      </c>
      <c r="BN526" s="129">
        <f t="shared" si="242"/>
        <v>5</v>
      </c>
      <c r="BO526" s="129">
        <f t="shared" si="242"/>
        <v>5</v>
      </c>
      <c r="BP526" s="129">
        <f t="shared" si="242"/>
        <v>5</v>
      </c>
      <c r="BQ526" s="129">
        <f t="shared" si="242"/>
        <v>5</v>
      </c>
      <c r="BR526" s="129">
        <f t="shared" si="242"/>
        <v>5</v>
      </c>
      <c r="BS526" s="129">
        <f t="shared" si="242"/>
        <v>5</v>
      </c>
      <c r="BT526" s="129">
        <f t="shared" si="242"/>
        <v>5</v>
      </c>
      <c r="BU526" s="129">
        <f t="shared" si="242"/>
        <v>5</v>
      </c>
      <c r="BV526" s="129">
        <f t="shared" si="242"/>
        <v>5</v>
      </c>
      <c r="BW526" s="129">
        <f t="shared" si="242"/>
        <v>5</v>
      </c>
      <c r="BX526" s="129">
        <f t="shared" si="242"/>
        <v>5</v>
      </c>
      <c r="BY526" s="129">
        <f t="shared" si="242"/>
        <v>5</v>
      </c>
      <c r="BZ526" s="129">
        <f t="shared" si="242"/>
        <v>5</v>
      </c>
      <c r="CA526" s="129">
        <f t="shared" si="242"/>
        <v>5</v>
      </c>
      <c r="CB526" s="129">
        <f t="shared" si="242"/>
        <v>5</v>
      </c>
      <c r="CC526" s="129">
        <f t="shared" si="242"/>
        <v>5</v>
      </c>
      <c r="CD526" s="129">
        <f t="shared" si="242"/>
        <v>5</v>
      </c>
      <c r="CE526" s="129">
        <f t="shared" si="242"/>
        <v>0</v>
      </c>
      <c r="CF526" s="129">
        <f t="shared" si="242"/>
        <v>0</v>
      </c>
      <c r="CG526" s="129">
        <f t="shared" si="242"/>
        <v>0</v>
      </c>
      <c r="CH526" s="129">
        <f t="shared" si="242"/>
        <v>0</v>
      </c>
      <c r="CI526" s="129">
        <f t="shared" si="242"/>
        <v>0</v>
      </c>
      <c r="CJ526" s="129">
        <f t="shared" si="242"/>
        <v>0</v>
      </c>
      <c r="CK526" s="129">
        <f t="shared" si="242"/>
        <v>0</v>
      </c>
      <c r="CL526" s="519"/>
      <c r="CM526" s="520"/>
      <c r="CN526" s="520"/>
      <c r="CO526" s="520"/>
      <c r="CP526" s="520"/>
      <c r="CQ526" s="520"/>
      <c r="CR526" s="520"/>
      <c r="CS526" s="520"/>
      <c r="CT526" s="520"/>
      <c r="CU526" s="521"/>
      <c r="CV526" s="242"/>
    </row>
    <row r="527" spans="1:100" s="22" customFormat="1" ht="13.2" hidden="1" outlineLevel="1">
      <c r="A527" s="556"/>
      <c r="B527" s="556"/>
      <c r="C527" s="144" t="s">
        <v>856</v>
      </c>
      <c r="D527" s="114"/>
      <c r="E527" s="125"/>
      <c r="F527" s="114"/>
      <c r="G527" s="114"/>
      <c r="H527" s="180"/>
      <c r="I527" s="126"/>
      <c r="J527" s="127"/>
      <c r="K527" s="127"/>
      <c r="L527" s="114"/>
      <c r="M527" s="114"/>
      <c r="N527" s="114"/>
      <c r="O527" s="114"/>
      <c r="P527" s="114"/>
      <c r="Q527" s="114"/>
      <c r="R527" s="114"/>
      <c r="S527" s="128"/>
      <c r="T527" s="114"/>
      <c r="U527" s="114"/>
      <c r="V527" s="114"/>
      <c r="W527" s="114"/>
      <c r="X527" s="114"/>
      <c r="Y527" s="114"/>
      <c r="Z527" s="114"/>
      <c r="AA527" s="114"/>
      <c r="AB527" s="114"/>
      <c r="AC527" s="114"/>
      <c r="AD527" s="114"/>
      <c r="AE527" s="114"/>
      <c r="AF527" s="114"/>
      <c r="AG527" s="114"/>
      <c r="AH527" s="114"/>
      <c r="AI527" s="114"/>
      <c r="AJ527" s="114"/>
      <c r="AK527" s="114"/>
      <c r="AL527" s="114"/>
      <c r="AM527" s="114"/>
      <c r="AN527" s="114"/>
      <c r="AO527" s="114"/>
      <c r="AP527" s="114"/>
      <c r="AQ527" s="114"/>
      <c r="AR527" s="114"/>
      <c r="AS527" s="114"/>
      <c r="AT527" s="114"/>
      <c r="AU527" s="114"/>
      <c r="AV527" s="114"/>
      <c r="AW527" s="114"/>
      <c r="AX527" s="114"/>
      <c r="AY527" s="114"/>
      <c r="AZ527" s="114"/>
      <c r="BA527" s="114"/>
      <c r="BB527" s="114"/>
      <c r="BC527" s="114"/>
      <c r="BD527" s="114"/>
      <c r="BE527" s="114"/>
      <c r="BF527" s="114"/>
      <c r="BG527" s="114"/>
      <c r="BH527" s="129">
        <f t="shared" ref="BH527:CK527" si="243">COUNTIFS($V$7:$V$445,"x",BH$7:BH$445,"1")</f>
        <v>0</v>
      </c>
      <c r="BI527" s="129">
        <f t="shared" si="243"/>
        <v>0</v>
      </c>
      <c r="BJ527" s="129">
        <f t="shared" si="243"/>
        <v>0</v>
      </c>
      <c r="BK527" s="129">
        <f t="shared" si="243"/>
        <v>0</v>
      </c>
      <c r="BL527" s="129">
        <f t="shared" si="243"/>
        <v>0</v>
      </c>
      <c r="BM527" s="129">
        <f t="shared" si="243"/>
        <v>0</v>
      </c>
      <c r="BN527" s="129">
        <f t="shared" si="243"/>
        <v>0</v>
      </c>
      <c r="BO527" s="129">
        <f t="shared" si="243"/>
        <v>0</v>
      </c>
      <c r="BP527" s="129">
        <f t="shared" si="243"/>
        <v>0</v>
      </c>
      <c r="BQ527" s="129">
        <f t="shared" si="243"/>
        <v>0</v>
      </c>
      <c r="BR527" s="129">
        <f t="shared" si="243"/>
        <v>0</v>
      </c>
      <c r="BS527" s="129">
        <f t="shared" si="243"/>
        <v>0</v>
      </c>
      <c r="BT527" s="129">
        <f t="shared" si="243"/>
        <v>0</v>
      </c>
      <c r="BU527" s="129">
        <f t="shared" si="243"/>
        <v>0</v>
      </c>
      <c r="BV527" s="129">
        <f t="shared" si="243"/>
        <v>0</v>
      </c>
      <c r="BW527" s="129">
        <f t="shared" si="243"/>
        <v>0</v>
      </c>
      <c r="BX527" s="129">
        <f t="shared" si="243"/>
        <v>0</v>
      </c>
      <c r="BY527" s="129">
        <f t="shared" si="243"/>
        <v>0</v>
      </c>
      <c r="BZ527" s="129">
        <f t="shared" si="243"/>
        <v>0</v>
      </c>
      <c r="CA527" s="129">
        <f t="shared" si="243"/>
        <v>0</v>
      </c>
      <c r="CB527" s="129">
        <f t="shared" si="243"/>
        <v>0</v>
      </c>
      <c r="CC527" s="129">
        <f t="shared" si="243"/>
        <v>0</v>
      </c>
      <c r="CD527" s="129">
        <f t="shared" si="243"/>
        <v>0</v>
      </c>
      <c r="CE527" s="129">
        <f t="shared" si="243"/>
        <v>0</v>
      </c>
      <c r="CF527" s="129">
        <f t="shared" si="243"/>
        <v>0</v>
      </c>
      <c r="CG527" s="129">
        <f t="shared" si="243"/>
        <v>0</v>
      </c>
      <c r="CH527" s="129">
        <f t="shared" si="243"/>
        <v>0</v>
      </c>
      <c r="CI527" s="129">
        <f t="shared" si="243"/>
        <v>0</v>
      </c>
      <c r="CJ527" s="129">
        <f t="shared" si="243"/>
        <v>0</v>
      </c>
      <c r="CK527" s="129">
        <f t="shared" si="243"/>
        <v>0</v>
      </c>
      <c r="CL527" s="522"/>
      <c r="CM527" s="523"/>
      <c r="CN527" s="523"/>
      <c r="CO527" s="523"/>
      <c r="CP527" s="523"/>
      <c r="CQ527" s="523"/>
      <c r="CR527" s="523"/>
      <c r="CS527" s="523"/>
      <c r="CT527" s="523"/>
      <c r="CU527" s="524"/>
      <c r="CV527" s="242"/>
    </row>
    <row r="528" spans="1:100" s="22" customFormat="1" ht="13.2" hidden="1" outlineLevel="1">
      <c r="A528" s="556"/>
      <c r="B528" s="556"/>
      <c r="C528" s="144" t="s">
        <v>857</v>
      </c>
      <c r="D528" s="114"/>
      <c r="E528" s="125"/>
      <c r="F528" s="114"/>
      <c r="G528" s="114"/>
      <c r="H528" s="180"/>
      <c r="I528" s="126"/>
      <c r="J528" s="127"/>
      <c r="K528" s="127"/>
      <c r="L528" s="114"/>
      <c r="M528" s="114"/>
      <c r="N528" s="114"/>
      <c r="O528" s="114"/>
      <c r="P528" s="114"/>
      <c r="Q528" s="114"/>
      <c r="R528" s="114"/>
      <c r="S528" s="128"/>
      <c r="T528" s="114"/>
      <c r="U528" s="114"/>
      <c r="V528" s="114"/>
      <c r="W528" s="114"/>
      <c r="X528" s="114"/>
      <c r="Y528" s="114"/>
      <c r="Z528" s="114"/>
      <c r="AA528" s="114"/>
      <c r="AB528" s="114"/>
      <c r="AC528" s="114"/>
      <c r="AD528" s="114"/>
      <c r="AE528" s="114"/>
      <c r="AF528" s="114"/>
      <c r="AG528" s="114"/>
      <c r="AH528" s="114"/>
      <c r="AI528" s="114"/>
      <c r="AJ528" s="114"/>
      <c r="AK528" s="114"/>
      <c r="AL528" s="114"/>
      <c r="AM528" s="114"/>
      <c r="AN528" s="114"/>
      <c r="AO528" s="114"/>
      <c r="AP528" s="114"/>
      <c r="AQ528" s="114"/>
      <c r="AR528" s="114"/>
      <c r="AS528" s="114"/>
      <c r="AT528" s="114"/>
      <c r="AU528" s="114"/>
      <c r="AV528" s="114"/>
      <c r="AW528" s="114"/>
      <c r="AX528" s="114"/>
      <c r="AY528" s="114"/>
      <c r="AZ528" s="114"/>
      <c r="BA528" s="114"/>
      <c r="BB528" s="114"/>
      <c r="BC528" s="114"/>
      <c r="BD528" s="114"/>
      <c r="BE528" s="114"/>
      <c r="BF528" s="114"/>
      <c r="BG528" s="114"/>
      <c r="BH528" s="129">
        <f t="shared" ref="BH528:CK528" si="244">COUNTIFS($V$7:$V$445,"x",BH$7:BH$445,"0")</f>
        <v>0</v>
      </c>
      <c r="BI528" s="129">
        <f t="shared" si="244"/>
        <v>0</v>
      </c>
      <c r="BJ528" s="129">
        <f t="shared" si="244"/>
        <v>0</v>
      </c>
      <c r="BK528" s="129">
        <f t="shared" si="244"/>
        <v>0</v>
      </c>
      <c r="BL528" s="129">
        <f t="shared" si="244"/>
        <v>0</v>
      </c>
      <c r="BM528" s="129">
        <f t="shared" si="244"/>
        <v>0</v>
      </c>
      <c r="BN528" s="129">
        <f t="shared" si="244"/>
        <v>0</v>
      </c>
      <c r="BO528" s="129">
        <f t="shared" si="244"/>
        <v>0</v>
      </c>
      <c r="BP528" s="129">
        <f t="shared" si="244"/>
        <v>0</v>
      </c>
      <c r="BQ528" s="129">
        <f t="shared" si="244"/>
        <v>0</v>
      </c>
      <c r="BR528" s="129">
        <f t="shared" si="244"/>
        <v>0</v>
      </c>
      <c r="BS528" s="129">
        <f t="shared" si="244"/>
        <v>0</v>
      </c>
      <c r="BT528" s="129">
        <f t="shared" si="244"/>
        <v>0</v>
      </c>
      <c r="BU528" s="129">
        <f t="shared" si="244"/>
        <v>0</v>
      </c>
      <c r="BV528" s="129">
        <f t="shared" si="244"/>
        <v>0</v>
      </c>
      <c r="BW528" s="129">
        <f t="shared" si="244"/>
        <v>0</v>
      </c>
      <c r="BX528" s="129">
        <f t="shared" si="244"/>
        <v>0</v>
      </c>
      <c r="BY528" s="129">
        <f t="shared" si="244"/>
        <v>0</v>
      </c>
      <c r="BZ528" s="129">
        <f t="shared" si="244"/>
        <v>0</v>
      </c>
      <c r="CA528" s="129">
        <f t="shared" si="244"/>
        <v>0</v>
      </c>
      <c r="CB528" s="129">
        <f t="shared" si="244"/>
        <v>0</v>
      </c>
      <c r="CC528" s="129">
        <f t="shared" si="244"/>
        <v>0</v>
      </c>
      <c r="CD528" s="129">
        <f t="shared" si="244"/>
        <v>0</v>
      </c>
      <c r="CE528" s="129">
        <f t="shared" si="244"/>
        <v>0</v>
      </c>
      <c r="CF528" s="129">
        <f t="shared" si="244"/>
        <v>0</v>
      </c>
      <c r="CG528" s="129">
        <f t="shared" si="244"/>
        <v>0</v>
      </c>
      <c r="CH528" s="129">
        <f t="shared" si="244"/>
        <v>0</v>
      </c>
      <c r="CI528" s="129">
        <f t="shared" si="244"/>
        <v>0</v>
      </c>
      <c r="CJ528" s="129">
        <f t="shared" si="244"/>
        <v>0</v>
      </c>
      <c r="CK528" s="129">
        <f t="shared" si="244"/>
        <v>0</v>
      </c>
      <c r="CL528" s="522"/>
      <c r="CM528" s="523"/>
      <c r="CN528" s="523"/>
      <c r="CO528" s="523"/>
      <c r="CP528" s="523"/>
      <c r="CQ528" s="523"/>
      <c r="CR528" s="523"/>
      <c r="CS528" s="523"/>
      <c r="CT528" s="523"/>
      <c r="CU528" s="524"/>
      <c r="CV528" s="242"/>
    </row>
    <row r="529" spans="1:100" s="22" customFormat="1" ht="13.2" hidden="1" outlineLevel="1">
      <c r="A529" s="556"/>
      <c r="B529" s="556"/>
      <c r="C529" s="528" t="s">
        <v>873</v>
      </c>
      <c r="D529" s="529"/>
      <c r="E529" s="530"/>
      <c r="F529" s="114"/>
      <c r="G529" s="114"/>
      <c r="H529" s="180"/>
      <c r="I529" s="126"/>
      <c r="J529" s="127"/>
      <c r="K529" s="127"/>
      <c r="L529" s="114"/>
      <c r="M529" s="114"/>
      <c r="N529" s="114"/>
      <c r="O529" s="114"/>
      <c r="P529" s="114"/>
      <c r="Q529" s="114"/>
      <c r="R529" s="114"/>
      <c r="S529" s="128"/>
      <c r="T529" s="114"/>
      <c r="U529" s="114"/>
      <c r="V529" s="114"/>
      <c r="W529" s="114"/>
      <c r="X529" s="114"/>
      <c r="Y529" s="114"/>
      <c r="Z529" s="114"/>
      <c r="AA529" s="114"/>
      <c r="AB529" s="114"/>
      <c r="AC529" s="114"/>
      <c r="AD529" s="114"/>
      <c r="AE529" s="114"/>
      <c r="AF529" s="114"/>
      <c r="AG529" s="114"/>
      <c r="AH529" s="114"/>
      <c r="AI529" s="114"/>
      <c r="AJ529" s="114"/>
      <c r="AK529" s="114"/>
      <c r="AL529" s="114"/>
      <c r="AM529" s="114"/>
      <c r="AN529" s="114"/>
      <c r="AO529" s="114"/>
      <c r="AP529" s="114"/>
      <c r="AQ529" s="114"/>
      <c r="AR529" s="114"/>
      <c r="AS529" s="114"/>
      <c r="AT529" s="114"/>
      <c r="AU529" s="114"/>
      <c r="AV529" s="114"/>
      <c r="AW529" s="114"/>
      <c r="AX529" s="114"/>
      <c r="AY529" s="114"/>
      <c r="AZ529" s="114"/>
      <c r="BA529" s="114"/>
      <c r="BB529" s="114"/>
      <c r="BC529" s="114"/>
      <c r="BD529" s="114"/>
      <c r="BE529" s="114"/>
      <c r="BF529" s="114"/>
      <c r="BG529" s="114"/>
      <c r="BH529" s="129">
        <f t="shared" ref="BH529:CK529" si="245">COUNTIFS($V$7:$V$445,"x",BH$7:BH$445,"KĐG")</f>
        <v>0</v>
      </c>
      <c r="BI529" s="129">
        <f t="shared" si="245"/>
        <v>0</v>
      </c>
      <c r="BJ529" s="129">
        <f t="shared" si="245"/>
        <v>0</v>
      </c>
      <c r="BK529" s="129">
        <f t="shared" si="245"/>
        <v>0</v>
      </c>
      <c r="BL529" s="129">
        <f t="shared" si="245"/>
        <v>0</v>
      </c>
      <c r="BM529" s="129">
        <f t="shared" si="245"/>
        <v>0</v>
      </c>
      <c r="BN529" s="129">
        <f t="shared" si="245"/>
        <v>0</v>
      </c>
      <c r="BO529" s="129">
        <f t="shared" si="245"/>
        <v>0</v>
      </c>
      <c r="BP529" s="129">
        <f t="shared" si="245"/>
        <v>0</v>
      </c>
      <c r="BQ529" s="129">
        <f t="shared" si="245"/>
        <v>0</v>
      </c>
      <c r="BR529" s="129">
        <f t="shared" si="245"/>
        <v>0</v>
      </c>
      <c r="BS529" s="129">
        <f t="shared" si="245"/>
        <v>0</v>
      </c>
      <c r="BT529" s="129">
        <f t="shared" si="245"/>
        <v>0</v>
      </c>
      <c r="BU529" s="129">
        <f t="shared" si="245"/>
        <v>0</v>
      </c>
      <c r="BV529" s="129">
        <f t="shared" si="245"/>
        <v>0</v>
      </c>
      <c r="BW529" s="129">
        <f t="shared" si="245"/>
        <v>0</v>
      </c>
      <c r="BX529" s="129">
        <f t="shared" si="245"/>
        <v>0</v>
      </c>
      <c r="BY529" s="129">
        <f t="shared" si="245"/>
        <v>0</v>
      </c>
      <c r="BZ529" s="129">
        <f t="shared" si="245"/>
        <v>0</v>
      </c>
      <c r="CA529" s="129">
        <f t="shared" si="245"/>
        <v>0</v>
      </c>
      <c r="CB529" s="129">
        <f t="shared" si="245"/>
        <v>0</v>
      </c>
      <c r="CC529" s="129">
        <f t="shared" si="245"/>
        <v>0</v>
      </c>
      <c r="CD529" s="129">
        <f t="shared" si="245"/>
        <v>0</v>
      </c>
      <c r="CE529" s="129">
        <f t="shared" si="245"/>
        <v>0</v>
      </c>
      <c r="CF529" s="129">
        <f t="shared" si="245"/>
        <v>0</v>
      </c>
      <c r="CG529" s="129">
        <f t="shared" si="245"/>
        <v>0</v>
      </c>
      <c r="CH529" s="129">
        <f t="shared" si="245"/>
        <v>0</v>
      </c>
      <c r="CI529" s="129">
        <f t="shared" si="245"/>
        <v>0</v>
      </c>
      <c r="CJ529" s="129">
        <f t="shared" si="245"/>
        <v>0</v>
      </c>
      <c r="CK529" s="129">
        <f t="shared" si="245"/>
        <v>0</v>
      </c>
      <c r="CL529" s="522"/>
      <c r="CM529" s="523"/>
      <c r="CN529" s="523"/>
      <c r="CO529" s="523"/>
      <c r="CP529" s="523"/>
      <c r="CQ529" s="523"/>
      <c r="CR529" s="523"/>
      <c r="CS529" s="523"/>
      <c r="CT529" s="523"/>
      <c r="CU529" s="524"/>
      <c r="CV529" s="242"/>
    </row>
    <row r="530" spans="1:100" s="22" customFormat="1" ht="13.2" hidden="1" outlineLevel="1">
      <c r="A530" s="556"/>
      <c r="B530" s="556"/>
      <c r="C530" s="528" t="s">
        <v>874</v>
      </c>
      <c r="D530" s="529"/>
      <c r="E530" s="530"/>
      <c r="F530" s="114"/>
      <c r="G530" s="114"/>
      <c r="H530" s="180"/>
      <c r="I530" s="126"/>
      <c r="J530" s="127"/>
      <c r="K530" s="127"/>
      <c r="L530" s="114"/>
      <c r="M530" s="114"/>
      <c r="N530" s="114"/>
      <c r="O530" s="114"/>
      <c r="P530" s="114"/>
      <c r="Q530" s="114"/>
      <c r="R530" s="114"/>
      <c r="S530" s="128"/>
      <c r="T530" s="114"/>
      <c r="U530" s="114"/>
      <c r="V530" s="114"/>
      <c r="W530" s="114"/>
      <c r="X530" s="114"/>
      <c r="Y530" s="114"/>
      <c r="Z530" s="114"/>
      <c r="AA530" s="114"/>
      <c r="AB530" s="114"/>
      <c r="AC530" s="114"/>
      <c r="AD530" s="114"/>
      <c r="AE530" s="114"/>
      <c r="AF530" s="114"/>
      <c r="AG530" s="114"/>
      <c r="AH530" s="114"/>
      <c r="AI530" s="114"/>
      <c r="AJ530" s="114"/>
      <c r="AK530" s="114"/>
      <c r="AL530" s="114"/>
      <c r="AM530" s="114"/>
      <c r="AN530" s="114"/>
      <c r="AO530" s="114"/>
      <c r="AP530" s="114"/>
      <c r="AQ530" s="114"/>
      <c r="AR530" s="114"/>
      <c r="AS530" s="114"/>
      <c r="AT530" s="114"/>
      <c r="AU530" s="114"/>
      <c r="AV530" s="114"/>
      <c r="AW530" s="114"/>
      <c r="AX530" s="114"/>
      <c r="AY530" s="114"/>
      <c r="AZ530" s="114"/>
      <c r="BA530" s="114"/>
      <c r="BB530" s="114"/>
      <c r="BC530" s="114"/>
      <c r="BD530" s="114"/>
      <c r="BE530" s="114"/>
      <c r="BF530" s="114"/>
      <c r="BG530" s="114"/>
      <c r="BH530" s="132">
        <f>BH529/(BH526+BH527+BH528+BH529)</f>
        <v>0</v>
      </c>
      <c r="BI530" s="132">
        <f t="shared" ref="BI530:CK530" si="246">BI529/(BI526+BI527+BI528+BI529)</f>
        <v>0</v>
      </c>
      <c r="BJ530" s="132">
        <f t="shared" si="246"/>
        <v>0</v>
      </c>
      <c r="BK530" s="132">
        <f t="shared" si="246"/>
        <v>0</v>
      </c>
      <c r="BL530" s="132">
        <f t="shared" si="246"/>
        <v>0</v>
      </c>
      <c r="BM530" s="132">
        <f t="shared" si="246"/>
        <v>0</v>
      </c>
      <c r="BN530" s="132">
        <f t="shared" si="246"/>
        <v>0</v>
      </c>
      <c r="BO530" s="132">
        <f t="shared" si="246"/>
        <v>0</v>
      </c>
      <c r="BP530" s="132">
        <f t="shared" si="246"/>
        <v>0</v>
      </c>
      <c r="BQ530" s="132">
        <f t="shared" si="246"/>
        <v>0</v>
      </c>
      <c r="BR530" s="132">
        <f t="shared" si="246"/>
        <v>0</v>
      </c>
      <c r="BS530" s="132">
        <f t="shared" si="246"/>
        <v>0</v>
      </c>
      <c r="BT530" s="132">
        <f t="shared" si="246"/>
        <v>0</v>
      </c>
      <c r="BU530" s="132">
        <f t="shared" si="246"/>
        <v>0</v>
      </c>
      <c r="BV530" s="132">
        <f t="shared" si="246"/>
        <v>0</v>
      </c>
      <c r="BW530" s="132">
        <f t="shared" si="246"/>
        <v>0</v>
      </c>
      <c r="BX530" s="132">
        <f t="shared" si="246"/>
        <v>0</v>
      </c>
      <c r="BY530" s="132">
        <f t="shared" si="246"/>
        <v>0</v>
      </c>
      <c r="BZ530" s="132">
        <f t="shared" si="246"/>
        <v>0</v>
      </c>
      <c r="CA530" s="132">
        <f t="shared" si="246"/>
        <v>0</v>
      </c>
      <c r="CB530" s="132">
        <f t="shared" si="246"/>
        <v>0</v>
      </c>
      <c r="CC530" s="132">
        <f t="shared" si="246"/>
        <v>0</v>
      </c>
      <c r="CD530" s="132">
        <f t="shared" si="246"/>
        <v>0</v>
      </c>
      <c r="CE530" s="132" t="e">
        <f t="shared" si="246"/>
        <v>#DIV/0!</v>
      </c>
      <c r="CF530" s="132" t="e">
        <f t="shared" si="246"/>
        <v>#DIV/0!</v>
      </c>
      <c r="CG530" s="132" t="e">
        <f t="shared" si="246"/>
        <v>#DIV/0!</v>
      </c>
      <c r="CH530" s="132" t="e">
        <f t="shared" si="246"/>
        <v>#DIV/0!</v>
      </c>
      <c r="CI530" s="132" t="e">
        <f t="shared" si="246"/>
        <v>#DIV/0!</v>
      </c>
      <c r="CJ530" s="132" t="e">
        <f t="shared" si="246"/>
        <v>#DIV/0!</v>
      </c>
      <c r="CK530" s="132" t="e">
        <f t="shared" si="246"/>
        <v>#DIV/0!</v>
      </c>
      <c r="CL530" s="525"/>
      <c r="CM530" s="526"/>
      <c r="CN530" s="526"/>
      <c r="CO530" s="526"/>
      <c r="CP530" s="526"/>
      <c r="CQ530" s="526"/>
      <c r="CR530" s="526"/>
      <c r="CS530" s="526"/>
      <c r="CT530" s="526"/>
      <c r="CU530" s="527"/>
      <c r="CV530" s="242"/>
    </row>
    <row r="531" spans="1:100" s="22" customFormat="1" ht="13.2" hidden="1" outlineLevel="1">
      <c r="A531" s="556"/>
      <c r="B531" s="556"/>
      <c r="C531" s="531" t="s">
        <v>875</v>
      </c>
      <c r="D531" s="557"/>
      <c r="E531" s="558"/>
      <c r="F531" s="114"/>
      <c r="G531" s="114"/>
      <c r="H531" s="180"/>
      <c r="I531" s="126"/>
      <c r="J531" s="127"/>
      <c r="K531" s="127"/>
      <c r="L531" s="114"/>
      <c r="M531" s="114"/>
      <c r="N531" s="114"/>
      <c r="O531" s="114"/>
      <c r="P531" s="114"/>
      <c r="Q531" s="114"/>
      <c r="R531" s="114"/>
      <c r="S531" s="128"/>
      <c r="T531" s="114"/>
      <c r="U531" s="114"/>
      <c r="V531" s="114"/>
      <c r="W531" s="114"/>
      <c r="X531" s="114"/>
      <c r="Y531" s="114"/>
      <c r="Z531" s="114"/>
      <c r="AA531" s="114"/>
      <c r="AB531" s="114"/>
      <c r="AC531" s="114"/>
      <c r="AD531" s="114"/>
      <c r="AE531" s="114"/>
      <c r="AF531" s="114"/>
      <c r="AG531" s="114"/>
      <c r="AH531" s="114"/>
      <c r="AI531" s="114"/>
      <c r="AJ531" s="114"/>
      <c r="AK531" s="114"/>
      <c r="AL531" s="114"/>
      <c r="AM531" s="114"/>
      <c r="AN531" s="114"/>
      <c r="AO531" s="114"/>
      <c r="AP531" s="114"/>
      <c r="AQ531" s="114"/>
      <c r="AR531" s="114"/>
      <c r="AS531" s="114"/>
      <c r="AT531" s="114"/>
      <c r="AU531" s="114"/>
      <c r="AV531" s="114"/>
      <c r="AW531" s="114"/>
      <c r="AX531" s="114"/>
      <c r="AY531" s="114"/>
      <c r="AZ531" s="114"/>
      <c r="BA531" s="114"/>
      <c r="BB531" s="114"/>
      <c r="BC531" s="114"/>
      <c r="BD531" s="114"/>
      <c r="BE531" s="114"/>
      <c r="BF531" s="114"/>
      <c r="BG531" s="114"/>
      <c r="BH531" s="133">
        <f>(((BH526*2)+(BH527*1)+(BH528*0)))/(BH526+BH527+BH528)</f>
        <v>2</v>
      </c>
      <c r="BI531" s="133">
        <f t="shared" ref="BI531:CK531" si="247">(((BI526*2)+(BI527*1)+(BI528*0)))/(BI526+BI527+BI528)</f>
        <v>2</v>
      </c>
      <c r="BJ531" s="133">
        <f t="shared" si="247"/>
        <v>2</v>
      </c>
      <c r="BK531" s="133">
        <f t="shared" si="247"/>
        <v>2</v>
      </c>
      <c r="BL531" s="133">
        <f t="shared" si="247"/>
        <v>2</v>
      </c>
      <c r="BM531" s="133">
        <f t="shared" si="247"/>
        <v>2</v>
      </c>
      <c r="BN531" s="133">
        <f t="shared" si="247"/>
        <v>2</v>
      </c>
      <c r="BO531" s="133">
        <f t="shared" si="247"/>
        <v>2</v>
      </c>
      <c r="BP531" s="133">
        <f t="shared" si="247"/>
        <v>2</v>
      </c>
      <c r="BQ531" s="133">
        <f t="shared" si="247"/>
        <v>2</v>
      </c>
      <c r="BR531" s="133">
        <f t="shared" si="247"/>
        <v>2</v>
      </c>
      <c r="BS531" s="133">
        <f t="shared" si="247"/>
        <v>2</v>
      </c>
      <c r="BT531" s="133">
        <f t="shared" si="247"/>
        <v>2</v>
      </c>
      <c r="BU531" s="133">
        <f t="shared" si="247"/>
        <v>2</v>
      </c>
      <c r="BV531" s="133">
        <f t="shared" si="247"/>
        <v>2</v>
      </c>
      <c r="BW531" s="133">
        <f t="shared" si="247"/>
        <v>2</v>
      </c>
      <c r="BX531" s="133">
        <f t="shared" si="247"/>
        <v>2</v>
      </c>
      <c r="BY531" s="133">
        <f t="shared" si="247"/>
        <v>2</v>
      </c>
      <c r="BZ531" s="133">
        <f t="shared" si="247"/>
        <v>2</v>
      </c>
      <c r="CA531" s="133">
        <f t="shared" si="247"/>
        <v>2</v>
      </c>
      <c r="CB531" s="133">
        <f t="shared" si="247"/>
        <v>2</v>
      </c>
      <c r="CC531" s="133">
        <f t="shared" si="247"/>
        <v>2</v>
      </c>
      <c r="CD531" s="133">
        <f t="shared" si="247"/>
        <v>2</v>
      </c>
      <c r="CE531" s="133" t="e">
        <f t="shared" si="247"/>
        <v>#DIV/0!</v>
      </c>
      <c r="CF531" s="133" t="e">
        <f t="shared" si="247"/>
        <v>#DIV/0!</v>
      </c>
      <c r="CG531" s="133" t="e">
        <f t="shared" si="247"/>
        <v>#DIV/0!</v>
      </c>
      <c r="CH531" s="133" t="e">
        <f t="shared" si="247"/>
        <v>#DIV/0!</v>
      </c>
      <c r="CI531" s="133" t="e">
        <f t="shared" si="247"/>
        <v>#DIV/0!</v>
      </c>
      <c r="CJ531" s="133" t="e">
        <f t="shared" si="247"/>
        <v>#DIV/0!</v>
      </c>
      <c r="CK531" s="133" t="e">
        <f t="shared" si="247"/>
        <v>#DIV/0!</v>
      </c>
      <c r="CL531" s="506">
        <f>COUNTIF(BH532:CK532,"Đ")</f>
        <v>23</v>
      </c>
      <c r="CM531" s="507">
        <f>CL531/(CL531+CN531+CP531+CR531)</f>
        <v>1</v>
      </c>
      <c r="CN531" s="508">
        <f>COUNTIF(BH532:CK532,"CCG")</f>
        <v>0</v>
      </c>
      <c r="CO531" s="507">
        <f>CN531/(CL531+CN531+CP531+CR531)</f>
        <v>0</v>
      </c>
      <c r="CP531" s="508">
        <f>COUNTIF(BH532:CK532,"CĐ")</f>
        <v>0</v>
      </c>
      <c r="CQ531" s="507">
        <f>CP531/(CL531+CN531+CP531+CR531)</f>
        <v>0</v>
      </c>
      <c r="CR531" s="538">
        <f>COUNTIF(BH532:CK532,"KĐG")</f>
        <v>0</v>
      </c>
      <c r="CS531" s="540">
        <f>CR531/(CL531+CN531+CP531+CR531)</f>
        <v>0</v>
      </c>
      <c r="CT531" s="542">
        <f>(((CL531*2)+(CN531*1)+(CP531*0)))/(CL531+CN531+CP531)</f>
        <v>2</v>
      </c>
      <c r="CU531" s="543" t="str">
        <f>IF(CS531&gt;=50%,"KĐG",IF(CT531&gt;=1.6,"Đạt",IF(CT531&gt;=1,"Cần cố gắng","Chưa đạt")))</f>
        <v>Đạt</v>
      </c>
      <c r="CV531" s="242"/>
    </row>
    <row r="532" spans="1:100" s="22" customFormat="1" ht="13.2" hidden="1" outlineLevel="1">
      <c r="A532" s="556"/>
      <c r="B532" s="556"/>
      <c r="C532" s="559"/>
      <c r="D532" s="560"/>
      <c r="E532" s="561"/>
      <c r="F532" s="114"/>
      <c r="G532" s="114"/>
      <c r="H532" s="180"/>
      <c r="I532" s="126"/>
      <c r="J532" s="127"/>
      <c r="K532" s="127"/>
      <c r="L532" s="114"/>
      <c r="M532" s="114"/>
      <c r="N532" s="114"/>
      <c r="O532" s="114"/>
      <c r="P532" s="114"/>
      <c r="Q532" s="114"/>
      <c r="R532" s="114"/>
      <c r="S532" s="128"/>
      <c r="T532" s="114"/>
      <c r="U532" s="114"/>
      <c r="V532" s="114"/>
      <c r="W532" s="114"/>
      <c r="X532" s="114"/>
      <c r="Y532" s="114"/>
      <c r="Z532" s="114"/>
      <c r="AA532" s="114"/>
      <c r="AB532" s="114"/>
      <c r="AC532" s="114"/>
      <c r="AD532" s="114"/>
      <c r="AE532" s="114"/>
      <c r="AF532" s="114"/>
      <c r="AG532" s="114"/>
      <c r="AH532" s="114"/>
      <c r="AI532" s="114"/>
      <c r="AJ532" s="114"/>
      <c r="AK532" s="114"/>
      <c r="AL532" s="114"/>
      <c r="AM532" s="114"/>
      <c r="AN532" s="114"/>
      <c r="AO532" s="114"/>
      <c r="AP532" s="114"/>
      <c r="AQ532" s="114"/>
      <c r="AR532" s="114"/>
      <c r="AS532" s="114"/>
      <c r="AT532" s="114"/>
      <c r="AU532" s="114"/>
      <c r="AV532" s="114"/>
      <c r="AW532" s="114"/>
      <c r="AX532" s="114"/>
      <c r="AY532" s="114"/>
      <c r="AZ532" s="114"/>
      <c r="BA532" s="114"/>
      <c r="BB532" s="114"/>
      <c r="BC532" s="114"/>
      <c r="BD532" s="114"/>
      <c r="BE532" s="114"/>
      <c r="BF532" s="114"/>
      <c r="BG532" s="114"/>
      <c r="BH532" s="133" t="str">
        <f>IF(BH530&gt;=50%,"KĐG",IF(BH531&gt;=1.6,"Đ",IF(BH531&gt;=1,"CCG","CĐ")))</f>
        <v>Đ</v>
      </c>
      <c r="BI532" s="133" t="str">
        <f t="shared" ref="BI532:CK532" si="248">IF(BI530&gt;=50%,"KĐG",IF(BI531&gt;=1.6,"Đ",IF(BI531&gt;=1,"CCG","CĐ")))</f>
        <v>Đ</v>
      </c>
      <c r="BJ532" s="133" t="str">
        <f t="shared" si="248"/>
        <v>Đ</v>
      </c>
      <c r="BK532" s="133" t="str">
        <f t="shared" si="248"/>
        <v>Đ</v>
      </c>
      <c r="BL532" s="133" t="str">
        <f t="shared" si="248"/>
        <v>Đ</v>
      </c>
      <c r="BM532" s="133" t="str">
        <f t="shared" si="248"/>
        <v>Đ</v>
      </c>
      <c r="BN532" s="133" t="str">
        <f t="shared" si="248"/>
        <v>Đ</v>
      </c>
      <c r="BO532" s="133" t="str">
        <f t="shared" si="248"/>
        <v>Đ</v>
      </c>
      <c r="BP532" s="133" t="str">
        <f t="shared" si="248"/>
        <v>Đ</v>
      </c>
      <c r="BQ532" s="133" t="str">
        <f t="shared" si="248"/>
        <v>Đ</v>
      </c>
      <c r="BR532" s="133" t="str">
        <f t="shared" si="248"/>
        <v>Đ</v>
      </c>
      <c r="BS532" s="133" t="str">
        <f t="shared" si="248"/>
        <v>Đ</v>
      </c>
      <c r="BT532" s="133" t="str">
        <f t="shared" si="248"/>
        <v>Đ</v>
      </c>
      <c r="BU532" s="133" t="str">
        <f t="shared" si="248"/>
        <v>Đ</v>
      </c>
      <c r="BV532" s="133" t="str">
        <f t="shared" si="248"/>
        <v>Đ</v>
      </c>
      <c r="BW532" s="133" t="str">
        <f t="shared" si="248"/>
        <v>Đ</v>
      </c>
      <c r="BX532" s="133" t="str">
        <f t="shared" si="248"/>
        <v>Đ</v>
      </c>
      <c r="BY532" s="133" t="str">
        <f t="shared" si="248"/>
        <v>Đ</v>
      </c>
      <c r="BZ532" s="133" t="str">
        <f t="shared" si="248"/>
        <v>Đ</v>
      </c>
      <c r="CA532" s="133" t="str">
        <f t="shared" si="248"/>
        <v>Đ</v>
      </c>
      <c r="CB532" s="133" t="str">
        <f t="shared" si="248"/>
        <v>Đ</v>
      </c>
      <c r="CC532" s="133" t="str">
        <f t="shared" si="248"/>
        <v>Đ</v>
      </c>
      <c r="CD532" s="133" t="str">
        <f t="shared" si="248"/>
        <v>Đ</v>
      </c>
      <c r="CE532" s="133" t="e">
        <f t="shared" si="248"/>
        <v>#DIV/0!</v>
      </c>
      <c r="CF532" s="133" t="e">
        <f t="shared" si="248"/>
        <v>#DIV/0!</v>
      </c>
      <c r="CG532" s="133" t="e">
        <f t="shared" si="248"/>
        <v>#DIV/0!</v>
      </c>
      <c r="CH532" s="133" t="e">
        <f t="shared" si="248"/>
        <v>#DIV/0!</v>
      </c>
      <c r="CI532" s="133" t="e">
        <f t="shared" si="248"/>
        <v>#DIV/0!</v>
      </c>
      <c r="CJ532" s="133" t="e">
        <f t="shared" si="248"/>
        <v>#DIV/0!</v>
      </c>
      <c r="CK532" s="133" t="e">
        <f t="shared" si="248"/>
        <v>#DIV/0!</v>
      </c>
      <c r="CL532" s="506"/>
      <c r="CM532" s="507"/>
      <c r="CN532" s="508"/>
      <c r="CO532" s="507"/>
      <c r="CP532" s="508"/>
      <c r="CQ532" s="507"/>
      <c r="CR532" s="539"/>
      <c r="CS532" s="541"/>
      <c r="CT532" s="542"/>
      <c r="CU532" s="544"/>
      <c r="CV532" s="242"/>
    </row>
    <row r="533" spans="1:100" s="22" customFormat="1" ht="13.2" hidden="1" outlineLevel="1">
      <c r="A533" s="486" t="s">
        <v>872</v>
      </c>
      <c r="B533" s="486"/>
      <c r="C533" s="134" t="s">
        <v>855</v>
      </c>
      <c r="D533" s="23"/>
      <c r="E533" s="135"/>
      <c r="F533" s="23"/>
      <c r="G533" s="23"/>
      <c r="H533" s="181"/>
      <c r="I533" s="136"/>
      <c r="J533" s="137"/>
      <c r="K533" s="138"/>
      <c r="L533" s="139"/>
      <c r="M533" s="139"/>
      <c r="N533" s="139"/>
      <c r="O533" s="139"/>
      <c r="P533" s="139"/>
      <c r="Q533" s="139"/>
      <c r="R533" s="139"/>
      <c r="S533" s="140"/>
      <c r="T533" s="139"/>
      <c r="U533" s="139"/>
      <c r="V533" s="139"/>
      <c r="W533" s="139"/>
      <c r="X533" s="23"/>
      <c r="Y533" s="139"/>
      <c r="Z533" s="139"/>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41">
        <f t="shared" ref="BH533:CK533" si="249">COUNTIFS($W$7:$W$445,"x",BH$7:BH$445,"2")</f>
        <v>4</v>
      </c>
      <c r="BI533" s="141">
        <f t="shared" si="249"/>
        <v>4</v>
      </c>
      <c r="BJ533" s="141">
        <f t="shared" si="249"/>
        <v>4</v>
      </c>
      <c r="BK533" s="141">
        <f t="shared" si="249"/>
        <v>4</v>
      </c>
      <c r="BL533" s="141">
        <f t="shared" si="249"/>
        <v>4</v>
      </c>
      <c r="BM533" s="141">
        <f t="shared" si="249"/>
        <v>4</v>
      </c>
      <c r="BN533" s="141">
        <f t="shared" si="249"/>
        <v>4</v>
      </c>
      <c r="BO533" s="141">
        <f t="shared" si="249"/>
        <v>4</v>
      </c>
      <c r="BP533" s="141">
        <f t="shared" si="249"/>
        <v>4</v>
      </c>
      <c r="BQ533" s="141">
        <f t="shared" si="249"/>
        <v>4</v>
      </c>
      <c r="BR533" s="141">
        <f t="shared" si="249"/>
        <v>4</v>
      </c>
      <c r="BS533" s="141">
        <f t="shared" si="249"/>
        <v>4</v>
      </c>
      <c r="BT533" s="141">
        <f t="shared" si="249"/>
        <v>4</v>
      </c>
      <c r="BU533" s="141">
        <f t="shared" si="249"/>
        <v>4</v>
      </c>
      <c r="BV533" s="141">
        <f t="shared" si="249"/>
        <v>4</v>
      </c>
      <c r="BW533" s="141">
        <f t="shared" si="249"/>
        <v>4</v>
      </c>
      <c r="BX533" s="141">
        <f t="shared" si="249"/>
        <v>4</v>
      </c>
      <c r="BY533" s="141">
        <f t="shared" si="249"/>
        <v>4</v>
      </c>
      <c r="BZ533" s="141">
        <f t="shared" si="249"/>
        <v>4</v>
      </c>
      <c r="CA533" s="141">
        <f t="shared" si="249"/>
        <v>4</v>
      </c>
      <c r="CB533" s="141">
        <f t="shared" si="249"/>
        <v>4</v>
      </c>
      <c r="CC533" s="141">
        <f t="shared" si="249"/>
        <v>4</v>
      </c>
      <c r="CD533" s="141">
        <f t="shared" si="249"/>
        <v>4</v>
      </c>
      <c r="CE533" s="141">
        <f t="shared" si="249"/>
        <v>0</v>
      </c>
      <c r="CF533" s="141">
        <f t="shared" si="249"/>
        <v>0</v>
      </c>
      <c r="CG533" s="141">
        <f t="shared" si="249"/>
        <v>0</v>
      </c>
      <c r="CH533" s="141">
        <f t="shared" si="249"/>
        <v>0</v>
      </c>
      <c r="CI533" s="141">
        <f t="shared" si="249"/>
        <v>0</v>
      </c>
      <c r="CJ533" s="141">
        <f t="shared" si="249"/>
        <v>0</v>
      </c>
      <c r="CK533" s="141">
        <f t="shared" si="249"/>
        <v>0</v>
      </c>
      <c r="CL533" s="487"/>
      <c r="CM533" s="488"/>
      <c r="CN533" s="488"/>
      <c r="CO533" s="488"/>
      <c r="CP533" s="488"/>
      <c r="CQ533" s="488"/>
      <c r="CR533" s="488"/>
      <c r="CS533" s="488"/>
      <c r="CT533" s="488"/>
      <c r="CU533" s="489"/>
      <c r="CV533" s="39"/>
    </row>
    <row r="534" spans="1:100" s="22" customFormat="1" ht="13.2" hidden="1" outlineLevel="1">
      <c r="A534" s="486"/>
      <c r="B534" s="486"/>
      <c r="C534" s="134" t="s">
        <v>856</v>
      </c>
      <c r="D534" s="23"/>
      <c r="E534" s="135"/>
      <c r="F534" s="23"/>
      <c r="G534" s="23"/>
      <c r="H534" s="181"/>
      <c r="I534" s="136"/>
      <c r="J534" s="137"/>
      <c r="K534" s="138"/>
      <c r="L534" s="139"/>
      <c r="M534" s="139"/>
      <c r="N534" s="139"/>
      <c r="O534" s="139"/>
      <c r="P534" s="139"/>
      <c r="Q534" s="139"/>
      <c r="R534" s="139"/>
      <c r="S534" s="140"/>
      <c r="T534" s="139"/>
      <c r="U534" s="139"/>
      <c r="V534" s="139"/>
      <c r="W534" s="139"/>
      <c r="X534" s="23"/>
      <c r="Y534" s="139"/>
      <c r="Z534" s="139"/>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41">
        <f t="shared" ref="BH534:CK534" si="250">COUNTIFS($W$7:$W$445,"x",BH$7:BH$445,"1")</f>
        <v>0</v>
      </c>
      <c r="BI534" s="141">
        <f t="shared" si="250"/>
        <v>0</v>
      </c>
      <c r="BJ534" s="141">
        <f t="shared" si="250"/>
        <v>0</v>
      </c>
      <c r="BK534" s="141">
        <f t="shared" si="250"/>
        <v>0</v>
      </c>
      <c r="BL534" s="141">
        <f t="shared" si="250"/>
        <v>0</v>
      </c>
      <c r="BM534" s="141">
        <f t="shared" si="250"/>
        <v>0</v>
      </c>
      <c r="BN534" s="141">
        <f t="shared" si="250"/>
        <v>0</v>
      </c>
      <c r="BO534" s="141">
        <f t="shared" si="250"/>
        <v>0</v>
      </c>
      <c r="BP534" s="141">
        <f t="shared" si="250"/>
        <v>0</v>
      </c>
      <c r="BQ534" s="141">
        <f t="shared" si="250"/>
        <v>0</v>
      </c>
      <c r="BR534" s="141">
        <f t="shared" si="250"/>
        <v>0</v>
      </c>
      <c r="BS534" s="141">
        <f t="shared" si="250"/>
        <v>0</v>
      </c>
      <c r="BT534" s="141">
        <f t="shared" si="250"/>
        <v>0</v>
      </c>
      <c r="BU534" s="141">
        <f t="shared" si="250"/>
        <v>0</v>
      </c>
      <c r="BV534" s="141">
        <f t="shared" si="250"/>
        <v>0</v>
      </c>
      <c r="BW534" s="141">
        <f t="shared" si="250"/>
        <v>0</v>
      </c>
      <c r="BX534" s="141">
        <f t="shared" si="250"/>
        <v>0</v>
      </c>
      <c r="BY534" s="141">
        <f t="shared" si="250"/>
        <v>0</v>
      </c>
      <c r="BZ534" s="141">
        <f t="shared" si="250"/>
        <v>0</v>
      </c>
      <c r="CA534" s="141">
        <f t="shared" si="250"/>
        <v>0</v>
      </c>
      <c r="CB534" s="141">
        <f t="shared" si="250"/>
        <v>0</v>
      </c>
      <c r="CC534" s="141">
        <f t="shared" si="250"/>
        <v>0</v>
      </c>
      <c r="CD534" s="141">
        <f t="shared" si="250"/>
        <v>0</v>
      </c>
      <c r="CE534" s="141">
        <f t="shared" si="250"/>
        <v>0</v>
      </c>
      <c r="CF534" s="141">
        <f t="shared" si="250"/>
        <v>0</v>
      </c>
      <c r="CG534" s="141">
        <f t="shared" si="250"/>
        <v>0</v>
      </c>
      <c r="CH534" s="141">
        <f t="shared" si="250"/>
        <v>0</v>
      </c>
      <c r="CI534" s="141">
        <f t="shared" si="250"/>
        <v>0</v>
      </c>
      <c r="CJ534" s="141">
        <f t="shared" si="250"/>
        <v>0</v>
      </c>
      <c r="CK534" s="141">
        <f t="shared" si="250"/>
        <v>0</v>
      </c>
      <c r="CL534" s="490"/>
      <c r="CM534" s="491"/>
      <c r="CN534" s="491"/>
      <c r="CO534" s="491"/>
      <c r="CP534" s="491"/>
      <c r="CQ534" s="491"/>
      <c r="CR534" s="491"/>
      <c r="CS534" s="491"/>
      <c r="CT534" s="491"/>
      <c r="CU534" s="492"/>
      <c r="CV534" s="39"/>
    </row>
    <row r="535" spans="1:100" s="22" customFormat="1" ht="13.2" hidden="1" outlineLevel="1">
      <c r="A535" s="486"/>
      <c r="B535" s="486"/>
      <c r="C535" s="134" t="s">
        <v>857</v>
      </c>
      <c r="D535" s="23"/>
      <c r="E535" s="135"/>
      <c r="F535" s="23"/>
      <c r="G535" s="23"/>
      <c r="H535" s="181"/>
      <c r="I535" s="136"/>
      <c r="J535" s="137"/>
      <c r="K535" s="138"/>
      <c r="L535" s="139"/>
      <c r="M535" s="139"/>
      <c r="N535" s="139"/>
      <c r="O535" s="139"/>
      <c r="P535" s="139"/>
      <c r="Q535" s="139"/>
      <c r="R535" s="139"/>
      <c r="S535" s="140"/>
      <c r="T535" s="139"/>
      <c r="U535" s="139"/>
      <c r="V535" s="139"/>
      <c r="W535" s="139"/>
      <c r="X535" s="23"/>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41">
        <f t="shared" ref="BH535:CK535" si="251">COUNTIFS($W$7:$W$445,"x",BH$7:BH$445,"0")</f>
        <v>0</v>
      </c>
      <c r="BI535" s="141">
        <f t="shared" si="251"/>
        <v>0</v>
      </c>
      <c r="BJ535" s="141">
        <f t="shared" si="251"/>
        <v>0</v>
      </c>
      <c r="BK535" s="141">
        <f t="shared" si="251"/>
        <v>0</v>
      </c>
      <c r="BL535" s="141">
        <f t="shared" si="251"/>
        <v>0</v>
      </c>
      <c r="BM535" s="141">
        <f t="shared" si="251"/>
        <v>0</v>
      </c>
      <c r="BN535" s="141">
        <f t="shared" si="251"/>
        <v>0</v>
      </c>
      <c r="BO535" s="141">
        <f t="shared" si="251"/>
        <v>0</v>
      </c>
      <c r="BP535" s="141">
        <f t="shared" si="251"/>
        <v>0</v>
      </c>
      <c r="BQ535" s="141">
        <f t="shared" si="251"/>
        <v>0</v>
      </c>
      <c r="BR535" s="141">
        <f t="shared" si="251"/>
        <v>0</v>
      </c>
      <c r="BS535" s="141">
        <f t="shared" si="251"/>
        <v>0</v>
      </c>
      <c r="BT535" s="141">
        <f t="shared" si="251"/>
        <v>0</v>
      </c>
      <c r="BU535" s="141">
        <f t="shared" si="251"/>
        <v>0</v>
      </c>
      <c r="BV535" s="141">
        <f t="shared" si="251"/>
        <v>0</v>
      </c>
      <c r="BW535" s="141">
        <f t="shared" si="251"/>
        <v>0</v>
      </c>
      <c r="BX535" s="141">
        <f t="shared" si="251"/>
        <v>0</v>
      </c>
      <c r="BY535" s="141">
        <f t="shared" si="251"/>
        <v>0</v>
      </c>
      <c r="BZ535" s="141">
        <f t="shared" si="251"/>
        <v>0</v>
      </c>
      <c r="CA535" s="141">
        <f t="shared" si="251"/>
        <v>0</v>
      </c>
      <c r="CB535" s="141">
        <f t="shared" si="251"/>
        <v>0</v>
      </c>
      <c r="CC535" s="141">
        <f t="shared" si="251"/>
        <v>0</v>
      </c>
      <c r="CD535" s="141">
        <f t="shared" si="251"/>
        <v>0</v>
      </c>
      <c r="CE535" s="141">
        <f t="shared" si="251"/>
        <v>0</v>
      </c>
      <c r="CF535" s="141">
        <f t="shared" si="251"/>
        <v>0</v>
      </c>
      <c r="CG535" s="141">
        <f t="shared" si="251"/>
        <v>0</v>
      </c>
      <c r="CH535" s="141">
        <f t="shared" si="251"/>
        <v>0</v>
      </c>
      <c r="CI535" s="141">
        <f t="shared" si="251"/>
        <v>0</v>
      </c>
      <c r="CJ535" s="141">
        <f t="shared" si="251"/>
        <v>0</v>
      </c>
      <c r="CK535" s="141">
        <f t="shared" si="251"/>
        <v>0</v>
      </c>
      <c r="CL535" s="490"/>
      <c r="CM535" s="491"/>
      <c r="CN535" s="491"/>
      <c r="CO535" s="491"/>
      <c r="CP535" s="491"/>
      <c r="CQ535" s="491"/>
      <c r="CR535" s="491"/>
      <c r="CS535" s="491"/>
      <c r="CT535" s="491"/>
      <c r="CU535" s="492"/>
      <c r="CV535" s="39"/>
    </row>
    <row r="536" spans="1:100" s="22" customFormat="1" ht="13.2" hidden="1" outlineLevel="1">
      <c r="A536" s="486"/>
      <c r="B536" s="486"/>
      <c r="C536" s="496" t="s">
        <v>873</v>
      </c>
      <c r="D536" s="497"/>
      <c r="E536" s="498"/>
      <c r="F536" s="23"/>
      <c r="G536" s="23"/>
      <c r="H536" s="181"/>
      <c r="I536" s="136"/>
      <c r="J536" s="137"/>
      <c r="K536" s="138"/>
      <c r="L536" s="139"/>
      <c r="M536" s="139"/>
      <c r="N536" s="139"/>
      <c r="O536" s="139"/>
      <c r="P536" s="139"/>
      <c r="Q536" s="139"/>
      <c r="R536" s="139"/>
      <c r="S536" s="140"/>
      <c r="T536" s="139"/>
      <c r="U536" s="139"/>
      <c r="V536" s="139"/>
      <c r="W536" s="139"/>
      <c r="X536" s="23"/>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41">
        <f t="shared" ref="BH536:CK536" si="252">COUNTIFS($W$7:$W$445,"x",BH$7:BH$445,"KĐG")</f>
        <v>0</v>
      </c>
      <c r="BI536" s="141">
        <f t="shared" si="252"/>
        <v>0</v>
      </c>
      <c r="BJ536" s="141">
        <f t="shared" si="252"/>
        <v>0</v>
      </c>
      <c r="BK536" s="141">
        <f t="shared" si="252"/>
        <v>0</v>
      </c>
      <c r="BL536" s="141">
        <f t="shared" si="252"/>
        <v>0</v>
      </c>
      <c r="BM536" s="141">
        <f t="shared" si="252"/>
        <v>0</v>
      </c>
      <c r="BN536" s="141">
        <f t="shared" si="252"/>
        <v>0</v>
      </c>
      <c r="BO536" s="141">
        <f t="shared" si="252"/>
        <v>0</v>
      </c>
      <c r="BP536" s="141">
        <f t="shared" si="252"/>
        <v>0</v>
      </c>
      <c r="BQ536" s="141">
        <f t="shared" si="252"/>
        <v>0</v>
      </c>
      <c r="BR536" s="141">
        <f t="shared" si="252"/>
        <v>0</v>
      </c>
      <c r="BS536" s="141">
        <f t="shared" si="252"/>
        <v>0</v>
      </c>
      <c r="BT536" s="141">
        <f t="shared" si="252"/>
        <v>0</v>
      </c>
      <c r="BU536" s="141">
        <f t="shared" si="252"/>
        <v>0</v>
      </c>
      <c r="BV536" s="141">
        <f t="shared" si="252"/>
        <v>0</v>
      </c>
      <c r="BW536" s="141">
        <f t="shared" si="252"/>
        <v>0</v>
      </c>
      <c r="BX536" s="141">
        <f t="shared" si="252"/>
        <v>0</v>
      </c>
      <c r="BY536" s="141">
        <f t="shared" si="252"/>
        <v>0</v>
      </c>
      <c r="BZ536" s="141">
        <f t="shared" si="252"/>
        <v>0</v>
      </c>
      <c r="CA536" s="141">
        <f t="shared" si="252"/>
        <v>0</v>
      </c>
      <c r="CB536" s="141">
        <f t="shared" si="252"/>
        <v>0</v>
      </c>
      <c r="CC536" s="141">
        <f t="shared" si="252"/>
        <v>0</v>
      </c>
      <c r="CD536" s="141">
        <f t="shared" si="252"/>
        <v>0</v>
      </c>
      <c r="CE536" s="141">
        <f t="shared" si="252"/>
        <v>0</v>
      </c>
      <c r="CF536" s="141">
        <f t="shared" si="252"/>
        <v>0</v>
      </c>
      <c r="CG536" s="141">
        <f t="shared" si="252"/>
        <v>0</v>
      </c>
      <c r="CH536" s="141">
        <f t="shared" si="252"/>
        <v>0</v>
      </c>
      <c r="CI536" s="141">
        <f t="shared" si="252"/>
        <v>0</v>
      </c>
      <c r="CJ536" s="141">
        <f t="shared" si="252"/>
        <v>0</v>
      </c>
      <c r="CK536" s="141">
        <f t="shared" si="252"/>
        <v>0</v>
      </c>
      <c r="CL536" s="490"/>
      <c r="CM536" s="491"/>
      <c r="CN536" s="491"/>
      <c r="CO536" s="491"/>
      <c r="CP536" s="491"/>
      <c r="CQ536" s="491"/>
      <c r="CR536" s="491"/>
      <c r="CS536" s="491"/>
      <c r="CT536" s="491"/>
      <c r="CU536" s="492"/>
      <c r="CV536" s="39"/>
    </row>
    <row r="537" spans="1:100" s="22" customFormat="1" ht="13.2" hidden="1" outlineLevel="1">
      <c r="A537" s="486"/>
      <c r="B537" s="486"/>
      <c r="C537" s="496" t="s">
        <v>874</v>
      </c>
      <c r="D537" s="497"/>
      <c r="E537" s="498"/>
      <c r="F537" s="23"/>
      <c r="G537" s="23"/>
      <c r="H537" s="181"/>
      <c r="I537" s="136"/>
      <c r="J537" s="137"/>
      <c r="K537" s="138"/>
      <c r="L537" s="139"/>
      <c r="M537" s="139"/>
      <c r="N537" s="139"/>
      <c r="O537" s="139"/>
      <c r="P537" s="139"/>
      <c r="Q537" s="139"/>
      <c r="R537" s="139"/>
      <c r="S537" s="140"/>
      <c r="T537" s="139"/>
      <c r="U537" s="139"/>
      <c r="V537" s="139"/>
      <c r="W537" s="139"/>
      <c r="X537" s="23"/>
      <c r="Y537" s="139"/>
      <c r="Z537" s="139"/>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42">
        <f>BH536/(BH533+BH534+BH535+BH536)</f>
        <v>0</v>
      </c>
      <c r="BI537" s="142">
        <f t="shared" ref="BI537:CK537" si="253">BI536/(BI533+BI534+BI535+BI536)</f>
        <v>0</v>
      </c>
      <c r="BJ537" s="142">
        <f t="shared" si="253"/>
        <v>0</v>
      </c>
      <c r="BK537" s="142">
        <f t="shared" si="253"/>
        <v>0</v>
      </c>
      <c r="BL537" s="142">
        <f t="shared" si="253"/>
        <v>0</v>
      </c>
      <c r="BM537" s="142">
        <f t="shared" si="253"/>
        <v>0</v>
      </c>
      <c r="BN537" s="142">
        <f t="shared" si="253"/>
        <v>0</v>
      </c>
      <c r="BO537" s="142">
        <f t="shared" si="253"/>
        <v>0</v>
      </c>
      <c r="BP537" s="142">
        <f t="shared" si="253"/>
        <v>0</v>
      </c>
      <c r="BQ537" s="142">
        <f t="shared" si="253"/>
        <v>0</v>
      </c>
      <c r="BR537" s="142">
        <f t="shared" si="253"/>
        <v>0</v>
      </c>
      <c r="BS537" s="142">
        <f t="shared" si="253"/>
        <v>0</v>
      </c>
      <c r="BT537" s="142">
        <f t="shared" si="253"/>
        <v>0</v>
      </c>
      <c r="BU537" s="142">
        <f t="shared" si="253"/>
        <v>0</v>
      </c>
      <c r="BV537" s="142">
        <f t="shared" si="253"/>
        <v>0</v>
      </c>
      <c r="BW537" s="142">
        <f t="shared" si="253"/>
        <v>0</v>
      </c>
      <c r="BX537" s="142">
        <f t="shared" si="253"/>
        <v>0</v>
      </c>
      <c r="BY537" s="142">
        <f t="shared" si="253"/>
        <v>0</v>
      </c>
      <c r="BZ537" s="142">
        <f t="shared" si="253"/>
        <v>0</v>
      </c>
      <c r="CA537" s="142">
        <f t="shared" si="253"/>
        <v>0</v>
      </c>
      <c r="CB537" s="142">
        <f t="shared" si="253"/>
        <v>0</v>
      </c>
      <c r="CC537" s="142">
        <f t="shared" si="253"/>
        <v>0</v>
      </c>
      <c r="CD537" s="142">
        <f t="shared" si="253"/>
        <v>0</v>
      </c>
      <c r="CE537" s="142" t="e">
        <f t="shared" si="253"/>
        <v>#DIV/0!</v>
      </c>
      <c r="CF537" s="142" t="e">
        <f t="shared" si="253"/>
        <v>#DIV/0!</v>
      </c>
      <c r="CG537" s="142" t="e">
        <f t="shared" si="253"/>
        <v>#DIV/0!</v>
      </c>
      <c r="CH537" s="142" t="e">
        <f t="shared" si="253"/>
        <v>#DIV/0!</v>
      </c>
      <c r="CI537" s="142" t="e">
        <f t="shared" si="253"/>
        <v>#DIV/0!</v>
      </c>
      <c r="CJ537" s="142" t="e">
        <f t="shared" si="253"/>
        <v>#DIV/0!</v>
      </c>
      <c r="CK537" s="142" t="e">
        <f t="shared" si="253"/>
        <v>#DIV/0!</v>
      </c>
      <c r="CL537" s="493"/>
      <c r="CM537" s="494"/>
      <c r="CN537" s="494"/>
      <c r="CO537" s="494"/>
      <c r="CP537" s="494"/>
      <c r="CQ537" s="494"/>
      <c r="CR537" s="494"/>
      <c r="CS537" s="494"/>
      <c r="CT537" s="494"/>
      <c r="CU537" s="495"/>
      <c r="CV537" s="39"/>
    </row>
    <row r="538" spans="1:100" s="22" customFormat="1" ht="13.2" hidden="1" outlineLevel="1">
      <c r="A538" s="486"/>
      <c r="B538" s="486"/>
      <c r="C538" s="499" t="s">
        <v>875</v>
      </c>
      <c r="D538" s="551"/>
      <c r="E538" s="552"/>
      <c r="F538" s="23"/>
      <c r="G538" s="23"/>
      <c r="H538" s="181"/>
      <c r="I538" s="136"/>
      <c r="J538" s="137"/>
      <c r="K538" s="138"/>
      <c r="L538" s="139"/>
      <c r="M538" s="139"/>
      <c r="N538" s="139"/>
      <c r="O538" s="139"/>
      <c r="P538" s="139"/>
      <c r="Q538" s="139"/>
      <c r="R538" s="139"/>
      <c r="S538" s="140"/>
      <c r="T538" s="139"/>
      <c r="U538" s="139"/>
      <c r="V538" s="139"/>
      <c r="W538" s="139"/>
      <c r="X538" s="23"/>
      <c r="Y538" s="139"/>
      <c r="Z538" s="139"/>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43">
        <f>(((BH533*2)+(BH534*1)+(BH535*0)))/(BH533+BH534+BH535)</f>
        <v>2</v>
      </c>
      <c r="BI538" s="143">
        <f t="shared" ref="BI538:CK538" si="254">(((BI533*2)+(BI534*1)+(BI535*0)))/(BI533+BI534+BI535)</f>
        <v>2</v>
      </c>
      <c r="BJ538" s="143">
        <f t="shared" si="254"/>
        <v>2</v>
      </c>
      <c r="BK538" s="143">
        <f t="shared" si="254"/>
        <v>2</v>
      </c>
      <c r="BL538" s="143">
        <f t="shared" si="254"/>
        <v>2</v>
      </c>
      <c r="BM538" s="143">
        <f t="shared" si="254"/>
        <v>2</v>
      </c>
      <c r="BN538" s="143">
        <f t="shared" si="254"/>
        <v>2</v>
      </c>
      <c r="BO538" s="143">
        <f t="shared" si="254"/>
        <v>2</v>
      </c>
      <c r="BP538" s="143">
        <f t="shared" si="254"/>
        <v>2</v>
      </c>
      <c r="BQ538" s="143">
        <f t="shared" si="254"/>
        <v>2</v>
      </c>
      <c r="BR538" s="143">
        <f t="shared" si="254"/>
        <v>2</v>
      </c>
      <c r="BS538" s="143">
        <f t="shared" si="254"/>
        <v>2</v>
      </c>
      <c r="BT538" s="143">
        <f t="shared" si="254"/>
        <v>2</v>
      </c>
      <c r="BU538" s="143">
        <f t="shared" si="254"/>
        <v>2</v>
      </c>
      <c r="BV538" s="143">
        <f t="shared" si="254"/>
        <v>2</v>
      </c>
      <c r="BW538" s="143">
        <f t="shared" si="254"/>
        <v>2</v>
      </c>
      <c r="BX538" s="143">
        <f t="shared" si="254"/>
        <v>2</v>
      </c>
      <c r="BY538" s="143">
        <f t="shared" si="254"/>
        <v>2</v>
      </c>
      <c r="BZ538" s="143">
        <f t="shared" si="254"/>
        <v>2</v>
      </c>
      <c r="CA538" s="143">
        <f t="shared" si="254"/>
        <v>2</v>
      </c>
      <c r="CB538" s="143">
        <f t="shared" si="254"/>
        <v>2</v>
      </c>
      <c r="CC538" s="143">
        <f t="shared" si="254"/>
        <v>2</v>
      </c>
      <c r="CD538" s="143">
        <f t="shared" si="254"/>
        <v>2</v>
      </c>
      <c r="CE538" s="143" t="e">
        <f t="shared" si="254"/>
        <v>#DIV/0!</v>
      </c>
      <c r="CF538" s="143" t="e">
        <f t="shared" si="254"/>
        <v>#DIV/0!</v>
      </c>
      <c r="CG538" s="143" t="e">
        <f t="shared" si="254"/>
        <v>#DIV/0!</v>
      </c>
      <c r="CH538" s="143" t="e">
        <f t="shared" si="254"/>
        <v>#DIV/0!</v>
      </c>
      <c r="CI538" s="143" t="e">
        <f t="shared" si="254"/>
        <v>#DIV/0!</v>
      </c>
      <c r="CJ538" s="143" t="e">
        <f t="shared" si="254"/>
        <v>#DIV/0!</v>
      </c>
      <c r="CK538" s="143" t="e">
        <f t="shared" si="254"/>
        <v>#DIV/0!</v>
      </c>
      <c r="CL538" s="505">
        <f>COUNTIF(BH539:CK539,"Đ")</f>
        <v>23</v>
      </c>
      <c r="CM538" s="514">
        <f>CL538/(CL538+CN538+CP538+CR538)</f>
        <v>1</v>
      </c>
      <c r="CN538" s="515">
        <f>COUNTIF(BH539:CK539,"CCG")</f>
        <v>0</v>
      </c>
      <c r="CO538" s="514">
        <f>CN538/(CL538+CN538+CP538+CR538)</f>
        <v>0</v>
      </c>
      <c r="CP538" s="515">
        <f>COUNTIF(BH539:CK539,"CĐ")</f>
        <v>0</v>
      </c>
      <c r="CQ538" s="514">
        <f>CP538/(CL538+CN538+CP538+CR538)</f>
        <v>0</v>
      </c>
      <c r="CR538" s="516">
        <f>COUNTIF(BH539:CK539,"KĐG")</f>
        <v>0</v>
      </c>
      <c r="CS538" s="509">
        <f>CR538/(CL538+CN538+CP538+CR538)</f>
        <v>0</v>
      </c>
      <c r="CT538" s="511">
        <f>(((CL538*2)+(CN538*1)+(CP538*0)))/(CL538+CN538+CP538)</f>
        <v>2</v>
      </c>
      <c r="CU538" s="512" t="str">
        <f>IF(CS538&gt;=50%,"KĐG",IF(CT538&gt;=1.6,"Đạt",IF(CT538&gt;=1,"Cần cố gắng","Chưa đạt")))</f>
        <v>Đạt</v>
      </c>
      <c r="CV538" s="39"/>
    </row>
    <row r="539" spans="1:100" s="22" customFormat="1" ht="13.2" hidden="1" outlineLevel="1">
      <c r="A539" s="486"/>
      <c r="B539" s="486"/>
      <c r="C539" s="553"/>
      <c r="D539" s="554"/>
      <c r="E539" s="555"/>
      <c r="F539" s="23"/>
      <c r="G539" s="23"/>
      <c r="H539" s="181"/>
      <c r="I539" s="136"/>
      <c r="J539" s="137"/>
      <c r="K539" s="138"/>
      <c r="L539" s="139"/>
      <c r="M539" s="139"/>
      <c r="N539" s="139"/>
      <c r="O539" s="139"/>
      <c r="P539" s="139"/>
      <c r="Q539" s="139"/>
      <c r="R539" s="139"/>
      <c r="S539" s="140"/>
      <c r="T539" s="139"/>
      <c r="U539" s="139"/>
      <c r="V539" s="139"/>
      <c r="W539" s="139"/>
      <c r="X539" s="23"/>
      <c r="Y539" s="139"/>
      <c r="Z539" s="1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43" t="str">
        <f>IF(BH537&gt;=50%,"KĐG",IF(BH538&gt;=1.6,"Đ",IF(BH538&gt;=1,"CCG","CĐ")))</f>
        <v>Đ</v>
      </c>
      <c r="BI539" s="143" t="str">
        <f t="shared" ref="BI539:CK539" si="255">IF(BI537&gt;=50%,"KĐG",IF(BI538&gt;=1.6,"Đ",IF(BI538&gt;=1,"CCG","CĐ")))</f>
        <v>Đ</v>
      </c>
      <c r="BJ539" s="143" t="str">
        <f t="shared" si="255"/>
        <v>Đ</v>
      </c>
      <c r="BK539" s="143" t="str">
        <f t="shared" si="255"/>
        <v>Đ</v>
      </c>
      <c r="BL539" s="143" t="str">
        <f t="shared" si="255"/>
        <v>Đ</v>
      </c>
      <c r="BM539" s="143" t="str">
        <f t="shared" si="255"/>
        <v>Đ</v>
      </c>
      <c r="BN539" s="143" t="str">
        <f t="shared" si="255"/>
        <v>Đ</v>
      </c>
      <c r="BO539" s="143" t="str">
        <f t="shared" si="255"/>
        <v>Đ</v>
      </c>
      <c r="BP539" s="143" t="str">
        <f t="shared" si="255"/>
        <v>Đ</v>
      </c>
      <c r="BQ539" s="143" t="str">
        <f t="shared" si="255"/>
        <v>Đ</v>
      </c>
      <c r="BR539" s="143" t="str">
        <f t="shared" si="255"/>
        <v>Đ</v>
      </c>
      <c r="BS539" s="143" t="str">
        <f t="shared" si="255"/>
        <v>Đ</v>
      </c>
      <c r="BT539" s="143" t="str">
        <f t="shared" si="255"/>
        <v>Đ</v>
      </c>
      <c r="BU539" s="143" t="str">
        <f t="shared" si="255"/>
        <v>Đ</v>
      </c>
      <c r="BV539" s="143" t="str">
        <f t="shared" si="255"/>
        <v>Đ</v>
      </c>
      <c r="BW539" s="143" t="str">
        <f t="shared" si="255"/>
        <v>Đ</v>
      </c>
      <c r="BX539" s="143" t="str">
        <f t="shared" si="255"/>
        <v>Đ</v>
      </c>
      <c r="BY539" s="143" t="str">
        <f t="shared" si="255"/>
        <v>Đ</v>
      </c>
      <c r="BZ539" s="143" t="str">
        <f t="shared" si="255"/>
        <v>Đ</v>
      </c>
      <c r="CA539" s="143" t="str">
        <f t="shared" si="255"/>
        <v>Đ</v>
      </c>
      <c r="CB539" s="143" t="str">
        <f t="shared" si="255"/>
        <v>Đ</v>
      </c>
      <c r="CC539" s="143" t="str">
        <f t="shared" si="255"/>
        <v>Đ</v>
      </c>
      <c r="CD539" s="143" t="str">
        <f t="shared" si="255"/>
        <v>Đ</v>
      </c>
      <c r="CE539" s="143" t="e">
        <f t="shared" si="255"/>
        <v>#DIV/0!</v>
      </c>
      <c r="CF539" s="143" t="e">
        <f t="shared" si="255"/>
        <v>#DIV/0!</v>
      </c>
      <c r="CG539" s="143" t="e">
        <f t="shared" si="255"/>
        <v>#DIV/0!</v>
      </c>
      <c r="CH539" s="143" t="e">
        <f t="shared" si="255"/>
        <v>#DIV/0!</v>
      </c>
      <c r="CI539" s="143" t="e">
        <f t="shared" si="255"/>
        <v>#DIV/0!</v>
      </c>
      <c r="CJ539" s="143" t="e">
        <f t="shared" si="255"/>
        <v>#DIV/0!</v>
      </c>
      <c r="CK539" s="143" t="e">
        <f t="shared" si="255"/>
        <v>#DIV/0!</v>
      </c>
      <c r="CL539" s="505"/>
      <c r="CM539" s="514"/>
      <c r="CN539" s="515"/>
      <c r="CO539" s="514"/>
      <c r="CP539" s="515"/>
      <c r="CQ539" s="514"/>
      <c r="CR539" s="517"/>
      <c r="CS539" s="510"/>
      <c r="CT539" s="511"/>
      <c r="CU539" s="513"/>
      <c r="CV539" s="39"/>
    </row>
    <row r="540" spans="1:100" s="22" customFormat="1" ht="13.2" hidden="1" outlineLevel="1">
      <c r="A540" s="537" t="s">
        <v>865</v>
      </c>
      <c r="B540" s="518" t="s">
        <v>327</v>
      </c>
      <c r="C540" s="124" t="s">
        <v>855</v>
      </c>
      <c r="D540" s="114"/>
      <c r="E540" s="125"/>
      <c r="F540" s="114"/>
      <c r="G540" s="114"/>
      <c r="H540" s="180"/>
      <c r="I540" s="126"/>
      <c r="J540" s="127"/>
      <c r="K540" s="127"/>
      <c r="L540" s="114"/>
      <c r="M540" s="114"/>
      <c r="N540" s="114"/>
      <c r="O540" s="114"/>
      <c r="P540" s="114"/>
      <c r="Q540" s="114"/>
      <c r="R540" s="114"/>
      <c r="S540" s="128"/>
      <c r="T540" s="114"/>
      <c r="U540" s="114"/>
      <c r="V540" s="114"/>
      <c r="W540" s="114"/>
      <c r="X540" s="114"/>
      <c r="Y540" s="114"/>
      <c r="Z540" s="114"/>
      <c r="AA540" s="114"/>
      <c r="AB540" s="114"/>
      <c r="AC540" s="114"/>
      <c r="AD540" s="114"/>
      <c r="AE540" s="114"/>
      <c r="AF540" s="114"/>
      <c r="AG540" s="114"/>
      <c r="AH540" s="114"/>
      <c r="AI540" s="114"/>
      <c r="AJ540" s="114"/>
      <c r="AK540" s="114"/>
      <c r="AL540" s="114"/>
      <c r="AM540" s="114"/>
      <c r="AN540" s="114"/>
      <c r="AO540" s="114"/>
      <c r="AP540" s="114"/>
      <c r="AQ540" s="114"/>
      <c r="AR540" s="114"/>
      <c r="AS540" s="114"/>
      <c r="AT540" s="114"/>
      <c r="AU540" s="114"/>
      <c r="AV540" s="114"/>
      <c r="AW540" s="114"/>
      <c r="AX540" s="114"/>
      <c r="AY540" s="114"/>
      <c r="AZ540" s="114"/>
      <c r="BA540" s="114"/>
      <c r="BB540" s="114"/>
      <c r="BC540" s="114"/>
      <c r="BD540" s="114"/>
      <c r="BE540" s="114"/>
      <c r="BF540" s="114"/>
      <c r="BG540" s="114"/>
      <c r="BH540" s="129">
        <f t="shared" ref="BH540:CK540" si="256">COUNTIFS($K$7:$K$445,"Thể chất",BH$7:BH$445,"2")</f>
        <v>62</v>
      </c>
      <c r="BI540" s="129">
        <f t="shared" si="256"/>
        <v>60</v>
      </c>
      <c r="BJ540" s="129">
        <f t="shared" si="256"/>
        <v>62</v>
      </c>
      <c r="BK540" s="129">
        <f t="shared" si="256"/>
        <v>62</v>
      </c>
      <c r="BL540" s="129">
        <f t="shared" si="256"/>
        <v>62</v>
      </c>
      <c r="BM540" s="129">
        <f t="shared" si="256"/>
        <v>57</v>
      </c>
      <c r="BN540" s="129">
        <f t="shared" si="256"/>
        <v>62</v>
      </c>
      <c r="BO540" s="129">
        <f t="shared" si="256"/>
        <v>58</v>
      </c>
      <c r="BP540" s="129">
        <f t="shared" si="256"/>
        <v>61</v>
      </c>
      <c r="BQ540" s="129">
        <f t="shared" si="256"/>
        <v>62</v>
      </c>
      <c r="BR540" s="129">
        <f t="shared" si="256"/>
        <v>62</v>
      </c>
      <c r="BS540" s="129">
        <f t="shared" si="256"/>
        <v>62</v>
      </c>
      <c r="BT540" s="129">
        <f t="shared" si="256"/>
        <v>60</v>
      </c>
      <c r="BU540" s="129">
        <f t="shared" si="256"/>
        <v>60</v>
      </c>
      <c r="BV540" s="129">
        <f t="shared" si="256"/>
        <v>57</v>
      </c>
      <c r="BW540" s="129">
        <f t="shared" si="256"/>
        <v>62</v>
      </c>
      <c r="BX540" s="129">
        <f t="shared" si="256"/>
        <v>57</v>
      </c>
      <c r="BY540" s="129">
        <f t="shared" si="256"/>
        <v>60</v>
      </c>
      <c r="BZ540" s="129">
        <f t="shared" si="256"/>
        <v>61</v>
      </c>
      <c r="CA540" s="129">
        <f t="shared" si="256"/>
        <v>62</v>
      </c>
      <c r="CB540" s="129">
        <f t="shared" si="256"/>
        <v>62</v>
      </c>
      <c r="CC540" s="129">
        <f t="shared" si="256"/>
        <v>61</v>
      </c>
      <c r="CD540" s="129">
        <f t="shared" si="256"/>
        <v>61</v>
      </c>
      <c r="CE540" s="129">
        <f t="shared" si="256"/>
        <v>0</v>
      </c>
      <c r="CF540" s="129">
        <f t="shared" si="256"/>
        <v>0</v>
      </c>
      <c r="CG540" s="129">
        <f t="shared" si="256"/>
        <v>0</v>
      </c>
      <c r="CH540" s="129">
        <f t="shared" si="256"/>
        <v>0</v>
      </c>
      <c r="CI540" s="129">
        <f t="shared" si="256"/>
        <v>0</v>
      </c>
      <c r="CJ540" s="129">
        <f t="shared" si="256"/>
        <v>0</v>
      </c>
      <c r="CK540" s="129">
        <f t="shared" si="256"/>
        <v>0</v>
      </c>
      <c r="CL540" s="519"/>
      <c r="CM540" s="520"/>
      <c r="CN540" s="520"/>
      <c r="CO540" s="520"/>
      <c r="CP540" s="520"/>
      <c r="CQ540" s="520"/>
      <c r="CR540" s="520"/>
      <c r="CS540" s="520"/>
      <c r="CT540" s="520"/>
      <c r="CU540" s="521"/>
      <c r="CV540" s="242"/>
    </row>
    <row r="541" spans="1:100" s="22" customFormat="1" ht="13.2" hidden="1" outlineLevel="1">
      <c r="A541" s="537"/>
      <c r="B541" s="518"/>
      <c r="C541" s="124" t="s">
        <v>856</v>
      </c>
      <c r="D541" s="114"/>
      <c r="E541" s="125"/>
      <c r="F541" s="114"/>
      <c r="G541" s="114"/>
      <c r="H541" s="180"/>
      <c r="I541" s="126"/>
      <c r="J541" s="127"/>
      <c r="K541" s="127"/>
      <c r="L541" s="114"/>
      <c r="M541" s="114"/>
      <c r="N541" s="114"/>
      <c r="O541" s="114"/>
      <c r="P541" s="114"/>
      <c r="Q541" s="114"/>
      <c r="R541" s="114"/>
      <c r="S541" s="128"/>
      <c r="T541" s="114"/>
      <c r="U541" s="114"/>
      <c r="V541" s="114"/>
      <c r="W541" s="114"/>
      <c r="X541" s="114"/>
      <c r="Y541" s="114"/>
      <c r="Z541" s="114"/>
      <c r="AA541" s="114"/>
      <c r="AB541" s="114"/>
      <c r="AC541" s="114"/>
      <c r="AD541" s="114"/>
      <c r="AE541" s="114"/>
      <c r="AF541" s="114"/>
      <c r="AG541" s="114"/>
      <c r="AH541" s="114"/>
      <c r="AI541" s="114"/>
      <c r="AJ541" s="114"/>
      <c r="AK541" s="114"/>
      <c r="AL541" s="114"/>
      <c r="AM541" s="114"/>
      <c r="AN541" s="114"/>
      <c r="AO541" s="114"/>
      <c r="AP541" s="114"/>
      <c r="AQ541" s="114"/>
      <c r="AR541" s="114"/>
      <c r="AS541" s="114"/>
      <c r="AT541" s="114"/>
      <c r="AU541" s="114"/>
      <c r="AV541" s="114"/>
      <c r="AW541" s="114"/>
      <c r="AX541" s="114"/>
      <c r="AY541" s="114"/>
      <c r="AZ541" s="114"/>
      <c r="BA541" s="114"/>
      <c r="BB541" s="114"/>
      <c r="BC541" s="114"/>
      <c r="BD541" s="114"/>
      <c r="BE541" s="114"/>
      <c r="BF541" s="114"/>
      <c r="BG541" s="114"/>
      <c r="BH541" s="129">
        <f t="shared" ref="BH541:CK541" si="257">COUNTIFS($K$7:$K$445,"Thể chất",BH$7:BH$445,"1")</f>
        <v>0</v>
      </c>
      <c r="BI541" s="129">
        <f t="shared" si="257"/>
        <v>2</v>
      </c>
      <c r="BJ541" s="129">
        <f t="shared" si="257"/>
        <v>0</v>
      </c>
      <c r="BK541" s="129">
        <f t="shared" si="257"/>
        <v>0</v>
      </c>
      <c r="BL541" s="129">
        <f t="shared" si="257"/>
        <v>0</v>
      </c>
      <c r="BM541" s="129">
        <f t="shared" si="257"/>
        <v>5</v>
      </c>
      <c r="BN541" s="129">
        <f t="shared" si="257"/>
        <v>0</v>
      </c>
      <c r="BO541" s="129">
        <f t="shared" si="257"/>
        <v>4</v>
      </c>
      <c r="BP541" s="129">
        <f t="shared" si="257"/>
        <v>1</v>
      </c>
      <c r="BQ541" s="129">
        <f t="shared" si="257"/>
        <v>0</v>
      </c>
      <c r="BR541" s="129">
        <f t="shared" si="257"/>
        <v>0</v>
      </c>
      <c r="BS541" s="129">
        <f t="shared" si="257"/>
        <v>0</v>
      </c>
      <c r="BT541" s="129">
        <f t="shared" si="257"/>
        <v>2</v>
      </c>
      <c r="BU541" s="129">
        <f t="shared" si="257"/>
        <v>2</v>
      </c>
      <c r="BV541" s="129">
        <f t="shared" si="257"/>
        <v>3</v>
      </c>
      <c r="BW541" s="129">
        <f t="shared" si="257"/>
        <v>0</v>
      </c>
      <c r="BX541" s="129">
        <f t="shared" si="257"/>
        <v>3</v>
      </c>
      <c r="BY541" s="129">
        <f t="shared" si="257"/>
        <v>2</v>
      </c>
      <c r="BZ541" s="129">
        <f t="shared" si="257"/>
        <v>1</v>
      </c>
      <c r="CA541" s="129">
        <f t="shared" si="257"/>
        <v>0</v>
      </c>
      <c r="CB541" s="129">
        <f t="shared" si="257"/>
        <v>0</v>
      </c>
      <c r="CC541" s="129">
        <f t="shared" si="257"/>
        <v>1</v>
      </c>
      <c r="CD541" s="129">
        <f t="shared" si="257"/>
        <v>1</v>
      </c>
      <c r="CE541" s="129">
        <f t="shared" si="257"/>
        <v>0</v>
      </c>
      <c r="CF541" s="129">
        <f t="shared" si="257"/>
        <v>0</v>
      </c>
      <c r="CG541" s="129">
        <f t="shared" si="257"/>
        <v>0</v>
      </c>
      <c r="CH541" s="129">
        <f t="shared" si="257"/>
        <v>0</v>
      </c>
      <c r="CI541" s="129">
        <f t="shared" si="257"/>
        <v>0</v>
      </c>
      <c r="CJ541" s="129">
        <f t="shared" si="257"/>
        <v>0</v>
      </c>
      <c r="CK541" s="129">
        <f t="shared" si="257"/>
        <v>0</v>
      </c>
      <c r="CL541" s="522"/>
      <c r="CM541" s="523"/>
      <c r="CN541" s="523"/>
      <c r="CO541" s="523"/>
      <c r="CP541" s="523"/>
      <c r="CQ541" s="523"/>
      <c r="CR541" s="523"/>
      <c r="CS541" s="523"/>
      <c r="CT541" s="523"/>
      <c r="CU541" s="524"/>
      <c r="CV541" s="242"/>
    </row>
    <row r="542" spans="1:100" s="22" customFormat="1" ht="13.2" hidden="1" outlineLevel="1">
      <c r="A542" s="537"/>
      <c r="B542" s="518"/>
      <c r="C542" s="124" t="s">
        <v>857</v>
      </c>
      <c r="D542" s="114"/>
      <c r="E542" s="125"/>
      <c r="F542" s="114"/>
      <c r="G542" s="114"/>
      <c r="H542" s="180"/>
      <c r="I542" s="126"/>
      <c r="J542" s="127"/>
      <c r="K542" s="127"/>
      <c r="L542" s="114"/>
      <c r="M542" s="114"/>
      <c r="N542" s="114"/>
      <c r="O542" s="114"/>
      <c r="P542" s="114"/>
      <c r="Q542" s="114"/>
      <c r="R542" s="114"/>
      <c r="S542" s="128"/>
      <c r="T542" s="114"/>
      <c r="U542" s="114"/>
      <c r="V542" s="114"/>
      <c r="W542" s="114"/>
      <c r="X542" s="114"/>
      <c r="Y542" s="114"/>
      <c r="Z542" s="114"/>
      <c r="AA542" s="114"/>
      <c r="AB542" s="114"/>
      <c r="AC542" s="114"/>
      <c r="AD542" s="114"/>
      <c r="AE542" s="114"/>
      <c r="AF542" s="114"/>
      <c r="AG542" s="114"/>
      <c r="AH542" s="114"/>
      <c r="AI542" s="114"/>
      <c r="AJ542" s="114"/>
      <c r="AK542" s="114"/>
      <c r="AL542" s="114"/>
      <c r="AM542" s="114"/>
      <c r="AN542" s="114"/>
      <c r="AO542" s="114"/>
      <c r="AP542" s="114"/>
      <c r="AQ542" s="114"/>
      <c r="AR542" s="114"/>
      <c r="AS542" s="114"/>
      <c r="AT542" s="114"/>
      <c r="AU542" s="114"/>
      <c r="AV542" s="114"/>
      <c r="AW542" s="114"/>
      <c r="AX542" s="114"/>
      <c r="AY542" s="114"/>
      <c r="AZ542" s="114"/>
      <c r="BA542" s="114"/>
      <c r="BB542" s="114"/>
      <c r="BC542" s="114"/>
      <c r="BD542" s="114"/>
      <c r="BE542" s="114"/>
      <c r="BF542" s="114"/>
      <c r="BG542" s="114"/>
      <c r="BH542" s="129">
        <f t="shared" ref="BH542:CK542" si="258">COUNTIFS($K$7:$K$445,"Thể chất",BH$7:BH$445,"0")</f>
        <v>0</v>
      </c>
      <c r="BI542" s="129">
        <f t="shared" si="258"/>
        <v>0</v>
      </c>
      <c r="BJ542" s="129">
        <f t="shared" si="258"/>
        <v>0</v>
      </c>
      <c r="BK542" s="129">
        <f t="shared" si="258"/>
        <v>0</v>
      </c>
      <c r="BL542" s="129">
        <f t="shared" si="258"/>
        <v>0</v>
      </c>
      <c r="BM542" s="129">
        <f t="shared" si="258"/>
        <v>0</v>
      </c>
      <c r="BN542" s="129">
        <f t="shared" si="258"/>
        <v>0</v>
      </c>
      <c r="BO542" s="129">
        <f t="shared" si="258"/>
        <v>0</v>
      </c>
      <c r="BP542" s="129">
        <f t="shared" si="258"/>
        <v>0</v>
      </c>
      <c r="BQ542" s="129">
        <f t="shared" si="258"/>
        <v>0</v>
      </c>
      <c r="BR542" s="129">
        <f t="shared" si="258"/>
        <v>0</v>
      </c>
      <c r="BS542" s="129">
        <f t="shared" si="258"/>
        <v>0</v>
      </c>
      <c r="BT542" s="129">
        <f t="shared" si="258"/>
        <v>0</v>
      </c>
      <c r="BU542" s="129">
        <f t="shared" si="258"/>
        <v>0</v>
      </c>
      <c r="BV542" s="129">
        <f t="shared" si="258"/>
        <v>2</v>
      </c>
      <c r="BW542" s="129">
        <f t="shared" si="258"/>
        <v>0</v>
      </c>
      <c r="BX542" s="129">
        <f t="shared" si="258"/>
        <v>2</v>
      </c>
      <c r="BY542" s="129">
        <f t="shared" si="258"/>
        <v>0</v>
      </c>
      <c r="BZ542" s="129">
        <f t="shared" si="258"/>
        <v>0</v>
      </c>
      <c r="CA542" s="129">
        <f t="shared" si="258"/>
        <v>0</v>
      </c>
      <c r="CB542" s="129">
        <f t="shared" si="258"/>
        <v>0</v>
      </c>
      <c r="CC542" s="129">
        <f t="shared" si="258"/>
        <v>0</v>
      </c>
      <c r="CD542" s="129">
        <f t="shared" si="258"/>
        <v>0</v>
      </c>
      <c r="CE542" s="129">
        <f t="shared" si="258"/>
        <v>0</v>
      </c>
      <c r="CF542" s="129">
        <f t="shared" si="258"/>
        <v>0</v>
      </c>
      <c r="CG542" s="129">
        <f t="shared" si="258"/>
        <v>0</v>
      </c>
      <c r="CH542" s="129">
        <f t="shared" si="258"/>
        <v>0</v>
      </c>
      <c r="CI542" s="129">
        <f t="shared" si="258"/>
        <v>0</v>
      </c>
      <c r="CJ542" s="129">
        <f t="shared" si="258"/>
        <v>0</v>
      </c>
      <c r="CK542" s="129">
        <f t="shared" si="258"/>
        <v>0</v>
      </c>
      <c r="CL542" s="522"/>
      <c r="CM542" s="523"/>
      <c r="CN542" s="523"/>
      <c r="CO542" s="523"/>
      <c r="CP542" s="523"/>
      <c r="CQ542" s="523"/>
      <c r="CR542" s="523"/>
      <c r="CS542" s="523"/>
      <c r="CT542" s="523"/>
      <c r="CU542" s="524"/>
      <c r="CV542" s="242"/>
    </row>
    <row r="543" spans="1:100" s="22" customFormat="1" ht="13.2" hidden="1" outlineLevel="1">
      <c r="A543" s="537"/>
      <c r="B543" s="518"/>
      <c r="C543" s="528" t="s">
        <v>873</v>
      </c>
      <c r="D543" s="529"/>
      <c r="E543" s="530"/>
      <c r="F543" s="114"/>
      <c r="G543" s="114"/>
      <c r="H543" s="180"/>
      <c r="I543" s="126"/>
      <c r="J543" s="127"/>
      <c r="K543" s="127"/>
      <c r="L543" s="114"/>
      <c r="M543" s="114"/>
      <c r="N543" s="114"/>
      <c r="O543" s="114"/>
      <c r="P543" s="114"/>
      <c r="Q543" s="114"/>
      <c r="R543" s="114"/>
      <c r="S543" s="128"/>
      <c r="T543" s="114"/>
      <c r="U543" s="114"/>
      <c r="V543" s="114"/>
      <c r="W543" s="114"/>
      <c r="X543" s="114"/>
      <c r="Y543" s="114"/>
      <c r="Z543" s="114"/>
      <c r="AA543" s="114"/>
      <c r="AB543" s="114"/>
      <c r="AC543" s="114"/>
      <c r="AD543" s="114"/>
      <c r="AE543" s="114"/>
      <c r="AF543" s="114"/>
      <c r="AG543" s="114"/>
      <c r="AH543" s="114"/>
      <c r="AI543" s="114"/>
      <c r="AJ543" s="114"/>
      <c r="AK543" s="114"/>
      <c r="AL543" s="114"/>
      <c r="AM543" s="114"/>
      <c r="AN543" s="114"/>
      <c r="AO543" s="114"/>
      <c r="AP543" s="114"/>
      <c r="AQ543" s="114"/>
      <c r="AR543" s="114"/>
      <c r="AS543" s="114"/>
      <c r="AT543" s="114"/>
      <c r="AU543" s="114"/>
      <c r="AV543" s="114"/>
      <c r="AW543" s="114"/>
      <c r="AX543" s="114"/>
      <c r="AY543" s="114"/>
      <c r="AZ543" s="114"/>
      <c r="BA543" s="114"/>
      <c r="BB543" s="114"/>
      <c r="BC543" s="114"/>
      <c r="BD543" s="114"/>
      <c r="BE543" s="114"/>
      <c r="BF543" s="114"/>
      <c r="BG543" s="114"/>
      <c r="BH543" s="129">
        <f t="shared" ref="BH543:CK543" si="259">COUNTIFS($K$7:$K$445,"Thể chất",BH$7:BH$445,"KĐG")</f>
        <v>0</v>
      </c>
      <c r="BI543" s="129">
        <f t="shared" si="259"/>
        <v>0</v>
      </c>
      <c r="BJ543" s="129">
        <f t="shared" si="259"/>
        <v>0</v>
      </c>
      <c r="BK543" s="129">
        <f t="shared" si="259"/>
        <v>0</v>
      </c>
      <c r="BL543" s="129">
        <f t="shared" si="259"/>
        <v>0</v>
      </c>
      <c r="BM543" s="129">
        <f t="shared" si="259"/>
        <v>0</v>
      </c>
      <c r="BN543" s="129">
        <f t="shared" si="259"/>
        <v>0</v>
      </c>
      <c r="BO543" s="129">
        <f t="shared" si="259"/>
        <v>0</v>
      </c>
      <c r="BP543" s="129">
        <f t="shared" si="259"/>
        <v>0</v>
      </c>
      <c r="BQ543" s="129">
        <f t="shared" si="259"/>
        <v>0</v>
      </c>
      <c r="BR543" s="129">
        <f t="shared" si="259"/>
        <v>0</v>
      </c>
      <c r="BS543" s="129">
        <f t="shared" si="259"/>
        <v>0</v>
      </c>
      <c r="BT543" s="129">
        <f t="shared" si="259"/>
        <v>0</v>
      </c>
      <c r="BU543" s="129">
        <f t="shared" si="259"/>
        <v>0</v>
      </c>
      <c r="BV543" s="129">
        <f t="shared" si="259"/>
        <v>0</v>
      </c>
      <c r="BW543" s="129">
        <f t="shared" si="259"/>
        <v>0</v>
      </c>
      <c r="BX543" s="129">
        <f t="shared" si="259"/>
        <v>0</v>
      </c>
      <c r="BY543" s="129">
        <f t="shared" si="259"/>
        <v>0</v>
      </c>
      <c r="BZ543" s="129">
        <f t="shared" si="259"/>
        <v>0</v>
      </c>
      <c r="CA543" s="129">
        <f t="shared" si="259"/>
        <v>0</v>
      </c>
      <c r="CB543" s="129">
        <f t="shared" si="259"/>
        <v>0</v>
      </c>
      <c r="CC543" s="129">
        <f t="shared" si="259"/>
        <v>0</v>
      </c>
      <c r="CD543" s="129">
        <f t="shared" si="259"/>
        <v>0</v>
      </c>
      <c r="CE543" s="129">
        <f t="shared" si="259"/>
        <v>0</v>
      </c>
      <c r="CF543" s="129">
        <f t="shared" si="259"/>
        <v>0</v>
      </c>
      <c r="CG543" s="129">
        <f t="shared" si="259"/>
        <v>0</v>
      </c>
      <c r="CH543" s="129">
        <f t="shared" si="259"/>
        <v>0</v>
      </c>
      <c r="CI543" s="129">
        <f t="shared" si="259"/>
        <v>0</v>
      </c>
      <c r="CJ543" s="129">
        <f t="shared" si="259"/>
        <v>0</v>
      </c>
      <c r="CK543" s="129">
        <f t="shared" si="259"/>
        <v>0</v>
      </c>
      <c r="CL543" s="522"/>
      <c r="CM543" s="523"/>
      <c r="CN543" s="523"/>
      <c r="CO543" s="523"/>
      <c r="CP543" s="523"/>
      <c r="CQ543" s="523"/>
      <c r="CR543" s="523"/>
      <c r="CS543" s="523"/>
      <c r="CT543" s="523"/>
      <c r="CU543" s="524"/>
      <c r="CV543" s="242"/>
    </row>
    <row r="544" spans="1:100" s="22" customFormat="1" ht="13.2" hidden="1" outlineLevel="1">
      <c r="A544" s="537"/>
      <c r="B544" s="518"/>
      <c r="C544" s="528" t="s">
        <v>874</v>
      </c>
      <c r="D544" s="529"/>
      <c r="E544" s="530"/>
      <c r="F544" s="114"/>
      <c r="G544" s="114"/>
      <c r="H544" s="180"/>
      <c r="I544" s="126"/>
      <c r="J544" s="127"/>
      <c r="K544" s="127"/>
      <c r="L544" s="114"/>
      <c r="M544" s="114"/>
      <c r="N544" s="114"/>
      <c r="O544" s="114"/>
      <c r="P544" s="114"/>
      <c r="Q544" s="114"/>
      <c r="R544" s="114"/>
      <c r="S544" s="128"/>
      <c r="T544" s="114"/>
      <c r="U544" s="114"/>
      <c r="V544" s="114"/>
      <c r="W544" s="114"/>
      <c r="X544" s="114"/>
      <c r="Y544" s="114"/>
      <c r="Z544" s="114"/>
      <c r="AA544" s="114"/>
      <c r="AB544" s="114"/>
      <c r="AC544" s="114"/>
      <c r="AD544" s="114"/>
      <c r="AE544" s="114"/>
      <c r="AF544" s="114"/>
      <c r="AG544" s="114"/>
      <c r="AH544" s="114"/>
      <c r="AI544" s="114"/>
      <c r="AJ544" s="114"/>
      <c r="AK544" s="114"/>
      <c r="AL544" s="114"/>
      <c r="AM544" s="114"/>
      <c r="AN544" s="114"/>
      <c r="AO544" s="114"/>
      <c r="AP544" s="114"/>
      <c r="AQ544" s="114"/>
      <c r="AR544" s="114"/>
      <c r="AS544" s="114"/>
      <c r="AT544" s="114"/>
      <c r="AU544" s="114"/>
      <c r="AV544" s="114"/>
      <c r="AW544" s="114"/>
      <c r="AX544" s="114"/>
      <c r="AY544" s="114"/>
      <c r="AZ544" s="114"/>
      <c r="BA544" s="114"/>
      <c r="BB544" s="114"/>
      <c r="BC544" s="114"/>
      <c r="BD544" s="114"/>
      <c r="BE544" s="114"/>
      <c r="BF544" s="114"/>
      <c r="BG544" s="114"/>
      <c r="BH544" s="132">
        <f>BH543/(BH540+BH541+BH542+BH543)</f>
        <v>0</v>
      </c>
      <c r="BI544" s="132">
        <f t="shared" ref="BI544:CK544" si="260">BI543/(BI540+BI541+BI542+BI543)</f>
        <v>0</v>
      </c>
      <c r="BJ544" s="132">
        <f t="shared" si="260"/>
        <v>0</v>
      </c>
      <c r="BK544" s="132">
        <f t="shared" si="260"/>
        <v>0</v>
      </c>
      <c r="BL544" s="132">
        <f t="shared" si="260"/>
        <v>0</v>
      </c>
      <c r="BM544" s="132">
        <f t="shared" si="260"/>
        <v>0</v>
      </c>
      <c r="BN544" s="132">
        <f t="shared" si="260"/>
        <v>0</v>
      </c>
      <c r="BO544" s="132">
        <f t="shared" si="260"/>
        <v>0</v>
      </c>
      <c r="BP544" s="132">
        <f t="shared" si="260"/>
        <v>0</v>
      </c>
      <c r="BQ544" s="132">
        <f t="shared" si="260"/>
        <v>0</v>
      </c>
      <c r="BR544" s="132">
        <f t="shared" si="260"/>
        <v>0</v>
      </c>
      <c r="BS544" s="132">
        <f t="shared" si="260"/>
        <v>0</v>
      </c>
      <c r="BT544" s="132">
        <f t="shared" si="260"/>
        <v>0</v>
      </c>
      <c r="BU544" s="132">
        <f t="shared" si="260"/>
        <v>0</v>
      </c>
      <c r="BV544" s="132">
        <f t="shared" si="260"/>
        <v>0</v>
      </c>
      <c r="BW544" s="132">
        <f t="shared" si="260"/>
        <v>0</v>
      </c>
      <c r="BX544" s="132">
        <f t="shared" si="260"/>
        <v>0</v>
      </c>
      <c r="BY544" s="132">
        <f t="shared" si="260"/>
        <v>0</v>
      </c>
      <c r="BZ544" s="132">
        <f t="shared" si="260"/>
        <v>0</v>
      </c>
      <c r="CA544" s="132">
        <f t="shared" si="260"/>
        <v>0</v>
      </c>
      <c r="CB544" s="132">
        <f t="shared" si="260"/>
        <v>0</v>
      </c>
      <c r="CC544" s="132">
        <f t="shared" si="260"/>
        <v>0</v>
      </c>
      <c r="CD544" s="132">
        <f t="shared" si="260"/>
        <v>0</v>
      </c>
      <c r="CE544" s="132" t="e">
        <f t="shared" si="260"/>
        <v>#DIV/0!</v>
      </c>
      <c r="CF544" s="132" t="e">
        <f t="shared" si="260"/>
        <v>#DIV/0!</v>
      </c>
      <c r="CG544" s="132" t="e">
        <f t="shared" si="260"/>
        <v>#DIV/0!</v>
      </c>
      <c r="CH544" s="132" t="e">
        <f t="shared" si="260"/>
        <v>#DIV/0!</v>
      </c>
      <c r="CI544" s="132" t="e">
        <f t="shared" si="260"/>
        <v>#DIV/0!</v>
      </c>
      <c r="CJ544" s="132" t="e">
        <f t="shared" si="260"/>
        <v>#DIV/0!</v>
      </c>
      <c r="CK544" s="132" t="e">
        <f t="shared" si="260"/>
        <v>#DIV/0!</v>
      </c>
      <c r="CL544" s="525"/>
      <c r="CM544" s="526"/>
      <c r="CN544" s="526"/>
      <c r="CO544" s="526"/>
      <c r="CP544" s="526"/>
      <c r="CQ544" s="526"/>
      <c r="CR544" s="526"/>
      <c r="CS544" s="526"/>
      <c r="CT544" s="526"/>
      <c r="CU544" s="527"/>
      <c r="CV544" s="242"/>
    </row>
    <row r="545" spans="1:100" s="22" customFormat="1" ht="15.75" hidden="1" customHeight="1" outlineLevel="1">
      <c r="A545" s="537"/>
      <c r="B545" s="518"/>
      <c r="C545" s="545" t="s">
        <v>866</v>
      </c>
      <c r="D545" s="546"/>
      <c r="E545" s="547"/>
      <c r="F545" s="114"/>
      <c r="G545" s="114"/>
      <c r="H545" s="180"/>
      <c r="I545" s="126"/>
      <c r="J545" s="127"/>
      <c r="K545" s="127"/>
      <c r="L545" s="114"/>
      <c r="M545" s="114"/>
      <c r="N545" s="114"/>
      <c r="O545" s="114"/>
      <c r="P545" s="114"/>
      <c r="Q545" s="114"/>
      <c r="R545" s="114"/>
      <c r="S545" s="128"/>
      <c r="T545" s="114"/>
      <c r="U545" s="114"/>
      <c r="V545" s="114"/>
      <c r="W545" s="114"/>
      <c r="X545" s="114"/>
      <c r="Y545" s="114"/>
      <c r="Z545" s="114"/>
      <c r="AA545" s="114"/>
      <c r="AB545" s="114"/>
      <c r="AC545" s="114"/>
      <c r="AD545" s="114"/>
      <c r="AE545" s="114"/>
      <c r="AF545" s="114"/>
      <c r="AG545" s="114"/>
      <c r="AH545" s="114"/>
      <c r="AI545" s="114"/>
      <c r="AJ545" s="114"/>
      <c r="AK545" s="114"/>
      <c r="AL545" s="114"/>
      <c r="AM545" s="114"/>
      <c r="AN545" s="114"/>
      <c r="AO545" s="114"/>
      <c r="AP545" s="114"/>
      <c r="AQ545" s="114"/>
      <c r="AR545" s="114"/>
      <c r="AS545" s="114"/>
      <c r="AT545" s="114"/>
      <c r="AU545" s="114"/>
      <c r="AV545" s="114"/>
      <c r="AW545" s="114"/>
      <c r="AX545" s="114"/>
      <c r="AY545" s="114"/>
      <c r="AZ545" s="114"/>
      <c r="BA545" s="114"/>
      <c r="BB545" s="114"/>
      <c r="BC545" s="114"/>
      <c r="BD545" s="114"/>
      <c r="BE545" s="114"/>
      <c r="BF545" s="114"/>
      <c r="BG545" s="114"/>
      <c r="BH545" s="133">
        <f>(((BH540*2)+(BH541*1)+(BH542*0)))/(BH540+BH541+BH542)</f>
        <v>2</v>
      </c>
      <c r="BI545" s="133">
        <f t="shared" ref="BI545:CK545" si="261">(((BI540*2)+(BI541*1)+(BI542*0)))/(BI540+BI541+BI542)</f>
        <v>1.967741935483871</v>
      </c>
      <c r="BJ545" s="133">
        <f t="shared" si="261"/>
        <v>2</v>
      </c>
      <c r="BK545" s="133">
        <f t="shared" si="261"/>
        <v>2</v>
      </c>
      <c r="BL545" s="133">
        <f t="shared" si="261"/>
        <v>2</v>
      </c>
      <c r="BM545" s="133">
        <f t="shared" si="261"/>
        <v>1.9193548387096775</v>
      </c>
      <c r="BN545" s="133">
        <f t="shared" si="261"/>
        <v>2</v>
      </c>
      <c r="BO545" s="133">
        <f t="shared" si="261"/>
        <v>1.935483870967742</v>
      </c>
      <c r="BP545" s="133">
        <f t="shared" si="261"/>
        <v>1.9838709677419355</v>
      </c>
      <c r="BQ545" s="133">
        <f t="shared" si="261"/>
        <v>2</v>
      </c>
      <c r="BR545" s="133">
        <f t="shared" si="261"/>
        <v>2</v>
      </c>
      <c r="BS545" s="133">
        <f t="shared" si="261"/>
        <v>2</v>
      </c>
      <c r="BT545" s="133">
        <f t="shared" si="261"/>
        <v>1.967741935483871</v>
      </c>
      <c r="BU545" s="133">
        <f t="shared" si="261"/>
        <v>1.967741935483871</v>
      </c>
      <c r="BV545" s="133">
        <f t="shared" si="261"/>
        <v>1.8870967741935485</v>
      </c>
      <c r="BW545" s="133">
        <f t="shared" si="261"/>
        <v>2</v>
      </c>
      <c r="BX545" s="133">
        <f t="shared" si="261"/>
        <v>1.8870967741935485</v>
      </c>
      <c r="BY545" s="133">
        <f t="shared" si="261"/>
        <v>1.967741935483871</v>
      </c>
      <c r="BZ545" s="133">
        <f t="shared" si="261"/>
        <v>1.9838709677419355</v>
      </c>
      <c r="CA545" s="133">
        <f t="shared" si="261"/>
        <v>2</v>
      </c>
      <c r="CB545" s="133">
        <f t="shared" si="261"/>
        <v>2</v>
      </c>
      <c r="CC545" s="133">
        <f t="shared" si="261"/>
        <v>1.9838709677419355</v>
      </c>
      <c r="CD545" s="133">
        <f t="shared" si="261"/>
        <v>1.9838709677419355</v>
      </c>
      <c r="CE545" s="133" t="e">
        <f t="shared" si="261"/>
        <v>#DIV/0!</v>
      </c>
      <c r="CF545" s="133" t="e">
        <f t="shared" si="261"/>
        <v>#DIV/0!</v>
      </c>
      <c r="CG545" s="133" t="e">
        <f t="shared" si="261"/>
        <v>#DIV/0!</v>
      </c>
      <c r="CH545" s="133" t="e">
        <f t="shared" si="261"/>
        <v>#DIV/0!</v>
      </c>
      <c r="CI545" s="133" t="e">
        <f t="shared" si="261"/>
        <v>#DIV/0!</v>
      </c>
      <c r="CJ545" s="133" t="e">
        <f t="shared" si="261"/>
        <v>#DIV/0!</v>
      </c>
      <c r="CK545" s="133" t="e">
        <f t="shared" si="261"/>
        <v>#DIV/0!</v>
      </c>
      <c r="CL545" s="506">
        <f>COUNTIF(BH546:CK546,"Đ")</f>
        <v>23</v>
      </c>
      <c r="CM545" s="507">
        <f>CL545/(CL545+CN545+CP545+CR545)</f>
        <v>1</v>
      </c>
      <c r="CN545" s="508">
        <f>COUNTIF(BH546:CK546,"CCG")</f>
        <v>0</v>
      </c>
      <c r="CO545" s="507">
        <f>CN545/(CL545+CN545+CP545+CR545)</f>
        <v>0</v>
      </c>
      <c r="CP545" s="508">
        <f>COUNTIF(BH546:CK546,"CĐ")</f>
        <v>0</v>
      </c>
      <c r="CQ545" s="507">
        <f>CP545/(CL545+CN545+CP545+CR545)</f>
        <v>0</v>
      </c>
      <c r="CR545" s="538">
        <f>COUNTIF(BH546:CK546,"KĐG")</f>
        <v>0</v>
      </c>
      <c r="CS545" s="540">
        <f>CR545/(CL545+CN545+CP545+CR545)</f>
        <v>0</v>
      </c>
      <c r="CT545" s="542">
        <f>(((CL545*2)+(CN545*1)+(CP545*0)))/(CL545+CN545+CP545)</f>
        <v>2</v>
      </c>
      <c r="CU545" s="543" t="str">
        <f>IF(CS545&gt;=50%,"KĐG",IF(CT545&gt;=1.6,"Đạt",IF(CT545&gt;=1,"Cần cố gắng","Chưa đạt")))</f>
        <v>Đạt</v>
      </c>
      <c r="CV545" s="242"/>
    </row>
    <row r="546" spans="1:100" s="22" customFormat="1" ht="13.2" hidden="1" outlineLevel="1">
      <c r="A546" s="537"/>
      <c r="B546" s="518"/>
      <c r="C546" s="548"/>
      <c r="D546" s="549"/>
      <c r="E546" s="550"/>
      <c r="F546" s="114"/>
      <c r="G546" s="114"/>
      <c r="H546" s="180"/>
      <c r="I546" s="126"/>
      <c r="J546" s="127"/>
      <c r="K546" s="127"/>
      <c r="L546" s="114"/>
      <c r="M546" s="114"/>
      <c r="N546" s="114"/>
      <c r="O546" s="114"/>
      <c r="P546" s="114"/>
      <c r="Q546" s="114"/>
      <c r="R546" s="114"/>
      <c r="S546" s="128"/>
      <c r="T546" s="114"/>
      <c r="U546" s="114"/>
      <c r="V546" s="114"/>
      <c r="W546" s="114"/>
      <c r="X546" s="114"/>
      <c r="Y546" s="114"/>
      <c r="Z546" s="114"/>
      <c r="AA546" s="114"/>
      <c r="AB546" s="114"/>
      <c r="AC546" s="114"/>
      <c r="AD546" s="114"/>
      <c r="AE546" s="114"/>
      <c r="AF546" s="114"/>
      <c r="AG546" s="114"/>
      <c r="AH546" s="114"/>
      <c r="AI546" s="114"/>
      <c r="AJ546" s="114"/>
      <c r="AK546" s="114"/>
      <c r="AL546" s="114"/>
      <c r="AM546" s="114"/>
      <c r="AN546" s="114"/>
      <c r="AO546" s="114"/>
      <c r="AP546" s="114"/>
      <c r="AQ546" s="114"/>
      <c r="AR546" s="114"/>
      <c r="AS546" s="114"/>
      <c r="AT546" s="114"/>
      <c r="AU546" s="114"/>
      <c r="AV546" s="114"/>
      <c r="AW546" s="114"/>
      <c r="AX546" s="114"/>
      <c r="AY546" s="114"/>
      <c r="AZ546" s="114"/>
      <c r="BA546" s="114"/>
      <c r="BB546" s="114"/>
      <c r="BC546" s="114"/>
      <c r="BD546" s="114"/>
      <c r="BE546" s="114"/>
      <c r="BF546" s="114"/>
      <c r="BG546" s="114"/>
      <c r="BH546" s="133" t="str">
        <f>IF(BH544&gt;=50%,"KĐG",IF(BH545&gt;=1.6,"Đ",IF(BH545&gt;=1,"CCG","CĐ")))</f>
        <v>Đ</v>
      </c>
      <c r="BI546" s="133" t="str">
        <f t="shared" ref="BI546:CK546" si="262">IF(BI544&gt;=50%,"KĐG",IF(BI545&gt;=1.6,"Đ",IF(BI545&gt;=1,"CCG","CĐ")))</f>
        <v>Đ</v>
      </c>
      <c r="BJ546" s="133" t="str">
        <f t="shared" si="262"/>
        <v>Đ</v>
      </c>
      <c r="BK546" s="133" t="str">
        <f t="shared" si="262"/>
        <v>Đ</v>
      </c>
      <c r="BL546" s="133" t="str">
        <f t="shared" si="262"/>
        <v>Đ</v>
      </c>
      <c r="BM546" s="133" t="str">
        <f t="shared" si="262"/>
        <v>Đ</v>
      </c>
      <c r="BN546" s="133" t="str">
        <f t="shared" si="262"/>
        <v>Đ</v>
      </c>
      <c r="BO546" s="133" t="str">
        <f t="shared" si="262"/>
        <v>Đ</v>
      </c>
      <c r="BP546" s="133" t="str">
        <f t="shared" si="262"/>
        <v>Đ</v>
      </c>
      <c r="BQ546" s="133" t="str">
        <f t="shared" si="262"/>
        <v>Đ</v>
      </c>
      <c r="BR546" s="133" t="str">
        <f t="shared" si="262"/>
        <v>Đ</v>
      </c>
      <c r="BS546" s="133" t="str">
        <f t="shared" si="262"/>
        <v>Đ</v>
      </c>
      <c r="BT546" s="133" t="str">
        <f t="shared" si="262"/>
        <v>Đ</v>
      </c>
      <c r="BU546" s="133" t="str">
        <f t="shared" si="262"/>
        <v>Đ</v>
      </c>
      <c r="BV546" s="133" t="str">
        <f t="shared" si="262"/>
        <v>Đ</v>
      </c>
      <c r="BW546" s="133" t="str">
        <f t="shared" si="262"/>
        <v>Đ</v>
      </c>
      <c r="BX546" s="133" t="str">
        <f t="shared" si="262"/>
        <v>Đ</v>
      </c>
      <c r="BY546" s="133" t="str">
        <f t="shared" si="262"/>
        <v>Đ</v>
      </c>
      <c r="BZ546" s="133" t="str">
        <f t="shared" si="262"/>
        <v>Đ</v>
      </c>
      <c r="CA546" s="133" t="str">
        <f t="shared" si="262"/>
        <v>Đ</v>
      </c>
      <c r="CB546" s="133" t="str">
        <f t="shared" si="262"/>
        <v>Đ</v>
      </c>
      <c r="CC546" s="133" t="str">
        <f t="shared" si="262"/>
        <v>Đ</v>
      </c>
      <c r="CD546" s="133" t="str">
        <f t="shared" si="262"/>
        <v>Đ</v>
      </c>
      <c r="CE546" s="133" t="e">
        <f t="shared" si="262"/>
        <v>#DIV/0!</v>
      </c>
      <c r="CF546" s="133" t="e">
        <f t="shared" si="262"/>
        <v>#DIV/0!</v>
      </c>
      <c r="CG546" s="133" t="e">
        <f t="shared" si="262"/>
        <v>#DIV/0!</v>
      </c>
      <c r="CH546" s="133" t="e">
        <f t="shared" si="262"/>
        <v>#DIV/0!</v>
      </c>
      <c r="CI546" s="133" t="e">
        <f t="shared" si="262"/>
        <v>#DIV/0!</v>
      </c>
      <c r="CJ546" s="133" t="e">
        <f t="shared" si="262"/>
        <v>#DIV/0!</v>
      </c>
      <c r="CK546" s="133" t="e">
        <f t="shared" si="262"/>
        <v>#DIV/0!</v>
      </c>
      <c r="CL546" s="506"/>
      <c r="CM546" s="507"/>
      <c r="CN546" s="508"/>
      <c r="CO546" s="507"/>
      <c r="CP546" s="508"/>
      <c r="CQ546" s="507"/>
      <c r="CR546" s="539"/>
      <c r="CS546" s="541"/>
      <c r="CT546" s="542"/>
      <c r="CU546" s="544"/>
      <c r="CV546" s="242"/>
    </row>
    <row r="547" spans="1:100" s="22" customFormat="1" ht="13.2" hidden="1" outlineLevel="1">
      <c r="A547" s="537"/>
      <c r="B547" s="537" t="s">
        <v>329</v>
      </c>
      <c r="C547" s="146" t="s">
        <v>855</v>
      </c>
      <c r="D547" s="23"/>
      <c r="E547" s="135"/>
      <c r="F547" s="23"/>
      <c r="G547" s="23"/>
      <c r="H547" s="181"/>
      <c r="I547" s="136"/>
      <c r="J547" s="137"/>
      <c r="K547" s="138"/>
      <c r="L547" s="139"/>
      <c r="M547" s="139"/>
      <c r="N547" s="23"/>
      <c r="O547" s="23"/>
      <c r="P547" s="23"/>
      <c r="Q547" s="23"/>
      <c r="R547" s="23"/>
      <c r="S547" s="140"/>
      <c r="T547" s="23"/>
      <c r="U547" s="23"/>
      <c r="V547" s="23"/>
      <c r="W547" s="23"/>
      <c r="X547" s="23"/>
      <c r="Y547" s="23"/>
      <c r="Z547" s="23"/>
      <c r="AA547" s="23"/>
      <c r="AB547" s="23"/>
      <c r="AC547" s="23"/>
      <c r="AD547" s="23"/>
      <c r="AE547" s="23"/>
      <c r="AF547" s="23"/>
      <c r="AG547" s="23"/>
      <c r="AH547" s="23"/>
      <c r="AI547" s="23"/>
      <c r="AJ547" s="23"/>
      <c r="AK547" s="23"/>
      <c r="AL547" s="23"/>
      <c r="AM547" s="23"/>
      <c r="AN547" s="23"/>
      <c r="AO547" s="23"/>
      <c r="AP547" s="23"/>
      <c r="AQ547" s="23"/>
      <c r="AR547" s="23"/>
      <c r="AS547" s="23"/>
      <c r="AT547" s="23"/>
      <c r="AU547" s="23"/>
      <c r="AV547" s="23"/>
      <c r="AW547" s="23"/>
      <c r="AX547" s="23"/>
      <c r="AY547" s="23"/>
      <c r="AZ547" s="23"/>
      <c r="BA547" s="23"/>
      <c r="BB547" s="23"/>
      <c r="BC547" s="23"/>
      <c r="BD547" s="23"/>
      <c r="BE547" s="23"/>
      <c r="BF547" s="23"/>
      <c r="BG547" s="23"/>
      <c r="BH547" s="141">
        <f t="shared" ref="BH547:CK547" si="263">COUNTIFS($K$7:$K$445,"Nhận thức",BH$7:BH$445,"2")</f>
        <v>5</v>
      </c>
      <c r="BI547" s="141">
        <f t="shared" si="263"/>
        <v>3</v>
      </c>
      <c r="BJ547" s="141">
        <f t="shared" si="263"/>
        <v>5</v>
      </c>
      <c r="BK547" s="141">
        <f t="shared" si="263"/>
        <v>3</v>
      </c>
      <c r="BL547" s="141">
        <f t="shared" si="263"/>
        <v>4</v>
      </c>
      <c r="BM547" s="141">
        <f t="shared" si="263"/>
        <v>3</v>
      </c>
      <c r="BN547" s="141">
        <f t="shared" si="263"/>
        <v>5</v>
      </c>
      <c r="BO547" s="141">
        <f t="shared" si="263"/>
        <v>3</v>
      </c>
      <c r="BP547" s="141">
        <f t="shared" si="263"/>
        <v>3</v>
      </c>
      <c r="BQ547" s="141">
        <f t="shared" si="263"/>
        <v>5</v>
      </c>
      <c r="BR547" s="141">
        <f t="shared" si="263"/>
        <v>5</v>
      </c>
      <c r="BS547" s="141">
        <f t="shared" si="263"/>
        <v>4</v>
      </c>
      <c r="BT547" s="141">
        <f t="shared" si="263"/>
        <v>4</v>
      </c>
      <c r="BU547" s="141">
        <f t="shared" si="263"/>
        <v>4</v>
      </c>
      <c r="BV547" s="141">
        <f t="shared" si="263"/>
        <v>2</v>
      </c>
      <c r="BW547" s="141">
        <f t="shared" si="263"/>
        <v>5</v>
      </c>
      <c r="BX547" s="141">
        <f t="shared" si="263"/>
        <v>2</v>
      </c>
      <c r="BY547" s="141">
        <f t="shared" si="263"/>
        <v>4</v>
      </c>
      <c r="BZ547" s="141">
        <f t="shared" si="263"/>
        <v>4</v>
      </c>
      <c r="CA547" s="141">
        <f t="shared" si="263"/>
        <v>4</v>
      </c>
      <c r="CB547" s="141">
        <f t="shared" si="263"/>
        <v>5</v>
      </c>
      <c r="CC547" s="141">
        <f t="shared" si="263"/>
        <v>4</v>
      </c>
      <c r="CD547" s="141">
        <f t="shared" si="263"/>
        <v>5</v>
      </c>
      <c r="CE547" s="141">
        <f t="shared" si="263"/>
        <v>0</v>
      </c>
      <c r="CF547" s="141">
        <f t="shared" si="263"/>
        <v>0</v>
      </c>
      <c r="CG547" s="141">
        <f t="shared" si="263"/>
        <v>0</v>
      </c>
      <c r="CH547" s="141">
        <f t="shared" si="263"/>
        <v>0</v>
      </c>
      <c r="CI547" s="141">
        <f t="shared" si="263"/>
        <v>0</v>
      </c>
      <c r="CJ547" s="141">
        <f t="shared" si="263"/>
        <v>0</v>
      </c>
      <c r="CK547" s="141">
        <f t="shared" si="263"/>
        <v>0</v>
      </c>
      <c r="CL547" s="487"/>
      <c r="CM547" s="488"/>
      <c r="CN547" s="488"/>
      <c r="CO547" s="488"/>
      <c r="CP547" s="488"/>
      <c r="CQ547" s="488"/>
      <c r="CR547" s="488"/>
      <c r="CS547" s="488"/>
      <c r="CT547" s="488"/>
      <c r="CU547" s="489"/>
      <c r="CV547" s="39"/>
    </row>
    <row r="548" spans="1:100" s="22" customFormat="1" ht="13.2" hidden="1" outlineLevel="1">
      <c r="A548" s="537"/>
      <c r="B548" s="537"/>
      <c r="C548" s="146" t="s">
        <v>856</v>
      </c>
      <c r="D548" s="23"/>
      <c r="E548" s="135"/>
      <c r="F548" s="23"/>
      <c r="G548" s="23"/>
      <c r="H548" s="181"/>
      <c r="I548" s="136"/>
      <c r="J548" s="137"/>
      <c r="K548" s="138"/>
      <c r="L548" s="139"/>
      <c r="M548" s="139"/>
      <c r="N548" s="23"/>
      <c r="O548" s="23"/>
      <c r="P548" s="23"/>
      <c r="Q548" s="23"/>
      <c r="R548" s="23"/>
      <c r="S548" s="140"/>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141">
        <f t="shared" ref="BH548:CK548" si="264">COUNTIFS($K$7:$K$445,"Nhận thức",BH$7:BH$445,"1")</f>
        <v>0</v>
      </c>
      <c r="BI548" s="141">
        <f t="shared" si="264"/>
        <v>2</v>
      </c>
      <c r="BJ548" s="141">
        <f t="shared" si="264"/>
        <v>0</v>
      </c>
      <c r="BK548" s="141">
        <f t="shared" si="264"/>
        <v>2</v>
      </c>
      <c r="BL548" s="141">
        <f t="shared" si="264"/>
        <v>1</v>
      </c>
      <c r="BM548" s="141">
        <f t="shared" si="264"/>
        <v>2</v>
      </c>
      <c r="BN548" s="141">
        <f t="shared" si="264"/>
        <v>0</v>
      </c>
      <c r="BO548" s="141">
        <f t="shared" si="264"/>
        <v>2</v>
      </c>
      <c r="BP548" s="141">
        <f t="shared" si="264"/>
        <v>2</v>
      </c>
      <c r="BQ548" s="141">
        <f t="shared" si="264"/>
        <v>0</v>
      </c>
      <c r="BR548" s="141">
        <f t="shared" si="264"/>
        <v>0</v>
      </c>
      <c r="BS548" s="141">
        <f t="shared" si="264"/>
        <v>1</v>
      </c>
      <c r="BT548" s="141">
        <f t="shared" si="264"/>
        <v>1</v>
      </c>
      <c r="BU548" s="141">
        <f t="shared" si="264"/>
        <v>1</v>
      </c>
      <c r="BV548" s="141">
        <f t="shared" si="264"/>
        <v>2</v>
      </c>
      <c r="BW548" s="141">
        <f t="shared" si="264"/>
        <v>0</v>
      </c>
      <c r="BX548" s="141">
        <f t="shared" si="264"/>
        <v>3</v>
      </c>
      <c r="BY548" s="141">
        <f t="shared" si="264"/>
        <v>1</v>
      </c>
      <c r="BZ548" s="141">
        <f t="shared" si="264"/>
        <v>1</v>
      </c>
      <c r="CA548" s="141">
        <f t="shared" si="264"/>
        <v>1</v>
      </c>
      <c r="CB548" s="141">
        <f t="shared" si="264"/>
        <v>0</v>
      </c>
      <c r="CC548" s="141">
        <f t="shared" si="264"/>
        <v>1</v>
      </c>
      <c r="CD548" s="141">
        <f t="shared" si="264"/>
        <v>0</v>
      </c>
      <c r="CE548" s="141">
        <f t="shared" si="264"/>
        <v>0</v>
      </c>
      <c r="CF548" s="141">
        <f t="shared" si="264"/>
        <v>0</v>
      </c>
      <c r="CG548" s="141">
        <f t="shared" si="264"/>
        <v>0</v>
      </c>
      <c r="CH548" s="141">
        <f t="shared" si="264"/>
        <v>0</v>
      </c>
      <c r="CI548" s="141">
        <f t="shared" si="264"/>
        <v>0</v>
      </c>
      <c r="CJ548" s="141">
        <f t="shared" si="264"/>
        <v>0</v>
      </c>
      <c r="CK548" s="141">
        <f t="shared" si="264"/>
        <v>0</v>
      </c>
      <c r="CL548" s="490"/>
      <c r="CM548" s="491"/>
      <c r="CN548" s="491"/>
      <c r="CO548" s="491"/>
      <c r="CP548" s="491"/>
      <c r="CQ548" s="491"/>
      <c r="CR548" s="491"/>
      <c r="CS548" s="491"/>
      <c r="CT548" s="491"/>
      <c r="CU548" s="492"/>
      <c r="CV548" s="39"/>
    </row>
    <row r="549" spans="1:100" s="22" customFormat="1" ht="13.2" hidden="1" outlineLevel="1">
      <c r="A549" s="537"/>
      <c r="B549" s="537"/>
      <c r="C549" s="146" t="s">
        <v>857</v>
      </c>
      <c r="D549" s="23"/>
      <c r="E549" s="135"/>
      <c r="F549" s="23"/>
      <c r="G549" s="23"/>
      <c r="H549" s="181"/>
      <c r="I549" s="136"/>
      <c r="J549" s="137"/>
      <c r="K549" s="138"/>
      <c r="L549" s="139"/>
      <c r="M549" s="139"/>
      <c r="N549" s="23"/>
      <c r="O549" s="23"/>
      <c r="P549" s="23"/>
      <c r="Q549" s="23"/>
      <c r="R549" s="23"/>
      <c r="S549" s="140"/>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141">
        <f t="shared" ref="BH549:CK549" si="265">COUNTIFS($K$7:$K$445,"Nhận thức",BH$7:BH$445,"0")</f>
        <v>0</v>
      </c>
      <c r="BI549" s="141">
        <f t="shared" si="265"/>
        <v>0</v>
      </c>
      <c r="BJ549" s="141">
        <f t="shared" si="265"/>
        <v>0</v>
      </c>
      <c r="BK549" s="141">
        <f t="shared" si="265"/>
        <v>0</v>
      </c>
      <c r="BL549" s="141">
        <f t="shared" si="265"/>
        <v>0</v>
      </c>
      <c r="BM549" s="141">
        <f t="shared" si="265"/>
        <v>0</v>
      </c>
      <c r="BN549" s="141">
        <f t="shared" si="265"/>
        <v>0</v>
      </c>
      <c r="BO549" s="141">
        <f t="shared" si="265"/>
        <v>0</v>
      </c>
      <c r="BP549" s="141">
        <f t="shared" si="265"/>
        <v>0</v>
      </c>
      <c r="BQ549" s="141">
        <f t="shared" si="265"/>
        <v>0</v>
      </c>
      <c r="BR549" s="141">
        <f t="shared" si="265"/>
        <v>0</v>
      </c>
      <c r="BS549" s="141">
        <f t="shared" si="265"/>
        <v>0</v>
      </c>
      <c r="BT549" s="141">
        <f t="shared" si="265"/>
        <v>0</v>
      </c>
      <c r="BU549" s="141">
        <f t="shared" si="265"/>
        <v>0</v>
      </c>
      <c r="BV549" s="141">
        <f t="shared" si="265"/>
        <v>1</v>
      </c>
      <c r="BW549" s="141">
        <f t="shared" si="265"/>
        <v>0</v>
      </c>
      <c r="BX549" s="141">
        <f t="shared" si="265"/>
        <v>0</v>
      </c>
      <c r="BY549" s="141">
        <f t="shared" si="265"/>
        <v>0</v>
      </c>
      <c r="BZ549" s="141">
        <f t="shared" si="265"/>
        <v>0</v>
      </c>
      <c r="CA549" s="141">
        <f t="shared" si="265"/>
        <v>0</v>
      </c>
      <c r="CB549" s="141">
        <f t="shared" si="265"/>
        <v>0</v>
      </c>
      <c r="CC549" s="141">
        <f t="shared" si="265"/>
        <v>0</v>
      </c>
      <c r="CD549" s="141">
        <f t="shared" si="265"/>
        <v>0</v>
      </c>
      <c r="CE549" s="141">
        <f t="shared" si="265"/>
        <v>0</v>
      </c>
      <c r="CF549" s="141">
        <f t="shared" si="265"/>
        <v>0</v>
      </c>
      <c r="CG549" s="141">
        <f t="shared" si="265"/>
        <v>0</v>
      </c>
      <c r="CH549" s="141">
        <f t="shared" si="265"/>
        <v>0</v>
      </c>
      <c r="CI549" s="141">
        <f t="shared" si="265"/>
        <v>0</v>
      </c>
      <c r="CJ549" s="141">
        <f t="shared" si="265"/>
        <v>0</v>
      </c>
      <c r="CK549" s="141">
        <f t="shared" si="265"/>
        <v>0</v>
      </c>
      <c r="CL549" s="490"/>
      <c r="CM549" s="491"/>
      <c r="CN549" s="491"/>
      <c r="CO549" s="491"/>
      <c r="CP549" s="491"/>
      <c r="CQ549" s="491"/>
      <c r="CR549" s="491"/>
      <c r="CS549" s="491"/>
      <c r="CT549" s="491"/>
      <c r="CU549" s="492"/>
      <c r="CV549" s="39"/>
    </row>
    <row r="550" spans="1:100" s="22" customFormat="1" ht="13.2" hidden="1" outlineLevel="1">
      <c r="A550" s="537"/>
      <c r="B550" s="537"/>
      <c r="C550" s="496" t="s">
        <v>873</v>
      </c>
      <c r="D550" s="497"/>
      <c r="E550" s="498"/>
      <c r="F550" s="23"/>
      <c r="G550" s="23"/>
      <c r="H550" s="181"/>
      <c r="I550" s="136"/>
      <c r="J550" s="137"/>
      <c r="K550" s="138"/>
      <c r="L550" s="139"/>
      <c r="M550" s="139"/>
      <c r="N550" s="23"/>
      <c r="O550" s="23"/>
      <c r="P550" s="23"/>
      <c r="Q550" s="23"/>
      <c r="R550" s="23"/>
      <c r="S550" s="140"/>
      <c r="T550" s="23"/>
      <c r="U550" s="23"/>
      <c r="V550" s="23"/>
      <c r="W550" s="23"/>
      <c r="X550" s="23"/>
      <c r="Y550" s="23"/>
      <c r="Z550" s="23"/>
      <c r="AA550" s="23"/>
      <c r="AB550" s="23"/>
      <c r="AC550" s="23"/>
      <c r="AD550" s="23"/>
      <c r="AE550" s="23"/>
      <c r="AF550" s="23"/>
      <c r="AG550" s="23"/>
      <c r="AH550" s="23"/>
      <c r="AI550" s="23"/>
      <c r="AJ550" s="23"/>
      <c r="AK550" s="23"/>
      <c r="AL550" s="23"/>
      <c r="AM550" s="23"/>
      <c r="AN550" s="23"/>
      <c r="AO550" s="23"/>
      <c r="AP550" s="23"/>
      <c r="AQ550" s="23"/>
      <c r="AR550" s="23"/>
      <c r="AS550" s="23"/>
      <c r="AT550" s="23"/>
      <c r="AU550" s="23"/>
      <c r="AV550" s="23"/>
      <c r="AW550" s="23"/>
      <c r="AX550" s="23"/>
      <c r="AY550" s="23"/>
      <c r="AZ550" s="23"/>
      <c r="BA550" s="23"/>
      <c r="BB550" s="23"/>
      <c r="BC550" s="23"/>
      <c r="BD550" s="23"/>
      <c r="BE550" s="23"/>
      <c r="BF550" s="23"/>
      <c r="BG550" s="23"/>
      <c r="BH550" s="141">
        <f t="shared" ref="BH550:CK550" si="266">COUNTIFS($K$7:$K$445,"Nhận thức",BH$7:BH$445,"KĐG")</f>
        <v>0</v>
      </c>
      <c r="BI550" s="141">
        <f t="shared" si="266"/>
        <v>0</v>
      </c>
      <c r="BJ550" s="141">
        <f t="shared" si="266"/>
        <v>0</v>
      </c>
      <c r="BK550" s="141">
        <f t="shared" si="266"/>
        <v>0</v>
      </c>
      <c r="BL550" s="141">
        <f t="shared" si="266"/>
        <v>0</v>
      </c>
      <c r="BM550" s="141">
        <f t="shared" si="266"/>
        <v>0</v>
      </c>
      <c r="BN550" s="141">
        <f t="shared" si="266"/>
        <v>0</v>
      </c>
      <c r="BO550" s="141">
        <f t="shared" si="266"/>
        <v>0</v>
      </c>
      <c r="BP550" s="141">
        <f t="shared" si="266"/>
        <v>0</v>
      </c>
      <c r="BQ550" s="141">
        <f t="shared" si="266"/>
        <v>0</v>
      </c>
      <c r="BR550" s="141">
        <f t="shared" si="266"/>
        <v>0</v>
      </c>
      <c r="BS550" s="141">
        <f t="shared" si="266"/>
        <v>0</v>
      </c>
      <c r="BT550" s="141">
        <f t="shared" si="266"/>
        <v>0</v>
      </c>
      <c r="BU550" s="141">
        <f t="shared" si="266"/>
        <v>0</v>
      </c>
      <c r="BV550" s="141">
        <f t="shared" si="266"/>
        <v>0</v>
      </c>
      <c r="BW550" s="141">
        <f t="shared" si="266"/>
        <v>0</v>
      </c>
      <c r="BX550" s="141">
        <f t="shared" si="266"/>
        <v>0</v>
      </c>
      <c r="BY550" s="141">
        <f t="shared" si="266"/>
        <v>0</v>
      </c>
      <c r="BZ550" s="141">
        <f t="shared" si="266"/>
        <v>0</v>
      </c>
      <c r="CA550" s="141">
        <f t="shared" si="266"/>
        <v>0</v>
      </c>
      <c r="CB550" s="141">
        <f t="shared" si="266"/>
        <v>0</v>
      </c>
      <c r="CC550" s="141">
        <f t="shared" si="266"/>
        <v>0</v>
      </c>
      <c r="CD550" s="141">
        <f t="shared" si="266"/>
        <v>0</v>
      </c>
      <c r="CE550" s="141">
        <f t="shared" si="266"/>
        <v>0</v>
      </c>
      <c r="CF550" s="141">
        <f t="shared" si="266"/>
        <v>0</v>
      </c>
      <c r="CG550" s="141">
        <f t="shared" si="266"/>
        <v>0</v>
      </c>
      <c r="CH550" s="141">
        <f t="shared" si="266"/>
        <v>0</v>
      </c>
      <c r="CI550" s="141">
        <f t="shared" si="266"/>
        <v>0</v>
      </c>
      <c r="CJ550" s="141">
        <f t="shared" si="266"/>
        <v>0</v>
      </c>
      <c r="CK550" s="141">
        <f t="shared" si="266"/>
        <v>0</v>
      </c>
      <c r="CL550" s="490"/>
      <c r="CM550" s="491"/>
      <c r="CN550" s="491"/>
      <c r="CO550" s="491"/>
      <c r="CP550" s="491"/>
      <c r="CQ550" s="491"/>
      <c r="CR550" s="491"/>
      <c r="CS550" s="491"/>
      <c r="CT550" s="491"/>
      <c r="CU550" s="492"/>
      <c r="CV550" s="39"/>
    </row>
    <row r="551" spans="1:100" s="22" customFormat="1" ht="13.2" hidden="1" outlineLevel="1">
      <c r="A551" s="537"/>
      <c r="B551" s="537"/>
      <c r="C551" s="496" t="s">
        <v>874</v>
      </c>
      <c r="D551" s="497"/>
      <c r="E551" s="498"/>
      <c r="F551" s="23"/>
      <c r="G551" s="23"/>
      <c r="H551" s="181"/>
      <c r="I551" s="136"/>
      <c r="J551" s="137"/>
      <c r="K551" s="138"/>
      <c r="L551" s="139"/>
      <c r="M551" s="139"/>
      <c r="N551" s="23"/>
      <c r="O551" s="23"/>
      <c r="P551" s="23"/>
      <c r="Q551" s="23"/>
      <c r="R551" s="23"/>
      <c r="S551" s="140"/>
      <c r="T551" s="23"/>
      <c r="U551" s="23"/>
      <c r="V551" s="23"/>
      <c r="W551" s="23"/>
      <c r="X551" s="23"/>
      <c r="Y551" s="23"/>
      <c r="Z551" s="23"/>
      <c r="AA551" s="23"/>
      <c r="AB551" s="23"/>
      <c r="AC551" s="23"/>
      <c r="AD551" s="23"/>
      <c r="AE551" s="23"/>
      <c r="AF551" s="23"/>
      <c r="AG551" s="23"/>
      <c r="AH551" s="23"/>
      <c r="AI551" s="23"/>
      <c r="AJ551" s="23"/>
      <c r="AK551" s="23"/>
      <c r="AL551" s="23"/>
      <c r="AM551" s="23"/>
      <c r="AN551" s="23"/>
      <c r="AO551" s="23"/>
      <c r="AP551" s="23"/>
      <c r="AQ551" s="23"/>
      <c r="AR551" s="23"/>
      <c r="AS551" s="23"/>
      <c r="AT551" s="23"/>
      <c r="AU551" s="23"/>
      <c r="AV551" s="23"/>
      <c r="AW551" s="23"/>
      <c r="AX551" s="23"/>
      <c r="AY551" s="23"/>
      <c r="AZ551" s="23"/>
      <c r="BA551" s="23"/>
      <c r="BB551" s="23"/>
      <c r="BC551" s="23"/>
      <c r="BD551" s="23"/>
      <c r="BE551" s="23"/>
      <c r="BF551" s="23"/>
      <c r="BG551" s="23"/>
      <c r="BH551" s="142">
        <f>BH550/(BH547+BH548+BH549+BH550)</f>
        <v>0</v>
      </c>
      <c r="BI551" s="142">
        <f t="shared" ref="BI551:CK551" si="267">BI550/(BI547+BI548+BI549+BI550)</f>
        <v>0</v>
      </c>
      <c r="BJ551" s="142">
        <f t="shared" si="267"/>
        <v>0</v>
      </c>
      <c r="BK551" s="142">
        <f t="shared" si="267"/>
        <v>0</v>
      </c>
      <c r="BL551" s="142">
        <f t="shared" si="267"/>
        <v>0</v>
      </c>
      <c r="BM551" s="142">
        <f t="shared" si="267"/>
        <v>0</v>
      </c>
      <c r="BN551" s="142">
        <f t="shared" si="267"/>
        <v>0</v>
      </c>
      <c r="BO551" s="142">
        <f t="shared" si="267"/>
        <v>0</v>
      </c>
      <c r="BP551" s="142">
        <f t="shared" si="267"/>
        <v>0</v>
      </c>
      <c r="BQ551" s="142">
        <f t="shared" si="267"/>
        <v>0</v>
      </c>
      <c r="BR551" s="142">
        <f t="shared" si="267"/>
        <v>0</v>
      </c>
      <c r="BS551" s="142">
        <f t="shared" si="267"/>
        <v>0</v>
      </c>
      <c r="BT551" s="142">
        <f t="shared" si="267"/>
        <v>0</v>
      </c>
      <c r="BU551" s="142">
        <f t="shared" si="267"/>
        <v>0</v>
      </c>
      <c r="BV551" s="142">
        <f t="shared" si="267"/>
        <v>0</v>
      </c>
      <c r="BW551" s="142">
        <f t="shared" si="267"/>
        <v>0</v>
      </c>
      <c r="BX551" s="142">
        <f t="shared" si="267"/>
        <v>0</v>
      </c>
      <c r="BY551" s="142">
        <f t="shared" si="267"/>
        <v>0</v>
      </c>
      <c r="BZ551" s="142">
        <f t="shared" si="267"/>
        <v>0</v>
      </c>
      <c r="CA551" s="142">
        <f t="shared" si="267"/>
        <v>0</v>
      </c>
      <c r="CB551" s="142">
        <f t="shared" si="267"/>
        <v>0</v>
      </c>
      <c r="CC551" s="142">
        <f t="shared" si="267"/>
        <v>0</v>
      </c>
      <c r="CD551" s="142">
        <f t="shared" si="267"/>
        <v>0</v>
      </c>
      <c r="CE551" s="142" t="e">
        <f t="shared" si="267"/>
        <v>#DIV/0!</v>
      </c>
      <c r="CF551" s="142" t="e">
        <f t="shared" si="267"/>
        <v>#DIV/0!</v>
      </c>
      <c r="CG551" s="142" t="e">
        <f t="shared" si="267"/>
        <v>#DIV/0!</v>
      </c>
      <c r="CH551" s="142" t="e">
        <f t="shared" si="267"/>
        <v>#DIV/0!</v>
      </c>
      <c r="CI551" s="142" t="e">
        <f t="shared" si="267"/>
        <v>#DIV/0!</v>
      </c>
      <c r="CJ551" s="142" t="e">
        <f t="shared" si="267"/>
        <v>#DIV/0!</v>
      </c>
      <c r="CK551" s="142" t="e">
        <f t="shared" si="267"/>
        <v>#DIV/0!</v>
      </c>
      <c r="CL551" s="493"/>
      <c r="CM551" s="494"/>
      <c r="CN551" s="494"/>
      <c r="CO551" s="494"/>
      <c r="CP551" s="494"/>
      <c r="CQ551" s="494"/>
      <c r="CR551" s="494"/>
      <c r="CS551" s="494"/>
      <c r="CT551" s="494"/>
      <c r="CU551" s="495"/>
      <c r="CV551" s="39"/>
    </row>
    <row r="552" spans="1:100" s="22" customFormat="1" ht="15.75" hidden="1" customHeight="1" outlineLevel="1">
      <c r="A552" s="537"/>
      <c r="B552" s="537"/>
      <c r="C552" s="499" t="s">
        <v>867</v>
      </c>
      <c r="D552" s="500"/>
      <c r="E552" s="501"/>
      <c r="F552" s="23"/>
      <c r="G552" s="23"/>
      <c r="H552" s="181"/>
      <c r="I552" s="136"/>
      <c r="J552" s="137"/>
      <c r="K552" s="138"/>
      <c r="L552" s="139"/>
      <c r="M552" s="139"/>
      <c r="N552" s="23"/>
      <c r="O552" s="23"/>
      <c r="P552" s="23"/>
      <c r="Q552" s="23"/>
      <c r="R552" s="23"/>
      <c r="S552" s="140"/>
      <c r="T552" s="23"/>
      <c r="U552" s="23"/>
      <c r="V552" s="23"/>
      <c r="W552" s="23"/>
      <c r="X552" s="23"/>
      <c r="Y552" s="23"/>
      <c r="Z552" s="23"/>
      <c r="AA552" s="23"/>
      <c r="AB552" s="23"/>
      <c r="AC552" s="23"/>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143">
        <f>(((BH547*2)+(BH548*1)+(BH549*0)))/(BH547+BH548+BH549)</f>
        <v>2</v>
      </c>
      <c r="BI552" s="143">
        <f t="shared" ref="BI552:CK552" si="268">(((BI547*2)+(BI548*1)+(BI549*0)))/(BI547+BI548+BI549)</f>
        <v>1.6</v>
      </c>
      <c r="BJ552" s="143">
        <f t="shared" si="268"/>
        <v>2</v>
      </c>
      <c r="BK552" s="143">
        <f t="shared" si="268"/>
        <v>1.6</v>
      </c>
      <c r="BL552" s="143">
        <f t="shared" si="268"/>
        <v>1.8</v>
      </c>
      <c r="BM552" s="143">
        <f t="shared" si="268"/>
        <v>1.6</v>
      </c>
      <c r="BN552" s="143">
        <f t="shared" si="268"/>
        <v>2</v>
      </c>
      <c r="BO552" s="143">
        <f t="shared" si="268"/>
        <v>1.6</v>
      </c>
      <c r="BP552" s="143">
        <f t="shared" si="268"/>
        <v>1.6</v>
      </c>
      <c r="BQ552" s="143">
        <f t="shared" si="268"/>
        <v>2</v>
      </c>
      <c r="BR552" s="143">
        <f t="shared" si="268"/>
        <v>2</v>
      </c>
      <c r="BS552" s="143">
        <f t="shared" si="268"/>
        <v>1.8</v>
      </c>
      <c r="BT552" s="143">
        <f t="shared" si="268"/>
        <v>1.8</v>
      </c>
      <c r="BU552" s="143">
        <f t="shared" si="268"/>
        <v>1.8</v>
      </c>
      <c r="BV552" s="143">
        <f t="shared" si="268"/>
        <v>1.2</v>
      </c>
      <c r="BW552" s="143">
        <f t="shared" si="268"/>
        <v>2</v>
      </c>
      <c r="BX552" s="143">
        <f t="shared" si="268"/>
        <v>1.4</v>
      </c>
      <c r="BY552" s="143">
        <f t="shared" si="268"/>
        <v>1.8</v>
      </c>
      <c r="BZ552" s="143">
        <f t="shared" si="268"/>
        <v>1.8</v>
      </c>
      <c r="CA552" s="143">
        <f t="shared" si="268"/>
        <v>1.8</v>
      </c>
      <c r="CB552" s="143">
        <f t="shared" si="268"/>
        <v>2</v>
      </c>
      <c r="CC552" s="143">
        <f t="shared" si="268"/>
        <v>1.8</v>
      </c>
      <c r="CD552" s="143">
        <f t="shared" si="268"/>
        <v>2</v>
      </c>
      <c r="CE552" s="143" t="e">
        <f t="shared" si="268"/>
        <v>#DIV/0!</v>
      </c>
      <c r="CF552" s="143" t="e">
        <f t="shared" si="268"/>
        <v>#DIV/0!</v>
      </c>
      <c r="CG552" s="143" t="e">
        <f t="shared" si="268"/>
        <v>#DIV/0!</v>
      </c>
      <c r="CH552" s="143" t="e">
        <f t="shared" si="268"/>
        <v>#DIV/0!</v>
      </c>
      <c r="CI552" s="143" t="e">
        <f t="shared" si="268"/>
        <v>#DIV/0!</v>
      </c>
      <c r="CJ552" s="143" t="e">
        <f t="shared" si="268"/>
        <v>#DIV/0!</v>
      </c>
      <c r="CK552" s="143" t="e">
        <f t="shared" si="268"/>
        <v>#DIV/0!</v>
      </c>
      <c r="CL552" s="505">
        <f>COUNTIF(BH553:CK553,"Đ")</f>
        <v>21</v>
      </c>
      <c r="CM552" s="514">
        <f>CL552/(CL552+CN552+CP552+CR552)</f>
        <v>0.91304347826086951</v>
      </c>
      <c r="CN552" s="515">
        <f>COUNTIF(BH553:CK553,"CCG")</f>
        <v>2</v>
      </c>
      <c r="CO552" s="514">
        <f>CN552/(CL552+CN552+CP552+CR552)</f>
        <v>8.6956521739130432E-2</v>
      </c>
      <c r="CP552" s="515">
        <f>COUNTIF(BH553:CK553,"CĐ")</f>
        <v>0</v>
      </c>
      <c r="CQ552" s="514">
        <f>CP552/(CL552+CN552+CP552+CR552)</f>
        <v>0</v>
      </c>
      <c r="CR552" s="516">
        <f>COUNTIF(BH553:CK553,"KĐG")</f>
        <v>0</v>
      </c>
      <c r="CS552" s="509">
        <f>CR552/(CL552+CN552+CP552+CR552)</f>
        <v>0</v>
      </c>
      <c r="CT552" s="511">
        <f>(((CL552*2)+(CN552*1)+(CP552*0)))/(CL552+CN552+CP552)</f>
        <v>1.9130434782608696</v>
      </c>
      <c r="CU552" s="512" t="str">
        <f>IF(CS552&gt;=50%,"KĐG",IF(CT552&gt;=1.6,"Đạt",IF(CT552&gt;=1,"Cần cố gắng","Chưa đạt")))</f>
        <v>Đạt</v>
      </c>
      <c r="CV552" s="39"/>
    </row>
    <row r="553" spans="1:100" s="22" customFormat="1" ht="13.2" hidden="1" outlineLevel="1">
      <c r="A553" s="537"/>
      <c r="B553" s="537"/>
      <c r="C553" s="502"/>
      <c r="D553" s="503"/>
      <c r="E553" s="504"/>
      <c r="F553" s="23"/>
      <c r="G553" s="23"/>
      <c r="H553" s="181"/>
      <c r="I553" s="136"/>
      <c r="J553" s="137"/>
      <c r="K553" s="138"/>
      <c r="L553" s="139"/>
      <c r="M553" s="139"/>
      <c r="N553" s="23"/>
      <c r="O553" s="23"/>
      <c r="P553" s="23"/>
      <c r="Q553" s="23"/>
      <c r="R553" s="23"/>
      <c r="S553" s="140"/>
      <c r="T553" s="23"/>
      <c r="U553" s="23"/>
      <c r="V553" s="23"/>
      <c r="W553" s="23"/>
      <c r="X553" s="23"/>
      <c r="Y553" s="23"/>
      <c r="Z553" s="23"/>
      <c r="AA553" s="23"/>
      <c r="AB553" s="23"/>
      <c r="AC553" s="23"/>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143" t="str">
        <f>IF(BH551&gt;=50%,"KĐG",IF(BH552&gt;=1.6,"Đ",IF(BH552&gt;=1,"CCG","CĐ")))</f>
        <v>Đ</v>
      </c>
      <c r="BI553" s="143" t="str">
        <f t="shared" ref="BI553:CK553" si="269">IF(BI551&gt;=50%,"KĐG",IF(BI552&gt;=1.6,"Đ",IF(BI552&gt;=1,"CCG","CĐ")))</f>
        <v>Đ</v>
      </c>
      <c r="BJ553" s="143" t="str">
        <f t="shared" si="269"/>
        <v>Đ</v>
      </c>
      <c r="BK553" s="143" t="str">
        <f t="shared" si="269"/>
        <v>Đ</v>
      </c>
      <c r="BL553" s="143" t="str">
        <f t="shared" si="269"/>
        <v>Đ</v>
      </c>
      <c r="BM553" s="143" t="str">
        <f t="shared" si="269"/>
        <v>Đ</v>
      </c>
      <c r="BN553" s="143" t="str">
        <f t="shared" si="269"/>
        <v>Đ</v>
      </c>
      <c r="BO553" s="143" t="str">
        <f t="shared" si="269"/>
        <v>Đ</v>
      </c>
      <c r="BP553" s="143" t="str">
        <f t="shared" si="269"/>
        <v>Đ</v>
      </c>
      <c r="BQ553" s="143" t="str">
        <f t="shared" si="269"/>
        <v>Đ</v>
      </c>
      <c r="BR553" s="143" t="str">
        <f t="shared" si="269"/>
        <v>Đ</v>
      </c>
      <c r="BS553" s="143" t="str">
        <f t="shared" si="269"/>
        <v>Đ</v>
      </c>
      <c r="BT553" s="143" t="str">
        <f t="shared" si="269"/>
        <v>Đ</v>
      </c>
      <c r="BU553" s="143" t="str">
        <f t="shared" si="269"/>
        <v>Đ</v>
      </c>
      <c r="BV553" s="143" t="str">
        <f t="shared" si="269"/>
        <v>CCG</v>
      </c>
      <c r="BW553" s="143" t="str">
        <f t="shared" si="269"/>
        <v>Đ</v>
      </c>
      <c r="BX553" s="143" t="str">
        <f t="shared" si="269"/>
        <v>CCG</v>
      </c>
      <c r="BY553" s="143" t="str">
        <f t="shared" si="269"/>
        <v>Đ</v>
      </c>
      <c r="BZ553" s="143" t="str">
        <f t="shared" si="269"/>
        <v>Đ</v>
      </c>
      <c r="CA553" s="143" t="str">
        <f t="shared" si="269"/>
        <v>Đ</v>
      </c>
      <c r="CB553" s="143" t="str">
        <f t="shared" si="269"/>
        <v>Đ</v>
      </c>
      <c r="CC553" s="143" t="str">
        <f t="shared" si="269"/>
        <v>Đ</v>
      </c>
      <c r="CD553" s="143" t="str">
        <f t="shared" si="269"/>
        <v>Đ</v>
      </c>
      <c r="CE553" s="143" t="e">
        <f t="shared" si="269"/>
        <v>#DIV/0!</v>
      </c>
      <c r="CF553" s="143" t="e">
        <f t="shared" si="269"/>
        <v>#DIV/0!</v>
      </c>
      <c r="CG553" s="143" t="e">
        <f t="shared" si="269"/>
        <v>#DIV/0!</v>
      </c>
      <c r="CH553" s="143" t="e">
        <f t="shared" si="269"/>
        <v>#DIV/0!</v>
      </c>
      <c r="CI553" s="143" t="e">
        <f t="shared" si="269"/>
        <v>#DIV/0!</v>
      </c>
      <c r="CJ553" s="143" t="e">
        <f t="shared" si="269"/>
        <v>#DIV/0!</v>
      </c>
      <c r="CK553" s="143" t="e">
        <f t="shared" si="269"/>
        <v>#DIV/0!</v>
      </c>
      <c r="CL553" s="505"/>
      <c r="CM553" s="514"/>
      <c r="CN553" s="515"/>
      <c r="CO553" s="514"/>
      <c r="CP553" s="515"/>
      <c r="CQ553" s="514"/>
      <c r="CR553" s="517"/>
      <c r="CS553" s="510"/>
      <c r="CT553" s="511"/>
      <c r="CU553" s="513"/>
      <c r="CV553" s="39"/>
    </row>
    <row r="554" spans="1:100" s="22" customFormat="1" ht="13.2" hidden="1" outlineLevel="1">
      <c r="A554" s="537"/>
      <c r="B554" s="518" t="s">
        <v>328</v>
      </c>
      <c r="C554" s="124" t="s">
        <v>855</v>
      </c>
      <c r="D554" s="114"/>
      <c r="E554" s="125"/>
      <c r="F554" s="114"/>
      <c r="G554" s="114"/>
      <c r="H554" s="180"/>
      <c r="I554" s="126"/>
      <c r="J554" s="127"/>
      <c r="K554" s="127"/>
      <c r="L554" s="114"/>
      <c r="M554" s="114"/>
      <c r="N554" s="114"/>
      <c r="O554" s="114"/>
      <c r="P554" s="114"/>
      <c r="Q554" s="114"/>
      <c r="R554" s="114"/>
      <c r="S554" s="128"/>
      <c r="T554" s="114"/>
      <c r="U554" s="114"/>
      <c r="V554" s="114"/>
      <c r="W554" s="114"/>
      <c r="X554" s="114"/>
      <c r="Y554" s="114"/>
      <c r="Z554" s="114"/>
      <c r="AA554" s="114"/>
      <c r="AB554" s="114"/>
      <c r="AC554" s="114"/>
      <c r="AD554" s="114"/>
      <c r="AE554" s="114"/>
      <c r="AF554" s="114"/>
      <c r="AG554" s="114"/>
      <c r="AH554" s="114"/>
      <c r="AI554" s="114"/>
      <c r="AJ554" s="114"/>
      <c r="AK554" s="114"/>
      <c r="AL554" s="114"/>
      <c r="AM554" s="114"/>
      <c r="AN554" s="114"/>
      <c r="AO554" s="114"/>
      <c r="AP554" s="114"/>
      <c r="AQ554" s="114"/>
      <c r="AR554" s="114"/>
      <c r="AS554" s="114"/>
      <c r="AT554" s="114"/>
      <c r="AU554" s="114"/>
      <c r="AV554" s="114"/>
      <c r="AW554" s="114"/>
      <c r="AX554" s="114"/>
      <c r="AY554" s="114"/>
      <c r="AZ554" s="114"/>
      <c r="BA554" s="114"/>
      <c r="BB554" s="114"/>
      <c r="BC554" s="114"/>
      <c r="BD554" s="114"/>
      <c r="BE554" s="114"/>
      <c r="BF554" s="114"/>
      <c r="BG554" s="114"/>
      <c r="BH554" s="129">
        <f t="shared" ref="BH554:CK554" si="270">COUNTIFS($K$7:$K$445,"Ngôn ngữ",BH$7:BH$445,"2")</f>
        <v>9</v>
      </c>
      <c r="BI554" s="129">
        <f t="shared" si="270"/>
        <v>9</v>
      </c>
      <c r="BJ554" s="129">
        <f t="shared" si="270"/>
        <v>8</v>
      </c>
      <c r="BK554" s="129">
        <f t="shared" si="270"/>
        <v>7</v>
      </c>
      <c r="BL554" s="129">
        <f t="shared" si="270"/>
        <v>9</v>
      </c>
      <c r="BM554" s="129">
        <f t="shared" si="270"/>
        <v>5</v>
      </c>
      <c r="BN554" s="129">
        <f t="shared" si="270"/>
        <v>7</v>
      </c>
      <c r="BO554" s="129">
        <f t="shared" si="270"/>
        <v>7</v>
      </c>
      <c r="BP554" s="129">
        <f t="shared" si="270"/>
        <v>7</v>
      </c>
      <c r="BQ554" s="129">
        <f t="shared" si="270"/>
        <v>8</v>
      </c>
      <c r="BR554" s="129">
        <f t="shared" si="270"/>
        <v>9</v>
      </c>
      <c r="BS554" s="129">
        <f t="shared" si="270"/>
        <v>8</v>
      </c>
      <c r="BT554" s="129">
        <f t="shared" si="270"/>
        <v>7</v>
      </c>
      <c r="BU554" s="129">
        <f t="shared" si="270"/>
        <v>8</v>
      </c>
      <c r="BV554" s="129">
        <f t="shared" si="270"/>
        <v>7</v>
      </c>
      <c r="BW554" s="129">
        <f t="shared" si="270"/>
        <v>9</v>
      </c>
      <c r="BX554" s="129">
        <f t="shared" si="270"/>
        <v>4</v>
      </c>
      <c r="BY554" s="129">
        <f t="shared" si="270"/>
        <v>6</v>
      </c>
      <c r="BZ554" s="129">
        <f t="shared" si="270"/>
        <v>8</v>
      </c>
      <c r="CA554" s="129">
        <f t="shared" si="270"/>
        <v>6</v>
      </c>
      <c r="CB554" s="129">
        <f t="shared" si="270"/>
        <v>8</v>
      </c>
      <c r="CC554" s="129">
        <f t="shared" si="270"/>
        <v>7</v>
      </c>
      <c r="CD554" s="129">
        <f t="shared" si="270"/>
        <v>9</v>
      </c>
      <c r="CE554" s="129">
        <f t="shared" si="270"/>
        <v>0</v>
      </c>
      <c r="CF554" s="129">
        <f t="shared" si="270"/>
        <v>0</v>
      </c>
      <c r="CG554" s="129">
        <f t="shared" si="270"/>
        <v>0</v>
      </c>
      <c r="CH554" s="129">
        <f t="shared" si="270"/>
        <v>0</v>
      </c>
      <c r="CI554" s="129">
        <f t="shared" si="270"/>
        <v>0</v>
      </c>
      <c r="CJ554" s="129">
        <f t="shared" si="270"/>
        <v>0</v>
      </c>
      <c r="CK554" s="129">
        <f t="shared" si="270"/>
        <v>0</v>
      </c>
      <c r="CL554" s="519"/>
      <c r="CM554" s="520"/>
      <c r="CN554" s="520"/>
      <c r="CO554" s="520"/>
      <c r="CP554" s="520"/>
      <c r="CQ554" s="520"/>
      <c r="CR554" s="520"/>
      <c r="CS554" s="520"/>
      <c r="CT554" s="520"/>
      <c r="CU554" s="521"/>
      <c r="CV554" s="242"/>
    </row>
    <row r="555" spans="1:100" s="22" customFormat="1" ht="13.2" hidden="1" outlineLevel="1">
      <c r="A555" s="537"/>
      <c r="B555" s="518"/>
      <c r="C555" s="124" t="s">
        <v>856</v>
      </c>
      <c r="D555" s="114"/>
      <c r="E555" s="125"/>
      <c r="F555" s="114"/>
      <c r="G555" s="114"/>
      <c r="H555" s="180"/>
      <c r="I555" s="126"/>
      <c r="J555" s="127"/>
      <c r="K555" s="127"/>
      <c r="L555" s="114"/>
      <c r="M555" s="114"/>
      <c r="N555" s="114"/>
      <c r="O555" s="114"/>
      <c r="P555" s="114"/>
      <c r="Q555" s="114"/>
      <c r="R555" s="114"/>
      <c r="S555" s="128"/>
      <c r="T555" s="114"/>
      <c r="U555" s="114"/>
      <c r="V555" s="114"/>
      <c r="W555" s="114"/>
      <c r="X555" s="114"/>
      <c r="Y555" s="114"/>
      <c r="Z555" s="114"/>
      <c r="AA555" s="114"/>
      <c r="AB555" s="114"/>
      <c r="AC555" s="114"/>
      <c r="AD555" s="114"/>
      <c r="AE555" s="114"/>
      <c r="AF555" s="114"/>
      <c r="AG555" s="114"/>
      <c r="AH555" s="114"/>
      <c r="AI555" s="114"/>
      <c r="AJ555" s="114"/>
      <c r="AK555" s="114"/>
      <c r="AL555" s="114"/>
      <c r="AM555" s="114"/>
      <c r="AN555" s="114"/>
      <c r="AO555" s="114"/>
      <c r="AP555" s="114"/>
      <c r="AQ555" s="114"/>
      <c r="AR555" s="114"/>
      <c r="AS555" s="114"/>
      <c r="AT555" s="114"/>
      <c r="AU555" s="114"/>
      <c r="AV555" s="114"/>
      <c r="AW555" s="114"/>
      <c r="AX555" s="114"/>
      <c r="AY555" s="114"/>
      <c r="AZ555" s="114"/>
      <c r="BA555" s="114"/>
      <c r="BB555" s="114"/>
      <c r="BC555" s="114"/>
      <c r="BD555" s="114"/>
      <c r="BE555" s="114"/>
      <c r="BF555" s="114"/>
      <c r="BG555" s="114"/>
      <c r="BH555" s="129">
        <f t="shared" ref="BH555:CK555" si="271">COUNTIFS($K$7:$K$445,"Ngôn ngữ",BH$7:BH$445,"1")</f>
        <v>0</v>
      </c>
      <c r="BI555" s="129">
        <f t="shared" si="271"/>
        <v>0</v>
      </c>
      <c r="BJ555" s="129">
        <f t="shared" si="271"/>
        <v>1</v>
      </c>
      <c r="BK555" s="129">
        <f t="shared" si="271"/>
        <v>2</v>
      </c>
      <c r="BL555" s="129">
        <f t="shared" si="271"/>
        <v>0</v>
      </c>
      <c r="BM555" s="129">
        <f t="shared" si="271"/>
        <v>4</v>
      </c>
      <c r="BN555" s="129">
        <f t="shared" si="271"/>
        <v>2</v>
      </c>
      <c r="BO555" s="129">
        <f t="shared" si="271"/>
        <v>2</v>
      </c>
      <c r="BP555" s="129">
        <f t="shared" si="271"/>
        <v>2</v>
      </c>
      <c r="BQ555" s="129">
        <f t="shared" si="271"/>
        <v>1</v>
      </c>
      <c r="BR555" s="129">
        <f t="shared" si="271"/>
        <v>0</v>
      </c>
      <c r="BS555" s="129">
        <f t="shared" si="271"/>
        <v>1</v>
      </c>
      <c r="BT555" s="129">
        <f t="shared" si="271"/>
        <v>2</v>
      </c>
      <c r="BU555" s="129">
        <f t="shared" si="271"/>
        <v>1</v>
      </c>
      <c r="BV555" s="129">
        <f t="shared" si="271"/>
        <v>2</v>
      </c>
      <c r="BW555" s="129">
        <f t="shared" si="271"/>
        <v>0</v>
      </c>
      <c r="BX555" s="129">
        <f t="shared" si="271"/>
        <v>5</v>
      </c>
      <c r="BY555" s="129">
        <f t="shared" si="271"/>
        <v>3</v>
      </c>
      <c r="BZ555" s="129">
        <f t="shared" si="271"/>
        <v>1</v>
      </c>
      <c r="CA555" s="129">
        <f t="shared" si="271"/>
        <v>3</v>
      </c>
      <c r="CB555" s="129">
        <f t="shared" si="271"/>
        <v>1</v>
      </c>
      <c r="CC555" s="129">
        <f t="shared" si="271"/>
        <v>2</v>
      </c>
      <c r="CD555" s="129">
        <f t="shared" si="271"/>
        <v>0</v>
      </c>
      <c r="CE555" s="129">
        <f t="shared" si="271"/>
        <v>0</v>
      </c>
      <c r="CF555" s="129">
        <f t="shared" si="271"/>
        <v>0</v>
      </c>
      <c r="CG555" s="129">
        <f t="shared" si="271"/>
        <v>0</v>
      </c>
      <c r="CH555" s="129">
        <f t="shared" si="271"/>
        <v>0</v>
      </c>
      <c r="CI555" s="129">
        <f t="shared" si="271"/>
        <v>0</v>
      </c>
      <c r="CJ555" s="129">
        <f t="shared" si="271"/>
        <v>0</v>
      </c>
      <c r="CK555" s="129">
        <f t="shared" si="271"/>
        <v>0</v>
      </c>
      <c r="CL555" s="522"/>
      <c r="CM555" s="523"/>
      <c r="CN555" s="523"/>
      <c r="CO555" s="523"/>
      <c r="CP555" s="523"/>
      <c r="CQ555" s="523"/>
      <c r="CR555" s="523"/>
      <c r="CS555" s="523"/>
      <c r="CT555" s="523"/>
      <c r="CU555" s="524"/>
      <c r="CV555" s="242"/>
    </row>
    <row r="556" spans="1:100" s="22" customFormat="1" ht="13.2" hidden="1" outlineLevel="1">
      <c r="A556" s="537"/>
      <c r="B556" s="518"/>
      <c r="C556" s="124" t="s">
        <v>857</v>
      </c>
      <c r="D556" s="114"/>
      <c r="E556" s="125"/>
      <c r="F556" s="114"/>
      <c r="G556" s="114"/>
      <c r="H556" s="180"/>
      <c r="I556" s="126"/>
      <c r="J556" s="127"/>
      <c r="K556" s="127"/>
      <c r="L556" s="114"/>
      <c r="M556" s="114"/>
      <c r="N556" s="114"/>
      <c r="O556" s="114"/>
      <c r="P556" s="114"/>
      <c r="Q556" s="114"/>
      <c r="R556" s="114"/>
      <c r="S556" s="128"/>
      <c r="T556" s="114"/>
      <c r="U556" s="114"/>
      <c r="V556" s="114"/>
      <c r="W556" s="114"/>
      <c r="X556" s="114"/>
      <c r="Y556" s="114"/>
      <c r="Z556" s="114"/>
      <c r="AA556" s="114"/>
      <c r="AB556" s="114"/>
      <c r="AC556" s="114"/>
      <c r="AD556" s="114"/>
      <c r="AE556" s="114"/>
      <c r="AF556" s="114"/>
      <c r="AG556" s="114"/>
      <c r="AH556" s="114"/>
      <c r="AI556" s="114"/>
      <c r="AJ556" s="114"/>
      <c r="AK556" s="114"/>
      <c r="AL556" s="114"/>
      <c r="AM556" s="114"/>
      <c r="AN556" s="114"/>
      <c r="AO556" s="114"/>
      <c r="AP556" s="114"/>
      <c r="AQ556" s="114"/>
      <c r="AR556" s="114"/>
      <c r="AS556" s="114"/>
      <c r="AT556" s="114"/>
      <c r="AU556" s="114"/>
      <c r="AV556" s="114"/>
      <c r="AW556" s="114"/>
      <c r="AX556" s="114"/>
      <c r="AY556" s="114"/>
      <c r="AZ556" s="114"/>
      <c r="BA556" s="114"/>
      <c r="BB556" s="114"/>
      <c r="BC556" s="114"/>
      <c r="BD556" s="114"/>
      <c r="BE556" s="114"/>
      <c r="BF556" s="114"/>
      <c r="BG556" s="114"/>
      <c r="BH556" s="129">
        <f t="shared" ref="BH556:CK556" si="272">COUNTIFS($K$7:$K$445,"Ngôn ngữ",BH$7:BH$445,"0")</f>
        <v>0</v>
      </c>
      <c r="BI556" s="129">
        <f t="shared" si="272"/>
        <v>0</v>
      </c>
      <c r="BJ556" s="129">
        <f t="shared" si="272"/>
        <v>0</v>
      </c>
      <c r="BK556" s="129">
        <f t="shared" si="272"/>
        <v>0</v>
      </c>
      <c r="BL556" s="129">
        <f t="shared" si="272"/>
        <v>0</v>
      </c>
      <c r="BM556" s="129">
        <f t="shared" si="272"/>
        <v>0</v>
      </c>
      <c r="BN556" s="129">
        <f t="shared" si="272"/>
        <v>0</v>
      </c>
      <c r="BO556" s="129">
        <f t="shared" si="272"/>
        <v>0</v>
      </c>
      <c r="BP556" s="129">
        <f t="shared" si="272"/>
        <v>0</v>
      </c>
      <c r="BQ556" s="129">
        <f t="shared" si="272"/>
        <v>0</v>
      </c>
      <c r="BR556" s="129">
        <f t="shared" si="272"/>
        <v>0</v>
      </c>
      <c r="BS556" s="129">
        <f t="shared" si="272"/>
        <v>0</v>
      </c>
      <c r="BT556" s="129">
        <f t="shared" si="272"/>
        <v>0</v>
      </c>
      <c r="BU556" s="129">
        <f t="shared" si="272"/>
        <v>0</v>
      </c>
      <c r="BV556" s="129">
        <f t="shared" si="272"/>
        <v>0</v>
      </c>
      <c r="BW556" s="129">
        <f t="shared" si="272"/>
        <v>0</v>
      </c>
      <c r="BX556" s="129">
        <f t="shared" si="272"/>
        <v>0</v>
      </c>
      <c r="BY556" s="129">
        <f t="shared" si="272"/>
        <v>0</v>
      </c>
      <c r="BZ556" s="129">
        <f t="shared" si="272"/>
        <v>0</v>
      </c>
      <c r="CA556" s="129">
        <f t="shared" si="272"/>
        <v>0</v>
      </c>
      <c r="CB556" s="129">
        <f t="shared" si="272"/>
        <v>0</v>
      </c>
      <c r="CC556" s="129">
        <f t="shared" si="272"/>
        <v>0</v>
      </c>
      <c r="CD556" s="129">
        <f t="shared" si="272"/>
        <v>0</v>
      </c>
      <c r="CE556" s="129">
        <f t="shared" si="272"/>
        <v>0</v>
      </c>
      <c r="CF556" s="129">
        <f t="shared" si="272"/>
        <v>0</v>
      </c>
      <c r="CG556" s="129">
        <f t="shared" si="272"/>
        <v>0</v>
      </c>
      <c r="CH556" s="129">
        <f t="shared" si="272"/>
        <v>0</v>
      </c>
      <c r="CI556" s="129">
        <f t="shared" si="272"/>
        <v>0</v>
      </c>
      <c r="CJ556" s="129">
        <f t="shared" si="272"/>
        <v>0</v>
      </c>
      <c r="CK556" s="129">
        <f t="shared" si="272"/>
        <v>0</v>
      </c>
      <c r="CL556" s="522"/>
      <c r="CM556" s="523"/>
      <c r="CN556" s="523"/>
      <c r="CO556" s="523"/>
      <c r="CP556" s="523"/>
      <c r="CQ556" s="523"/>
      <c r="CR556" s="523"/>
      <c r="CS556" s="523"/>
      <c r="CT556" s="523"/>
      <c r="CU556" s="524"/>
      <c r="CV556" s="242"/>
    </row>
    <row r="557" spans="1:100" s="22" customFormat="1" ht="13.2" hidden="1" outlineLevel="1">
      <c r="A557" s="537"/>
      <c r="B557" s="518"/>
      <c r="C557" s="528" t="s">
        <v>873</v>
      </c>
      <c r="D557" s="529"/>
      <c r="E557" s="530"/>
      <c r="F557" s="114"/>
      <c r="G557" s="114"/>
      <c r="H557" s="180"/>
      <c r="I557" s="126"/>
      <c r="J557" s="127"/>
      <c r="K557" s="127"/>
      <c r="L557" s="114"/>
      <c r="M557" s="114"/>
      <c r="N557" s="114"/>
      <c r="O557" s="114"/>
      <c r="P557" s="114"/>
      <c r="Q557" s="114"/>
      <c r="R557" s="114"/>
      <c r="S557" s="128"/>
      <c r="T557" s="114"/>
      <c r="U557" s="114"/>
      <c r="V557" s="114"/>
      <c r="W557" s="114"/>
      <c r="X557" s="114"/>
      <c r="Y557" s="114"/>
      <c r="Z557" s="114"/>
      <c r="AA557" s="114"/>
      <c r="AB557" s="114"/>
      <c r="AC557" s="114"/>
      <c r="AD557" s="114"/>
      <c r="AE557" s="114"/>
      <c r="AF557" s="114"/>
      <c r="AG557" s="114"/>
      <c r="AH557" s="114"/>
      <c r="AI557" s="114"/>
      <c r="AJ557" s="114"/>
      <c r="AK557" s="114"/>
      <c r="AL557" s="114"/>
      <c r="AM557" s="114"/>
      <c r="AN557" s="114"/>
      <c r="AO557" s="114"/>
      <c r="AP557" s="114"/>
      <c r="AQ557" s="114"/>
      <c r="AR557" s="114"/>
      <c r="AS557" s="114"/>
      <c r="AT557" s="114"/>
      <c r="AU557" s="114"/>
      <c r="AV557" s="114"/>
      <c r="AW557" s="114"/>
      <c r="AX557" s="114"/>
      <c r="AY557" s="114"/>
      <c r="AZ557" s="114"/>
      <c r="BA557" s="114"/>
      <c r="BB557" s="114"/>
      <c r="BC557" s="114"/>
      <c r="BD557" s="114"/>
      <c r="BE557" s="114"/>
      <c r="BF557" s="114"/>
      <c r="BG557" s="114"/>
      <c r="BH557" s="129">
        <f t="shared" ref="BH557:CK557" si="273">COUNTIFS($K$7:$K$445,"Ngôn ngữ",BH$7:BH$445,"KĐG")</f>
        <v>0</v>
      </c>
      <c r="BI557" s="129">
        <f t="shared" si="273"/>
        <v>0</v>
      </c>
      <c r="BJ557" s="129">
        <f t="shared" si="273"/>
        <v>0</v>
      </c>
      <c r="BK557" s="129">
        <f t="shared" si="273"/>
        <v>0</v>
      </c>
      <c r="BL557" s="129">
        <f t="shared" si="273"/>
        <v>0</v>
      </c>
      <c r="BM557" s="129">
        <f t="shared" si="273"/>
        <v>0</v>
      </c>
      <c r="BN557" s="129">
        <f t="shared" si="273"/>
        <v>0</v>
      </c>
      <c r="BO557" s="129">
        <f t="shared" si="273"/>
        <v>0</v>
      </c>
      <c r="BP557" s="129">
        <f t="shared" si="273"/>
        <v>0</v>
      </c>
      <c r="BQ557" s="129">
        <f t="shared" si="273"/>
        <v>0</v>
      </c>
      <c r="BR557" s="129">
        <f t="shared" si="273"/>
        <v>0</v>
      </c>
      <c r="BS557" s="129">
        <f t="shared" si="273"/>
        <v>0</v>
      </c>
      <c r="BT557" s="129">
        <f t="shared" si="273"/>
        <v>0</v>
      </c>
      <c r="BU557" s="129">
        <f t="shared" si="273"/>
        <v>0</v>
      </c>
      <c r="BV557" s="129">
        <f t="shared" si="273"/>
        <v>0</v>
      </c>
      <c r="BW557" s="129">
        <f t="shared" si="273"/>
        <v>0</v>
      </c>
      <c r="BX557" s="129">
        <f t="shared" si="273"/>
        <v>0</v>
      </c>
      <c r="BY557" s="129">
        <f t="shared" si="273"/>
        <v>0</v>
      </c>
      <c r="BZ557" s="129">
        <f t="shared" si="273"/>
        <v>0</v>
      </c>
      <c r="CA557" s="129">
        <f t="shared" si="273"/>
        <v>0</v>
      </c>
      <c r="CB557" s="129">
        <f t="shared" si="273"/>
        <v>0</v>
      </c>
      <c r="CC557" s="129">
        <f t="shared" si="273"/>
        <v>0</v>
      </c>
      <c r="CD557" s="129">
        <f t="shared" si="273"/>
        <v>0</v>
      </c>
      <c r="CE557" s="129">
        <f t="shared" si="273"/>
        <v>0</v>
      </c>
      <c r="CF557" s="129">
        <f t="shared" si="273"/>
        <v>0</v>
      </c>
      <c r="CG557" s="129">
        <f t="shared" si="273"/>
        <v>0</v>
      </c>
      <c r="CH557" s="129">
        <f t="shared" si="273"/>
        <v>0</v>
      </c>
      <c r="CI557" s="129">
        <f t="shared" si="273"/>
        <v>0</v>
      </c>
      <c r="CJ557" s="129">
        <f t="shared" si="273"/>
        <v>0</v>
      </c>
      <c r="CK557" s="129">
        <f t="shared" si="273"/>
        <v>0</v>
      </c>
      <c r="CL557" s="522"/>
      <c r="CM557" s="523"/>
      <c r="CN557" s="523"/>
      <c r="CO557" s="523"/>
      <c r="CP557" s="523"/>
      <c r="CQ557" s="523"/>
      <c r="CR557" s="523"/>
      <c r="CS557" s="523"/>
      <c r="CT557" s="523"/>
      <c r="CU557" s="524"/>
      <c r="CV557" s="242"/>
    </row>
    <row r="558" spans="1:100" s="22" customFormat="1" ht="13.2" hidden="1" outlineLevel="1">
      <c r="A558" s="537"/>
      <c r="B558" s="518"/>
      <c r="C558" s="528" t="s">
        <v>874</v>
      </c>
      <c r="D558" s="529"/>
      <c r="E558" s="530"/>
      <c r="F558" s="114"/>
      <c r="G558" s="114"/>
      <c r="H558" s="180"/>
      <c r="I558" s="126"/>
      <c r="J558" s="127"/>
      <c r="K558" s="127"/>
      <c r="L558" s="114"/>
      <c r="M558" s="114"/>
      <c r="N558" s="114"/>
      <c r="O558" s="114"/>
      <c r="P558" s="114"/>
      <c r="Q558" s="114"/>
      <c r="R558" s="114"/>
      <c r="S558" s="128"/>
      <c r="T558" s="114"/>
      <c r="U558" s="114"/>
      <c r="V558" s="114"/>
      <c r="W558" s="114"/>
      <c r="X558" s="114"/>
      <c r="Y558" s="114"/>
      <c r="Z558" s="114"/>
      <c r="AA558" s="114"/>
      <c r="AB558" s="114"/>
      <c r="AC558" s="114"/>
      <c r="AD558" s="114"/>
      <c r="AE558" s="114"/>
      <c r="AF558" s="114"/>
      <c r="AG558" s="114"/>
      <c r="AH558" s="114"/>
      <c r="AI558" s="114"/>
      <c r="AJ558" s="114"/>
      <c r="AK558" s="114"/>
      <c r="AL558" s="114"/>
      <c r="AM558" s="114"/>
      <c r="AN558" s="114"/>
      <c r="AO558" s="114"/>
      <c r="AP558" s="114"/>
      <c r="AQ558" s="114"/>
      <c r="AR558" s="114"/>
      <c r="AS558" s="114"/>
      <c r="AT558" s="114"/>
      <c r="AU558" s="114"/>
      <c r="AV558" s="114"/>
      <c r="AW558" s="114"/>
      <c r="AX558" s="114"/>
      <c r="AY558" s="114"/>
      <c r="AZ558" s="114"/>
      <c r="BA558" s="114"/>
      <c r="BB558" s="114"/>
      <c r="BC558" s="114"/>
      <c r="BD558" s="114"/>
      <c r="BE558" s="114"/>
      <c r="BF558" s="114"/>
      <c r="BG558" s="114"/>
      <c r="BH558" s="132">
        <f>BH557/(BH554+BH555+BH556+BH557)</f>
        <v>0</v>
      </c>
      <c r="BI558" s="132">
        <f t="shared" ref="BI558:CK558" si="274">BI557/(BI554+BI555+BI556+BI557)</f>
        <v>0</v>
      </c>
      <c r="BJ558" s="132">
        <f t="shared" si="274"/>
        <v>0</v>
      </c>
      <c r="BK558" s="132">
        <f t="shared" si="274"/>
        <v>0</v>
      </c>
      <c r="BL558" s="132">
        <f t="shared" si="274"/>
        <v>0</v>
      </c>
      <c r="BM558" s="132">
        <f t="shared" si="274"/>
        <v>0</v>
      </c>
      <c r="BN558" s="132">
        <f t="shared" si="274"/>
        <v>0</v>
      </c>
      <c r="BO558" s="132">
        <f t="shared" si="274"/>
        <v>0</v>
      </c>
      <c r="BP558" s="132">
        <f t="shared" si="274"/>
        <v>0</v>
      </c>
      <c r="BQ558" s="132">
        <f t="shared" si="274"/>
        <v>0</v>
      </c>
      <c r="BR558" s="132">
        <f t="shared" si="274"/>
        <v>0</v>
      </c>
      <c r="BS558" s="132">
        <f t="shared" si="274"/>
        <v>0</v>
      </c>
      <c r="BT558" s="132">
        <f t="shared" si="274"/>
        <v>0</v>
      </c>
      <c r="BU558" s="132">
        <f t="shared" si="274"/>
        <v>0</v>
      </c>
      <c r="BV558" s="132">
        <f t="shared" si="274"/>
        <v>0</v>
      </c>
      <c r="BW558" s="132">
        <f t="shared" si="274"/>
        <v>0</v>
      </c>
      <c r="BX558" s="132">
        <f t="shared" si="274"/>
        <v>0</v>
      </c>
      <c r="BY558" s="132">
        <f t="shared" si="274"/>
        <v>0</v>
      </c>
      <c r="BZ558" s="132">
        <f t="shared" si="274"/>
        <v>0</v>
      </c>
      <c r="CA558" s="132">
        <f t="shared" si="274"/>
        <v>0</v>
      </c>
      <c r="CB558" s="132">
        <f t="shared" si="274"/>
        <v>0</v>
      </c>
      <c r="CC558" s="132">
        <f t="shared" si="274"/>
        <v>0</v>
      </c>
      <c r="CD558" s="132">
        <f t="shared" si="274"/>
        <v>0</v>
      </c>
      <c r="CE558" s="132" t="e">
        <f t="shared" si="274"/>
        <v>#DIV/0!</v>
      </c>
      <c r="CF558" s="132" t="e">
        <f t="shared" si="274"/>
        <v>#DIV/0!</v>
      </c>
      <c r="CG558" s="132" t="e">
        <f t="shared" si="274"/>
        <v>#DIV/0!</v>
      </c>
      <c r="CH558" s="132" t="e">
        <f t="shared" si="274"/>
        <v>#DIV/0!</v>
      </c>
      <c r="CI558" s="132" t="e">
        <f t="shared" si="274"/>
        <v>#DIV/0!</v>
      </c>
      <c r="CJ558" s="132" t="e">
        <f t="shared" si="274"/>
        <v>#DIV/0!</v>
      </c>
      <c r="CK558" s="132" t="e">
        <f t="shared" si="274"/>
        <v>#DIV/0!</v>
      </c>
      <c r="CL558" s="525"/>
      <c r="CM558" s="526"/>
      <c r="CN558" s="526"/>
      <c r="CO558" s="526"/>
      <c r="CP558" s="526"/>
      <c r="CQ558" s="526"/>
      <c r="CR558" s="526"/>
      <c r="CS558" s="526"/>
      <c r="CT558" s="526"/>
      <c r="CU558" s="527"/>
      <c r="CV558" s="242"/>
    </row>
    <row r="559" spans="1:100" s="22" customFormat="1" ht="15.75" hidden="1" customHeight="1" outlineLevel="1">
      <c r="A559" s="537"/>
      <c r="B559" s="518"/>
      <c r="C559" s="531" t="s">
        <v>868</v>
      </c>
      <c r="D559" s="532"/>
      <c r="E559" s="533"/>
      <c r="F559" s="114"/>
      <c r="G559" s="114"/>
      <c r="H559" s="180"/>
      <c r="I559" s="126"/>
      <c r="J559" s="127"/>
      <c r="K559" s="127"/>
      <c r="L559" s="114"/>
      <c r="M559" s="114"/>
      <c r="N559" s="114"/>
      <c r="O559" s="114"/>
      <c r="P559" s="114"/>
      <c r="Q559" s="114"/>
      <c r="R559" s="114"/>
      <c r="S559" s="128"/>
      <c r="T559" s="114"/>
      <c r="U559" s="114"/>
      <c r="V559" s="114"/>
      <c r="W559" s="114"/>
      <c r="X559" s="114"/>
      <c r="Y559" s="114"/>
      <c r="Z559" s="114"/>
      <c r="AA559" s="114"/>
      <c r="AB559" s="114"/>
      <c r="AC559" s="114"/>
      <c r="AD559" s="114"/>
      <c r="AE559" s="114"/>
      <c r="AF559" s="114"/>
      <c r="AG559" s="114"/>
      <c r="AH559" s="114"/>
      <c r="AI559" s="114"/>
      <c r="AJ559" s="114"/>
      <c r="AK559" s="114"/>
      <c r="AL559" s="114"/>
      <c r="AM559" s="114"/>
      <c r="AN559" s="114"/>
      <c r="AO559" s="114"/>
      <c r="AP559" s="114"/>
      <c r="AQ559" s="114"/>
      <c r="AR559" s="114"/>
      <c r="AS559" s="114"/>
      <c r="AT559" s="114"/>
      <c r="AU559" s="114"/>
      <c r="AV559" s="114"/>
      <c r="AW559" s="114"/>
      <c r="AX559" s="114"/>
      <c r="AY559" s="114"/>
      <c r="AZ559" s="114"/>
      <c r="BA559" s="114"/>
      <c r="BB559" s="114"/>
      <c r="BC559" s="114"/>
      <c r="BD559" s="114"/>
      <c r="BE559" s="114"/>
      <c r="BF559" s="114"/>
      <c r="BG559" s="114"/>
      <c r="BH559" s="133">
        <f>(((BH554*2)+(BH555*1)+(BH556*0)))/(BH554+BH555+BH556)</f>
        <v>2</v>
      </c>
      <c r="BI559" s="133">
        <f t="shared" ref="BI559:CK559" si="275">(((BI554*2)+(BI555*1)+(BI556*0)))/(BI554+BI555+BI556)</f>
        <v>2</v>
      </c>
      <c r="BJ559" s="133">
        <f t="shared" si="275"/>
        <v>1.8888888888888888</v>
      </c>
      <c r="BK559" s="133">
        <f t="shared" si="275"/>
        <v>1.7777777777777777</v>
      </c>
      <c r="BL559" s="133">
        <f t="shared" si="275"/>
        <v>2</v>
      </c>
      <c r="BM559" s="133">
        <f t="shared" si="275"/>
        <v>1.5555555555555556</v>
      </c>
      <c r="BN559" s="133">
        <f t="shared" si="275"/>
        <v>1.7777777777777777</v>
      </c>
      <c r="BO559" s="133">
        <f t="shared" si="275"/>
        <v>1.7777777777777777</v>
      </c>
      <c r="BP559" s="133">
        <f t="shared" si="275"/>
        <v>1.7777777777777777</v>
      </c>
      <c r="BQ559" s="133">
        <f t="shared" si="275"/>
        <v>1.8888888888888888</v>
      </c>
      <c r="BR559" s="133">
        <f t="shared" si="275"/>
        <v>2</v>
      </c>
      <c r="BS559" s="133">
        <f t="shared" si="275"/>
        <v>1.8888888888888888</v>
      </c>
      <c r="BT559" s="133">
        <f t="shared" si="275"/>
        <v>1.7777777777777777</v>
      </c>
      <c r="BU559" s="133">
        <f t="shared" si="275"/>
        <v>1.8888888888888888</v>
      </c>
      <c r="BV559" s="133">
        <f t="shared" si="275"/>
        <v>1.7777777777777777</v>
      </c>
      <c r="BW559" s="133">
        <f t="shared" si="275"/>
        <v>2</v>
      </c>
      <c r="BX559" s="133">
        <f t="shared" si="275"/>
        <v>1.4444444444444444</v>
      </c>
      <c r="BY559" s="133">
        <f t="shared" si="275"/>
        <v>1.6666666666666667</v>
      </c>
      <c r="BZ559" s="133">
        <f t="shared" si="275"/>
        <v>1.8888888888888888</v>
      </c>
      <c r="CA559" s="133">
        <f t="shared" si="275"/>
        <v>1.6666666666666667</v>
      </c>
      <c r="CB559" s="133">
        <f t="shared" si="275"/>
        <v>1.8888888888888888</v>
      </c>
      <c r="CC559" s="133">
        <f t="shared" si="275"/>
        <v>1.7777777777777777</v>
      </c>
      <c r="CD559" s="133">
        <f t="shared" si="275"/>
        <v>2</v>
      </c>
      <c r="CE559" s="133" t="e">
        <f t="shared" si="275"/>
        <v>#DIV/0!</v>
      </c>
      <c r="CF559" s="133" t="e">
        <f t="shared" si="275"/>
        <v>#DIV/0!</v>
      </c>
      <c r="CG559" s="133" t="e">
        <f t="shared" si="275"/>
        <v>#DIV/0!</v>
      </c>
      <c r="CH559" s="133" t="e">
        <f t="shared" si="275"/>
        <v>#DIV/0!</v>
      </c>
      <c r="CI559" s="133" t="e">
        <f t="shared" si="275"/>
        <v>#DIV/0!</v>
      </c>
      <c r="CJ559" s="133" t="e">
        <f t="shared" si="275"/>
        <v>#DIV/0!</v>
      </c>
      <c r="CK559" s="133" t="e">
        <f t="shared" si="275"/>
        <v>#DIV/0!</v>
      </c>
      <c r="CL559" s="506">
        <f>COUNTIF(BH560:CK560,"Đ")</f>
        <v>21</v>
      </c>
      <c r="CM559" s="507">
        <f>CL559/(CL559+CN559+CP559+CR559)</f>
        <v>0.91304347826086951</v>
      </c>
      <c r="CN559" s="508">
        <f>COUNTIF(BH560:CK560,"CCG")</f>
        <v>2</v>
      </c>
      <c r="CO559" s="507">
        <f>CN559/(CL559+CN559+CP559+CR559)</f>
        <v>8.6956521739130432E-2</v>
      </c>
      <c r="CP559" s="508">
        <f>COUNTIF(BH560:CK560,"CĐ")</f>
        <v>0</v>
      </c>
      <c r="CQ559" s="507">
        <f>CP559/(CL559+CN559+CP559+CR559)</f>
        <v>0</v>
      </c>
      <c r="CR559" s="538">
        <f>COUNTIF(BH560:CK560,"KĐG")</f>
        <v>0</v>
      </c>
      <c r="CS559" s="540">
        <f>CR559/(CL559+CN559+CP559+CR559)</f>
        <v>0</v>
      </c>
      <c r="CT559" s="542">
        <f>(((CL559*2)+(CN559*1)+(CP559*0)))/(CL559+CN559+CP559)</f>
        <v>1.9130434782608696</v>
      </c>
      <c r="CU559" s="543" t="str">
        <f>IF(CS559&gt;=50%,"KĐG",IF(CT559&gt;=1.6,"Đạt",IF(CT559&gt;=1,"Cần cố gắng","Chưa đạt")))</f>
        <v>Đạt</v>
      </c>
      <c r="CV559" s="242"/>
    </row>
    <row r="560" spans="1:100" s="22" customFormat="1" ht="13.2" hidden="1" outlineLevel="1">
      <c r="A560" s="537"/>
      <c r="B560" s="518"/>
      <c r="C560" s="534"/>
      <c r="D560" s="535"/>
      <c r="E560" s="536"/>
      <c r="F560" s="114"/>
      <c r="G560" s="114"/>
      <c r="H560" s="180"/>
      <c r="I560" s="126"/>
      <c r="J560" s="127"/>
      <c r="K560" s="127"/>
      <c r="L560" s="114"/>
      <c r="M560" s="114"/>
      <c r="N560" s="114"/>
      <c r="O560" s="114"/>
      <c r="P560" s="114"/>
      <c r="Q560" s="114"/>
      <c r="R560" s="114"/>
      <c r="S560" s="128"/>
      <c r="T560" s="114"/>
      <c r="U560" s="114"/>
      <c r="V560" s="114"/>
      <c r="W560" s="114"/>
      <c r="X560" s="114"/>
      <c r="Y560" s="114"/>
      <c r="Z560" s="114"/>
      <c r="AA560" s="114"/>
      <c r="AB560" s="114"/>
      <c r="AC560" s="114"/>
      <c r="AD560" s="114"/>
      <c r="AE560" s="114"/>
      <c r="AF560" s="114"/>
      <c r="AG560" s="114"/>
      <c r="AH560" s="114"/>
      <c r="AI560" s="114"/>
      <c r="AJ560" s="114"/>
      <c r="AK560" s="114"/>
      <c r="AL560" s="114"/>
      <c r="AM560" s="114"/>
      <c r="AN560" s="114"/>
      <c r="AO560" s="114"/>
      <c r="AP560" s="114"/>
      <c r="AQ560" s="114"/>
      <c r="AR560" s="114"/>
      <c r="AS560" s="114"/>
      <c r="AT560" s="114"/>
      <c r="AU560" s="114"/>
      <c r="AV560" s="114"/>
      <c r="AW560" s="114"/>
      <c r="AX560" s="114"/>
      <c r="AY560" s="114"/>
      <c r="AZ560" s="114"/>
      <c r="BA560" s="114"/>
      <c r="BB560" s="114"/>
      <c r="BC560" s="114"/>
      <c r="BD560" s="114"/>
      <c r="BE560" s="114"/>
      <c r="BF560" s="114"/>
      <c r="BG560" s="114"/>
      <c r="BH560" s="133" t="str">
        <f>IF(BH558&gt;=50%,"KĐG",IF(BH559&gt;=1.6,"Đ",IF(BH559&gt;=1,"CCG","CĐ")))</f>
        <v>Đ</v>
      </c>
      <c r="BI560" s="133" t="str">
        <f t="shared" ref="BI560:CK560" si="276">IF(BI558&gt;=50%,"KĐG",IF(BI559&gt;=1.6,"Đ",IF(BI559&gt;=1,"CCG","CĐ")))</f>
        <v>Đ</v>
      </c>
      <c r="BJ560" s="133" t="str">
        <f t="shared" si="276"/>
        <v>Đ</v>
      </c>
      <c r="BK560" s="133" t="str">
        <f t="shared" si="276"/>
        <v>Đ</v>
      </c>
      <c r="BL560" s="133" t="str">
        <f t="shared" si="276"/>
        <v>Đ</v>
      </c>
      <c r="BM560" s="133" t="str">
        <f t="shared" si="276"/>
        <v>CCG</v>
      </c>
      <c r="BN560" s="133" t="str">
        <f t="shared" si="276"/>
        <v>Đ</v>
      </c>
      <c r="BO560" s="133" t="str">
        <f t="shared" si="276"/>
        <v>Đ</v>
      </c>
      <c r="BP560" s="133" t="str">
        <f t="shared" si="276"/>
        <v>Đ</v>
      </c>
      <c r="BQ560" s="133" t="str">
        <f t="shared" si="276"/>
        <v>Đ</v>
      </c>
      <c r="BR560" s="133" t="str">
        <f t="shared" si="276"/>
        <v>Đ</v>
      </c>
      <c r="BS560" s="133" t="str">
        <f t="shared" si="276"/>
        <v>Đ</v>
      </c>
      <c r="BT560" s="133" t="str">
        <f t="shared" si="276"/>
        <v>Đ</v>
      </c>
      <c r="BU560" s="133" t="str">
        <f t="shared" si="276"/>
        <v>Đ</v>
      </c>
      <c r="BV560" s="133" t="str">
        <f t="shared" si="276"/>
        <v>Đ</v>
      </c>
      <c r="BW560" s="133" t="str">
        <f t="shared" si="276"/>
        <v>Đ</v>
      </c>
      <c r="BX560" s="133" t="str">
        <f t="shared" si="276"/>
        <v>CCG</v>
      </c>
      <c r="BY560" s="133" t="str">
        <f t="shared" si="276"/>
        <v>Đ</v>
      </c>
      <c r="BZ560" s="133" t="str">
        <f t="shared" si="276"/>
        <v>Đ</v>
      </c>
      <c r="CA560" s="133" t="str">
        <f t="shared" si="276"/>
        <v>Đ</v>
      </c>
      <c r="CB560" s="133" t="str">
        <f t="shared" si="276"/>
        <v>Đ</v>
      </c>
      <c r="CC560" s="133" t="str">
        <f t="shared" si="276"/>
        <v>Đ</v>
      </c>
      <c r="CD560" s="133" t="str">
        <f t="shared" si="276"/>
        <v>Đ</v>
      </c>
      <c r="CE560" s="133" t="e">
        <f t="shared" si="276"/>
        <v>#DIV/0!</v>
      </c>
      <c r="CF560" s="133" t="e">
        <f t="shared" si="276"/>
        <v>#DIV/0!</v>
      </c>
      <c r="CG560" s="133" t="e">
        <f t="shared" si="276"/>
        <v>#DIV/0!</v>
      </c>
      <c r="CH560" s="133" t="e">
        <f t="shared" si="276"/>
        <v>#DIV/0!</v>
      </c>
      <c r="CI560" s="133" t="e">
        <f t="shared" si="276"/>
        <v>#DIV/0!</v>
      </c>
      <c r="CJ560" s="133" t="e">
        <f t="shared" si="276"/>
        <v>#DIV/0!</v>
      </c>
      <c r="CK560" s="133" t="e">
        <f t="shared" si="276"/>
        <v>#DIV/0!</v>
      </c>
      <c r="CL560" s="506"/>
      <c r="CM560" s="507"/>
      <c r="CN560" s="508"/>
      <c r="CO560" s="507"/>
      <c r="CP560" s="508"/>
      <c r="CQ560" s="507"/>
      <c r="CR560" s="539"/>
      <c r="CS560" s="541"/>
      <c r="CT560" s="542"/>
      <c r="CU560" s="544"/>
      <c r="CV560" s="242"/>
    </row>
    <row r="561" spans="1:100" s="22" customFormat="1" ht="13.2" hidden="1" outlineLevel="1">
      <c r="A561" s="537"/>
      <c r="B561" s="537" t="s">
        <v>340</v>
      </c>
      <c r="C561" s="146" t="s">
        <v>855</v>
      </c>
      <c r="D561" s="23"/>
      <c r="E561" s="135"/>
      <c r="F561" s="23"/>
      <c r="G561" s="23"/>
      <c r="H561" s="181"/>
      <c r="I561" s="136"/>
      <c r="J561" s="137"/>
      <c r="K561" s="138"/>
      <c r="L561" s="139"/>
      <c r="M561" s="139"/>
      <c r="N561" s="139"/>
      <c r="O561" s="139"/>
      <c r="P561" s="139"/>
      <c r="Q561" s="139"/>
      <c r="R561" s="139"/>
      <c r="S561" s="140"/>
      <c r="T561" s="139"/>
      <c r="U561" s="139"/>
      <c r="V561" s="139"/>
      <c r="W561" s="139"/>
      <c r="X561" s="23"/>
      <c r="Y561" s="139"/>
      <c r="Z561" s="139"/>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41">
        <f t="shared" ref="BH561:CK561" si="277">COUNTIFS($K$7:$K$445,"TCKNXH",BH$7:BH$445,"2")</f>
        <v>4</v>
      </c>
      <c r="BI561" s="141">
        <f t="shared" si="277"/>
        <v>4</v>
      </c>
      <c r="BJ561" s="141">
        <f t="shared" si="277"/>
        <v>4</v>
      </c>
      <c r="BK561" s="141">
        <f t="shared" si="277"/>
        <v>4</v>
      </c>
      <c r="BL561" s="141">
        <f t="shared" si="277"/>
        <v>3</v>
      </c>
      <c r="BM561" s="141">
        <f t="shared" si="277"/>
        <v>4</v>
      </c>
      <c r="BN561" s="141">
        <f t="shared" si="277"/>
        <v>3</v>
      </c>
      <c r="BO561" s="141">
        <f t="shared" si="277"/>
        <v>3</v>
      </c>
      <c r="BP561" s="141">
        <f t="shared" si="277"/>
        <v>3</v>
      </c>
      <c r="BQ561" s="141">
        <f t="shared" si="277"/>
        <v>2</v>
      </c>
      <c r="BR561" s="141">
        <f t="shared" si="277"/>
        <v>3</v>
      </c>
      <c r="BS561" s="141">
        <f t="shared" si="277"/>
        <v>3</v>
      </c>
      <c r="BT561" s="141">
        <f t="shared" si="277"/>
        <v>4</v>
      </c>
      <c r="BU561" s="141">
        <f t="shared" si="277"/>
        <v>3</v>
      </c>
      <c r="BV561" s="141">
        <f t="shared" si="277"/>
        <v>2</v>
      </c>
      <c r="BW561" s="141">
        <f t="shared" si="277"/>
        <v>4</v>
      </c>
      <c r="BX561" s="141">
        <f t="shared" si="277"/>
        <v>3</v>
      </c>
      <c r="BY561" s="141">
        <f t="shared" si="277"/>
        <v>4</v>
      </c>
      <c r="BZ561" s="141">
        <f t="shared" si="277"/>
        <v>3</v>
      </c>
      <c r="CA561" s="141">
        <f t="shared" si="277"/>
        <v>4</v>
      </c>
      <c r="CB561" s="141">
        <f t="shared" si="277"/>
        <v>4</v>
      </c>
      <c r="CC561" s="141">
        <f t="shared" si="277"/>
        <v>4</v>
      </c>
      <c r="CD561" s="141">
        <f t="shared" si="277"/>
        <v>4</v>
      </c>
      <c r="CE561" s="141">
        <f t="shared" si="277"/>
        <v>0</v>
      </c>
      <c r="CF561" s="141">
        <f t="shared" si="277"/>
        <v>0</v>
      </c>
      <c r="CG561" s="141">
        <f t="shared" si="277"/>
        <v>0</v>
      </c>
      <c r="CH561" s="141">
        <f t="shared" si="277"/>
        <v>0</v>
      </c>
      <c r="CI561" s="141">
        <f t="shared" si="277"/>
        <v>0</v>
      </c>
      <c r="CJ561" s="141">
        <f t="shared" si="277"/>
        <v>0</v>
      </c>
      <c r="CK561" s="141">
        <f t="shared" si="277"/>
        <v>0</v>
      </c>
      <c r="CL561" s="487"/>
      <c r="CM561" s="488"/>
      <c r="CN561" s="488"/>
      <c r="CO561" s="488"/>
      <c r="CP561" s="488"/>
      <c r="CQ561" s="488"/>
      <c r="CR561" s="488"/>
      <c r="CS561" s="488"/>
      <c r="CT561" s="488"/>
      <c r="CU561" s="489"/>
      <c r="CV561" s="39"/>
    </row>
    <row r="562" spans="1:100" s="22" customFormat="1" ht="13.2" hidden="1" outlineLevel="1">
      <c r="A562" s="537"/>
      <c r="B562" s="537"/>
      <c r="C562" s="146" t="s">
        <v>856</v>
      </c>
      <c r="D562" s="23"/>
      <c r="E562" s="135"/>
      <c r="F562" s="23"/>
      <c r="G562" s="23"/>
      <c r="H562" s="181"/>
      <c r="I562" s="136"/>
      <c r="J562" s="137"/>
      <c r="K562" s="138"/>
      <c r="L562" s="139"/>
      <c r="M562" s="139"/>
      <c r="N562" s="139"/>
      <c r="O562" s="139"/>
      <c r="P562" s="139"/>
      <c r="Q562" s="139"/>
      <c r="R562" s="139"/>
      <c r="S562" s="140"/>
      <c r="T562" s="139"/>
      <c r="U562" s="139"/>
      <c r="V562" s="139"/>
      <c r="W562" s="139"/>
      <c r="X562" s="23"/>
      <c r="Y562" s="139"/>
      <c r="Z562" s="139"/>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41">
        <f t="shared" ref="BH562:CK562" si="278">COUNTIFS($K$7:$K$445,"TCKNXH",BH$7:BH$445,"1")</f>
        <v>0</v>
      </c>
      <c r="BI562" s="141">
        <f t="shared" si="278"/>
        <v>0</v>
      </c>
      <c r="BJ562" s="141">
        <f t="shared" si="278"/>
        <v>0</v>
      </c>
      <c r="BK562" s="141">
        <f t="shared" si="278"/>
        <v>0</v>
      </c>
      <c r="BL562" s="141">
        <f t="shared" si="278"/>
        <v>1</v>
      </c>
      <c r="BM562" s="141">
        <f t="shared" si="278"/>
        <v>0</v>
      </c>
      <c r="BN562" s="141">
        <f t="shared" si="278"/>
        <v>1</v>
      </c>
      <c r="BO562" s="141">
        <f t="shared" si="278"/>
        <v>1</v>
      </c>
      <c r="BP562" s="141">
        <f t="shared" si="278"/>
        <v>1</v>
      </c>
      <c r="BQ562" s="141">
        <f t="shared" si="278"/>
        <v>2</v>
      </c>
      <c r="BR562" s="141">
        <f t="shared" si="278"/>
        <v>1</v>
      </c>
      <c r="BS562" s="141">
        <f t="shared" si="278"/>
        <v>1</v>
      </c>
      <c r="BT562" s="141">
        <f t="shared" si="278"/>
        <v>0</v>
      </c>
      <c r="BU562" s="141">
        <f t="shared" si="278"/>
        <v>1</v>
      </c>
      <c r="BV562" s="141">
        <f t="shared" si="278"/>
        <v>2</v>
      </c>
      <c r="BW562" s="141">
        <f t="shared" si="278"/>
        <v>0</v>
      </c>
      <c r="BX562" s="141">
        <f t="shared" si="278"/>
        <v>1</v>
      </c>
      <c r="BY562" s="141">
        <f t="shared" si="278"/>
        <v>0</v>
      </c>
      <c r="BZ562" s="141">
        <f t="shared" si="278"/>
        <v>1</v>
      </c>
      <c r="CA562" s="141">
        <f t="shared" si="278"/>
        <v>0</v>
      </c>
      <c r="CB562" s="141">
        <f t="shared" si="278"/>
        <v>0</v>
      </c>
      <c r="CC562" s="141">
        <f t="shared" si="278"/>
        <v>0</v>
      </c>
      <c r="CD562" s="141">
        <f t="shared" si="278"/>
        <v>0</v>
      </c>
      <c r="CE562" s="141">
        <f t="shared" si="278"/>
        <v>0</v>
      </c>
      <c r="CF562" s="141">
        <f t="shared" si="278"/>
        <v>0</v>
      </c>
      <c r="CG562" s="141">
        <f t="shared" si="278"/>
        <v>0</v>
      </c>
      <c r="CH562" s="141">
        <f t="shared" si="278"/>
        <v>0</v>
      </c>
      <c r="CI562" s="141">
        <f t="shared" si="278"/>
        <v>0</v>
      </c>
      <c r="CJ562" s="141">
        <f t="shared" si="278"/>
        <v>0</v>
      </c>
      <c r="CK562" s="141">
        <f t="shared" si="278"/>
        <v>0</v>
      </c>
      <c r="CL562" s="490"/>
      <c r="CM562" s="491"/>
      <c r="CN562" s="491"/>
      <c r="CO562" s="491"/>
      <c r="CP562" s="491"/>
      <c r="CQ562" s="491"/>
      <c r="CR562" s="491"/>
      <c r="CS562" s="491"/>
      <c r="CT562" s="491"/>
      <c r="CU562" s="492"/>
      <c r="CV562" s="39"/>
    </row>
    <row r="563" spans="1:100" s="22" customFormat="1" ht="13.2" hidden="1" outlineLevel="1">
      <c r="A563" s="537"/>
      <c r="B563" s="537"/>
      <c r="C563" s="146" t="s">
        <v>857</v>
      </c>
      <c r="D563" s="23"/>
      <c r="E563" s="135"/>
      <c r="F563" s="23"/>
      <c r="G563" s="23"/>
      <c r="H563" s="181"/>
      <c r="I563" s="136"/>
      <c r="J563" s="137"/>
      <c r="K563" s="138"/>
      <c r="L563" s="139"/>
      <c r="M563" s="139"/>
      <c r="N563" s="139"/>
      <c r="O563" s="139"/>
      <c r="P563" s="139"/>
      <c r="Q563" s="139"/>
      <c r="R563" s="139"/>
      <c r="S563" s="140"/>
      <c r="T563" s="139"/>
      <c r="U563" s="139"/>
      <c r="V563" s="139"/>
      <c r="W563" s="139"/>
      <c r="X563" s="23"/>
      <c r="Y563" s="139"/>
      <c r="Z563" s="139"/>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41">
        <f t="shared" ref="BH563:CK563" si="279">COUNTIFS($K$7:$K$445,"TCKNXH",BH$7:BH$445,"0")</f>
        <v>0</v>
      </c>
      <c r="BI563" s="141">
        <f t="shared" si="279"/>
        <v>0</v>
      </c>
      <c r="BJ563" s="141">
        <f t="shared" si="279"/>
        <v>0</v>
      </c>
      <c r="BK563" s="141">
        <f t="shared" si="279"/>
        <v>0</v>
      </c>
      <c r="BL563" s="141">
        <f t="shared" si="279"/>
        <v>0</v>
      </c>
      <c r="BM563" s="141">
        <f t="shared" si="279"/>
        <v>0</v>
      </c>
      <c r="BN563" s="141">
        <f t="shared" si="279"/>
        <v>0</v>
      </c>
      <c r="BO563" s="141">
        <f t="shared" si="279"/>
        <v>0</v>
      </c>
      <c r="BP563" s="141">
        <f t="shared" si="279"/>
        <v>0</v>
      </c>
      <c r="BQ563" s="141">
        <f t="shared" si="279"/>
        <v>0</v>
      </c>
      <c r="BR563" s="141">
        <f t="shared" si="279"/>
        <v>0</v>
      </c>
      <c r="BS563" s="141">
        <f t="shared" si="279"/>
        <v>0</v>
      </c>
      <c r="BT563" s="141">
        <f t="shared" si="279"/>
        <v>0</v>
      </c>
      <c r="BU563" s="141">
        <f t="shared" si="279"/>
        <v>0</v>
      </c>
      <c r="BV563" s="141">
        <f t="shared" si="279"/>
        <v>0</v>
      </c>
      <c r="BW563" s="141">
        <f t="shared" si="279"/>
        <v>0</v>
      </c>
      <c r="BX563" s="141">
        <f t="shared" si="279"/>
        <v>0</v>
      </c>
      <c r="BY563" s="141">
        <f t="shared" si="279"/>
        <v>0</v>
      </c>
      <c r="BZ563" s="141">
        <f t="shared" si="279"/>
        <v>0</v>
      </c>
      <c r="CA563" s="141">
        <f t="shared" si="279"/>
        <v>0</v>
      </c>
      <c r="CB563" s="141">
        <f t="shared" si="279"/>
        <v>0</v>
      </c>
      <c r="CC563" s="141">
        <f t="shared" si="279"/>
        <v>0</v>
      </c>
      <c r="CD563" s="141">
        <f t="shared" si="279"/>
        <v>0</v>
      </c>
      <c r="CE563" s="141">
        <f t="shared" si="279"/>
        <v>0</v>
      </c>
      <c r="CF563" s="141">
        <f t="shared" si="279"/>
        <v>0</v>
      </c>
      <c r="CG563" s="141">
        <f t="shared" si="279"/>
        <v>0</v>
      </c>
      <c r="CH563" s="141">
        <f t="shared" si="279"/>
        <v>0</v>
      </c>
      <c r="CI563" s="141">
        <f t="shared" si="279"/>
        <v>0</v>
      </c>
      <c r="CJ563" s="141">
        <f t="shared" si="279"/>
        <v>0</v>
      </c>
      <c r="CK563" s="141">
        <f t="shared" si="279"/>
        <v>0</v>
      </c>
      <c r="CL563" s="490"/>
      <c r="CM563" s="491"/>
      <c r="CN563" s="491"/>
      <c r="CO563" s="491"/>
      <c r="CP563" s="491"/>
      <c r="CQ563" s="491"/>
      <c r="CR563" s="491"/>
      <c r="CS563" s="491"/>
      <c r="CT563" s="491"/>
      <c r="CU563" s="492"/>
      <c r="CV563" s="39"/>
    </row>
    <row r="564" spans="1:100" s="22" customFormat="1" ht="13.2" hidden="1" outlineLevel="1">
      <c r="A564" s="537"/>
      <c r="B564" s="537"/>
      <c r="C564" s="496" t="s">
        <v>873</v>
      </c>
      <c r="D564" s="497"/>
      <c r="E564" s="498"/>
      <c r="F564" s="23"/>
      <c r="G564" s="23"/>
      <c r="H564" s="181"/>
      <c r="I564" s="136"/>
      <c r="J564" s="137"/>
      <c r="K564" s="138"/>
      <c r="L564" s="139"/>
      <c r="M564" s="139"/>
      <c r="N564" s="139"/>
      <c r="O564" s="139"/>
      <c r="P564" s="139"/>
      <c r="Q564" s="139"/>
      <c r="R564" s="139"/>
      <c r="S564" s="140"/>
      <c r="T564" s="139"/>
      <c r="U564" s="139"/>
      <c r="V564" s="139"/>
      <c r="W564" s="139"/>
      <c r="X564" s="23"/>
      <c r="Y564" s="139"/>
      <c r="Z564" s="139"/>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41">
        <f t="shared" ref="BH564:CK564" si="280">COUNTIFS($K$7:$K$445,"TCKNXH",BH$7:BH$445,"KĐG")</f>
        <v>0</v>
      </c>
      <c r="BI564" s="141">
        <f t="shared" si="280"/>
        <v>0</v>
      </c>
      <c r="BJ564" s="141">
        <f t="shared" si="280"/>
        <v>0</v>
      </c>
      <c r="BK564" s="141">
        <f t="shared" si="280"/>
        <v>0</v>
      </c>
      <c r="BL564" s="141">
        <f t="shared" si="280"/>
        <v>0</v>
      </c>
      <c r="BM564" s="141">
        <f t="shared" si="280"/>
        <v>0</v>
      </c>
      <c r="BN564" s="141">
        <f t="shared" si="280"/>
        <v>0</v>
      </c>
      <c r="BO564" s="141">
        <f t="shared" si="280"/>
        <v>0</v>
      </c>
      <c r="BP564" s="141">
        <f t="shared" si="280"/>
        <v>0</v>
      </c>
      <c r="BQ564" s="141">
        <f t="shared" si="280"/>
        <v>0</v>
      </c>
      <c r="BR564" s="141">
        <f t="shared" si="280"/>
        <v>0</v>
      </c>
      <c r="BS564" s="141">
        <f t="shared" si="280"/>
        <v>0</v>
      </c>
      <c r="BT564" s="141">
        <f t="shared" si="280"/>
        <v>0</v>
      </c>
      <c r="BU564" s="141">
        <f t="shared" si="280"/>
        <v>0</v>
      </c>
      <c r="BV564" s="141">
        <f t="shared" si="280"/>
        <v>0</v>
      </c>
      <c r="BW564" s="141">
        <f t="shared" si="280"/>
        <v>0</v>
      </c>
      <c r="BX564" s="141">
        <f t="shared" si="280"/>
        <v>0</v>
      </c>
      <c r="BY564" s="141">
        <f t="shared" si="280"/>
        <v>0</v>
      </c>
      <c r="BZ564" s="141">
        <f t="shared" si="280"/>
        <v>0</v>
      </c>
      <c r="CA564" s="141">
        <f t="shared" si="280"/>
        <v>0</v>
      </c>
      <c r="CB564" s="141">
        <f t="shared" si="280"/>
        <v>0</v>
      </c>
      <c r="CC564" s="141">
        <f t="shared" si="280"/>
        <v>0</v>
      </c>
      <c r="CD564" s="141">
        <f t="shared" si="280"/>
        <v>0</v>
      </c>
      <c r="CE564" s="141">
        <f t="shared" si="280"/>
        <v>0</v>
      </c>
      <c r="CF564" s="141">
        <f t="shared" si="280"/>
        <v>0</v>
      </c>
      <c r="CG564" s="141">
        <f t="shared" si="280"/>
        <v>0</v>
      </c>
      <c r="CH564" s="141">
        <f t="shared" si="280"/>
        <v>0</v>
      </c>
      <c r="CI564" s="141">
        <f t="shared" si="280"/>
        <v>0</v>
      </c>
      <c r="CJ564" s="141">
        <f t="shared" si="280"/>
        <v>0</v>
      </c>
      <c r="CK564" s="141">
        <f t="shared" si="280"/>
        <v>0</v>
      </c>
      <c r="CL564" s="490"/>
      <c r="CM564" s="491"/>
      <c r="CN564" s="491"/>
      <c r="CO564" s="491"/>
      <c r="CP564" s="491"/>
      <c r="CQ564" s="491"/>
      <c r="CR564" s="491"/>
      <c r="CS564" s="491"/>
      <c r="CT564" s="491"/>
      <c r="CU564" s="492"/>
      <c r="CV564" s="39"/>
    </row>
    <row r="565" spans="1:100" s="22" customFormat="1" ht="13.2" hidden="1" outlineLevel="1">
      <c r="A565" s="537"/>
      <c r="B565" s="537"/>
      <c r="C565" s="496" t="s">
        <v>874</v>
      </c>
      <c r="D565" s="497"/>
      <c r="E565" s="498"/>
      <c r="F565" s="23"/>
      <c r="G565" s="23"/>
      <c r="H565" s="181"/>
      <c r="I565" s="136"/>
      <c r="J565" s="137"/>
      <c r="K565" s="138"/>
      <c r="L565" s="139"/>
      <c r="M565" s="139"/>
      <c r="N565" s="139"/>
      <c r="O565" s="139"/>
      <c r="P565" s="139"/>
      <c r="Q565" s="139"/>
      <c r="R565" s="139"/>
      <c r="S565" s="140"/>
      <c r="T565" s="139"/>
      <c r="U565" s="139"/>
      <c r="V565" s="139"/>
      <c r="W565" s="139"/>
      <c r="X565" s="23"/>
      <c r="Y565" s="139"/>
      <c r="Z565" s="139"/>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42">
        <f>BH564/(BH561+BH562+BH563+BH564)</f>
        <v>0</v>
      </c>
      <c r="BI565" s="142">
        <f t="shared" ref="BI565:CK565" si="281">BI564/(BI561+BI562+BI563+BI564)</f>
        <v>0</v>
      </c>
      <c r="BJ565" s="142">
        <f t="shared" si="281"/>
        <v>0</v>
      </c>
      <c r="BK565" s="142">
        <f t="shared" si="281"/>
        <v>0</v>
      </c>
      <c r="BL565" s="142">
        <f t="shared" si="281"/>
        <v>0</v>
      </c>
      <c r="BM565" s="142">
        <f t="shared" si="281"/>
        <v>0</v>
      </c>
      <c r="BN565" s="142">
        <f t="shared" si="281"/>
        <v>0</v>
      </c>
      <c r="BO565" s="142">
        <f t="shared" si="281"/>
        <v>0</v>
      </c>
      <c r="BP565" s="142">
        <f t="shared" si="281"/>
        <v>0</v>
      </c>
      <c r="BQ565" s="142">
        <f t="shared" si="281"/>
        <v>0</v>
      </c>
      <c r="BR565" s="142">
        <f t="shared" si="281"/>
        <v>0</v>
      </c>
      <c r="BS565" s="142">
        <f t="shared" si="281"/>
        <v>0</v>
      </c>
      <c r="BT565" s="142">
        <f t="shared" si="281"/>
        <v>0</v>
      </c>
      <c r="BU565" s="142">
        <f t="shared" si="281"/>
        <v>0</v>
      </c>
      <c r="BV565" s="142">
        <f t="shared" si="281"/>
        <v>0</v>
      </c>
      <c r="BW565" s="142">
        <f t="shared" si="281"/>
        <v>0</v>
      </c>
      <c r="BX565" s="142">
        <f t="shared" si="281"/>
        <v>0</v>
      </c>
      <c r="BY565" s="142">
        <f t="shared" si="281"/>
        <v>0</v>
      </c>
      <c r="BZ565" s="142">
        <f t="shared" si="281"/>
        <v>0</v>
      </c>
      <c r="CA565" s="142">
        <f t="shared" si="281"/>
        <v>0</v>
      </c>
      <c r="CB565" s="142">
        <f t="shared" si="281"/>
        <v>0</v>
      </c>
      <c r="CC565" s="142">
        <f t="shared" si="281"/>
        <v>0</v>
      </c>
      <c r="CD565" s="142">
        <f t="shared" si="281"/>
        <v>0</v>
      </c>
      <c r="CE565" s="142" t="e">
        <f t="shared" si="281"/>
        <v>#DIV/0!</v>
      </c>
      <c r="CF565" s="142" t="e">
        <f t="shared" si="281"/>
        <v>#DIV/0!</v>
      </c>
      <c r="CG565" s="142" t="e">
        <f t="shared" si="281"/>
        <v>#DIV/0!</v>
      </c>
      <c r="CH565" s="142" t="e">
        <f t="shared" si="281"/>
        <v>#DIV/0!</v>
      </c>
      <c r="CI565" s="142" t="e">
        <f t="shared" si="281"/>
        <v>#DIV/0!</v>
      </c>
      <c r="CJ565" s="142" t="e">
        <f t="shared" si="281"/>
        <v>#DIV/0!</v>
      </c>
      <c r="CK565" s="142" t="e">
        <f t="shared" si="281"/>
        <v>#DIV/0!</v>
      </c>
      <c r="CL565" s="493"/>
      <c r="CM565" s="494"/>
      <c r="CN565" s="494"/>
      <c r="CO565" s="494"/>
      <c r="CP565" s="494"/>
      <c r="CQ565" s="494"/>
      <c r="CR565" s="494"/>
      <c r="CS565" s="494"/>
      <c r="CT565" s="494"/>
      <c r="CU565" s="495"/>
      <c r="CV565" s="39"/>
    </row>
    <row r="566" spans="1:100" s="22" customFormat="1" ht="15.75" hidden="1" customHeight="1" outlineLevel="1">
      <c r="A566" s="537"/>
      <c r="B566" s="537"/>
      <c r="C566" s="499" t="s">
        <v>869</v>
      </c>
      <c r="D566" s="500"/>
      <c r="E566" s="501"/>
      <c r="F566" s="23"/>
      <c r="G566" s="23"/>
      <c r="H566" s="181"/>
      <c r="I566" s="136"/>
      <c r="J566" s="137"/>
      <c r="K566" s="138"/>
      <c r="L566" s="139"/>
      <c r="M566" s="139"/>
      <c r="N566" s="139"/>
      <c r="O566" s="139"/>
      <c r="P566" s="139"/>
      <c r="Q566" s="139"/>
      <c r="R566" s="139"/>
      <c r="S566" s="140"/>
      <c r="T566" s="139"/>
      <c r="U566" s="139"/>
      <c r="V566" s="139"/>
      <c r="W566" s="139"/>
      <c r="X566" s="23"/>
      <c r="Y566" s="139"/>
      <c r="Z566" s="139"/>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43">
        <f>(((BH561*2)+(BH562*1)+(BH563*0)))/(BH561+BH562+BH563)</f>
        <v>2</v>
      </c>
      <c r="BI566" s="143">
        <f t="shared" ref="BI566:CK566" si="282">(((BI561*2)+(BI562*1)+(BI563*0)))/(BI561+BI562+BI563)</f>
        <v>2</v>
      </c>
      <c r="BJ566" s="143">
        <f t="shared" si="282"/>
        <v>2</v>
      </c>
      <c r="BK566" s="143">
        <f t="shared" si="282"/>
        <v>2</v>
      </c>
      <c r="BL566" s="143">
        <f t="shared" si="282"/>
        <v>1.75</v>
      </c>
      <c r="BM566" s="143">
        <f t="shared" si="282"/>
        <v>2</v>
      </c>
      <c r="BN566" s="143">
        <f t="shared" si="282"/>
        <v>1.75</v>
      </c>
      <c r="BO566" s="143">
        <f t="shared" si="282"/>
        <v>1.75</v>
      </c>
      <c r="BP566" s="143">
        <f t="shared" si="282"/>
        <v>1.75</v>
      </c>
      <c r="BQ566" s="143">
        <f t="shared" si="282"/>
        <v>1.5</v>
      </c>
      <c r="BR566" s="143">
        <f t="shared" si="282"/>
        <v>1.75</v>
      </c>
      <c r="BS566" s="143">
        <f t="shared" si="282"/>
        <v>1.75</v>
      </c>
      <c r="BT566" s="143">
        <f t="shared" si="282"/>
        <v>2</v>
      </c>
      <c r="BU566" s="143">
        <f t="shared" si="282"/>
        <v>1.75</v>
      </c>
      <c r="BV566" s="143">
        <f t="shared" si="282"/>
        <v>1.5</v>
      </c>
      <c r="BW566" s="143">
        <f t="shared" si="282"/>
        <v>2</v>
      </c>
      <c r="BX566" s="143">
        <f t="shared" si="282"/>
        <v>1.75</v>
      </c>
      <c r="BY566" s="143">
        <f t="shared" si="282"/>
        <v>2</v>
      </c>
      <c r="BZ566" s="143">
        <f t="shared" si="282"/>
        <v>1.75</v>
      </c>
      <c r="CA566" s="143">
        <f t="shared" si="282"/>
        <v>2</v>
      </c>
      <c r="CB566" s="143">
        <f t="shared" si="282"/>
        <v>2</v>
      </c>
      <c r="CC566" s="143">
        <f t="shared" si="282"/>
        <v>2</v>
      </c>
      <c r="CD566" s="143">
        <f t="shared" si="282"/>
        <v>2</v>
      </c>
      <c r="CE566" s="143" t="e">
        <f t="shared" si="282"/>
        <v>#DIV/0!</v>
      </c>
      <c r="CF566" s="143" t="e">
        <f t="shared" si="282"/>
        <v>#DIV/0!</v>
      </c>
      <c r="CG566" s="143" t="e">
        <f t="shared" si="282"/>
        <v>#DIV/0!</v>
      </c>
      <c r="CH566" s="143" t="e">
        <f t="shared" si="282"/>
        <v>#DIV/0!</v>
      </c>
      <c r="CI566" s="143" t="e">
        <f t="shared" si="282"/>
        <v>#DIV/0!</v>
      </c>
      <c r="CJ566" s="143" t="e">
        <f t="shared" si="282"/>
        <v>#DIV/0!</v>
      </c>
      <c r="CK566" s="143" t="e">
        <f t="shared" si="282"/>
        <v>#DIV/0!</v>
      </c>
      <c r="CL566" s="505">
        <f>COUNTIF(BH567:CK567,"Đ")</f>
        <v>21</v>
      </c>
      <c r="CM566" s="514">
        <f>CL566/(CL566+CN566+CP566+CR566)</f>
        <v>0.91304347826086951</v>
      </c>
      <c r="CN566" s="515">
        <f>COUNTIF(BH567:CK567,"CCG")</f>
        <v>2</v>
      </c>
      <c r="CO566" s="514">
        <f>CN566/(CL566+CN566+CP566+CR566)</f>
        <v>8.6956521739130432E-2</v>
      </c>
      <c r="CP566" s="515">
        <f>COUNTIF(BH567:CK567,"CĐ")</f>
        <v>0</v>
      </c>
      <c r="CQ566" s="514">
        <f>CP566/(CL566+CN566+CP566+CR566)</f>
        <v>0</v>
      </c>
      <c r="CR566" s="516">
        <f>COUNTIF(BH567:CK567,"KĐG")</f>
        <v>0</v>
      </c>
      <c r="CS566" s="509">
        <f>CR566/(CL566+CN566+CP566+CR566)</f>
        <v>0</v>
      </c>
      <c r="CT566" s="511">
        <f>(((CL566*2)+(CN566*1)+(CP566*0)))/(CL566+CN566+CP566)</f>
        <v>1.9130434782608696</v>
      </c>
      <c r="CU566" s="512" t="str">
        <f>IF(CS566&gt;=50%,"KĐG",IF(CT566&gt;=1.6,"Đạt",IF(CT566&gt;=1,"Cần cố gắng","Chưa đạt")))</f>
        <v>Đạt</v>
      </c>
      <c r="CV566" s="39"/>
    </row>
    <row r="567" spans="1:100" s="22" customFormat="1" ht="13.2" hidden="1" outlineLevel="1">
      <c r="A567" s="537"/>
      <c r="B567" s="537"/>
      <c r="C567" s="502"/>
      <c r="D567" s="503"/>
      <c r="E567" s="504"/>
      <c r="F567" s="23"/>
      <c r="G567" s="23"/>
      <c r="H567" s="181"/>
      <c r="I567" s="136"/>
      <c r="J567" s="137"/>
      <c r="K567" s="138"/>
      <c r="L567" s="139"/>
      <c r="M567" s="139"/>
      <c r="N567" s="139"/>
      <c r="O567" s="139"/>
      <c r="P567" s="139"/>
      <c r="Q567" s="139"/>
      <c r="R567" s="139"/>
      <c r="S567" s="140"/>
      <c r="T567" s="139"/>
      <c r="U567" s="139"/>
      <c r="V567" s="139"/>
      <c r="W567" s="139"/>
      <c r="X567" s="23"/>
      <c r="Y567" s="139"/>
      <c r="Z567" s="139"/>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43" t="str">
        <f>IF(BH565&gt;=50%,"KĐG",IF(BH566&gt;=1.6,"Đ",IF(BH566&gt;=1,"CCG","CĐ")))</f>
        <v>Đ</v>
      </c>
      <c r="BI567" s="143" t="str">
        <f t="shared" ref="BI567:CK567" si="283">IF(BI565&gt;=50%,"KĐG",IF(BI566&gt;=1.6,"Đ",IF(BI566&gt;=1,"CCG","CĐ")))</f>
        <v>Đ</v>
      </c>
      <c r="BJ567" s="143" t="str">
        <f t="shared" si="283"/>
        <v>Đ</v>
      </c>
      <c r="BK567" s="143" t="str">
        <f t="shared" si="283"/>
        <v>Đ</v>
      </c>
      <c r="BL567" s="143" t="str">
        <f t="shared" si="283"/>
        <v>Đ</v>
      </c>
      <c r="BM567" s="143" t="str">
        <f t="shared" si="283"/>
        <v>Đ</v>
      </c>
      <c r="BN567" s="143" t="str">
        <f t="shared" si="283"/>
        <v>Đ</v>
      </c>
      <c r="BO567" s="143" t="str">
        <f t="shared" si="283"/>
        <v>Đ</v>
      </c>
      <c r="BP567" s="143" t="str">
        <f t="shared" si="283"/>
        <v>Đ</v>
      </c>
      <c r="BQ567" s="143" t="str">
        <f t="shared" si="283"/>
        <v>CCG</v>
      </c>
      <c r="BR567" s="143" t="str">
        <f t="shared" si="283"/>
        <v>Đ</v>
      </c>
      <c r="BS567" s="143" t="str">
        <f t="shared" si="283"/>
        <v>Đ</v>
      </c>
      <c r="BT567" s="143" t="str">
        <f t="shared" si="283"/>
        <v>Đ</v>
      </c>
      <c r="BU567" s="143" t="str">
        <f t="shared" si="283"/>
        <v>Đ</v>
      </c>
      <c r="BV567" s="143" t="str">
        <f t="shared" si="283"/>
        <v>CCG</v>
      </c>
      <c r="BW567" s="143" t="str">
        <f t="shared" si="283"/>
        <v>Đ</v>
      </c>
      <c r="BX567" s="143" t="str">
        <f t="shared" si="283"/>
        <v>Đ</v>
      </c>
      <c r="BY567" s="143" t="str">
        <f t="shared" si="283"/>
        <v>Đ</v>
      </c>
      <c r="BZ567" s="143" t="str">
        <f t="shared" si="283"/>
        <v>Đ</v>
      </c>
      <c r="CA567" s="143" t="str">
        <f t="shared" si="283"/>
        <v>Đ</v>
      </c>
      <c r="CB567" s="143" t="str">
        <f t="shared" si="283"/>
        <v>Đ</v>
      </c>
      <c r="CC567" s="143" t="str">
        <f t="shared" si="283"/>
        <v>Đ</v>
      </c>
      <c r="CD567" s="143" t="str">
        <f t="shared" si="283"/>
        <v>Đ</v>
      </c>
      <c r="CE567" s="143" t="e">
        <f t="shared" si="283"/>
        <v>#DIV/0!</v>
      </c>
      <c r="CF567" s="143" t="e">
        <f t="shared" si="283"/>
        <v>#DIV/0!</v>
      </c>
      <c r="CG567" s="143" t="e">
        <f t="shared" si="283"/>
        <v>#DIV/0!</v>
      </c>
      <c r="CH567" s="143" t="e">
        <f t="shared" si="283"/>
        <v>#DIV/0!</v>
      </c>
      <c r="CI567" s="143" t="e">
        <f t="shared" si="283"/>
        <v>#DIV/0!</v>
      </c>
      <c r="CJ567" s="143" t="e">
        <f t="shared" si="283"/>
        <v>#DIV/0!</v>
      </c>
      <c r="CK567" s="143" t="e">
        <f t="shared" si="283"/>
        <v>#DIV/0!</v>
      </c>
      <c r="CL567" s="505"/>
      <c r="CM567" s="514"/>
      <c r="CN567" s="515"/>
      <c r="CO567" s="514"/>
      <c r="CP567" s="515"/>
      <c r="CQ567" s="514"/>
      <c r="CR567" s="517"/>
      <c r="CS567" s="510"/>
      <c r="CT567" s="511"/>
      <c r="CU567" s="513"/>
      <c r="CV567" s="39"/>
    </row>
    <row r="568" spans="1:100" s="22" customFormat="1" ht="13.2" hidden="1" outlineLevel="1">
      <c r="A568" s="537"/>
      <c r="B568" s="518" t="s">
        <v>330</v>
      </c>
      <c r="C568" s="124" t="s">
        <v>855</v>
      </c>
      <c r="D568" s="114"/>
      <c r="E568" s="125"/>
      <c r="F568" s="114"/>
      <c r="G568" s="114"/>
      <c r="H568" s="180"/>
      <c r="I568" s="126"/>
      <c r="J568" s="127"/>
      <c r="K568" s="127"/>
      <c r="L568" s="114"/>
      <c r="M568" s="114"/>
      <c r="N568" s="114"/>
      <c r="O568" s="114"/>
      <c r="P568" s="114"/>
      <c r="Q568" s="114"/>
      <c r="R568" s="114"/>
      <c r="S568" s="128"/>
      <c r="T568" s="114"/>
      <c r="U568" s="114"/>
      <c r="V568" s="114"/>
      <c r="W568" s="114"/>
      <c r="X568" s="114"/>
      <c r="Y568" s="114"/>
      <c r="Z568" s="114"/>
      <c r="AA568" s="114"/>
      <c r="AB568" s="114"/>
      <c r="AC568" s="114"/>
      <c r="AD568" s="114"/>
      <c r="AE568" s="114"/>
      <c r="AF568" s="114"/>
      <c r="AG568" s="114"/>
      <c r="AH568" s="114"/>
      <c r="AI568" s="114"/>
      <c r="AJ568" s="114"/>
      <c r="AK568" s="114"/>
      <c r="AL568" s="114"/>
      <c r="AM568" s="114"/>
      <c r="AN568" s="114"/>
      <c r="AO568" s="114"/>
      <c r="AP568" s="114"/>
      <c r="AQ568" s="114"/>
      <c r="AR568" s="114"/>
      <c r="AS568" s="114"/>
      <c r="AT568" s="114"/>
      <c r="AU568" s="114"/>
      <c r="AV568" s="114"/>
      <c r="AW568" s="114"/>
      <c r="AX568" s="114"/>
      <c r="AY568" s="114"/>
      <c r="AZ568" s="114"/>
      <c r="BA568" s="114"/>
      <c r="BB568" s="114"/>
      <c r="BC568" s="114"/>
      <c r="BD568" s="114"/>
      <c r="BE568" s="114"/>
      <c r="BF568" s="114"/>
      <c r="BG568" s="114"/>
      <c r="BH568" s="129">
        <f t="shared" ref="BH568:CK568" si="284">COUNTIFS($K$7:$K$445,"Thẩm mỹ",BH$7:BH$445,"2")</f>
        <v>9</v>
      </c>
      <c r="BI568" s="129">
        <f t="shared" si="284"/>
        <v>8</v>
      </c>
      <c r="BJ568" s="129">
        <f t="shared" si="284"/>
        <v>8</v>
      </c>
      <c r="BK568" s="129">
        <f t="shared" si="284"/>
        <v>8</v>
      </c>
      <c r="BL568" s="129">
        <f t="shared" si="284"/>
        <v>10</v>
      </c>
      <c r="BM568" s="129">
        <f t="shared" si="284"/>
        <v>5</v>
      </c>
      <c r="BN568" s="129">
        <f t="shared" si="284"/>
        <v>7</v>
      </c>
      <c r="BO568" s="129">
        <f t="shared" si="284"/>
        <v>5</v>
      </c>
      <c r="BP568" s="129">
        <f t="shared" si="284"/>
        <v>8</v>
      </c>
      <c r="BQ568" s="129">
        <f t="shared" si="284"/>
        <v>9</v>
      </c>
      <c r="BR568" s="129">
        <f t="shared" si="284"/>
        <v>10</v>
      </c>
      <c r="BS568" s="129">
        <f t="shared" si="284"/>
        <v>8</v>
      </c>
      <c r="BT568" s="129">
        <f t="shared" si="284"/>
        <v>9</v>
      </c>
      <c r="BU568" s="129">
        <f t="shared" si="284"/>
        <v>4</v>
      </c>
      <c r="BV568" s="129">
        <f t="shared" si="284"/>
        <v>4</v>
      </c>
      <c r="BW568" s="129">
        <f t="shared" si="284"/>
        <v>8</v>
      </c>
      <c r="BX568" s="129">
        <f t="shared" si="284"/>
        <v>3</v>
      </c>
      <c r="BY568" s="129">
        <f t="shared" si="284"/>
        <v>8</v>
      </c>
      <c r="BZ568" s="129">
        <f t="shared" si="284"/>
        <v>9</v>
      </c>
      <c r="CA568" s="129">
        <f t="shared" si="284"/>
        <v>8</v>
      </c>
      <c r="CB568" s="129">
        <f t="shared" si="284"/>
        <v>10</v>
      </c>
      <c r="CC568" s="129">
        <f t="shared" si="284"/>
        <v>8</v>
      </c>
      <c r="CD568" s="129">
        <f t="shared" si="284"/>
        <v>8</v>
      </c>
      <c r="CE568" s="129">
        <f t="shared" si="284"/>
        <v>0</v>
      </c>
      <c r="CF568" s="129">
        <f t="shared" si="284"/>
        <v>0</v>
      </c>
      <c r="CG568" s="129">
        <f t="shared" si="284"/>
        <v>0</v>
      </c>
      <c r="CH568" s="129">
        <f t="shared" si="284"/>
        <v>0</v>
      </c>
      <c r="CI568" s="129">
        <f t="shared" si="284"/>
        <v>0</v>
      </c>
      <c r="CJ568" s="129">
        <f t="shared" si="284"/>
        <v>0</v>
      </c>
      <c r="CK568" s="129">
        <f t="shared" si="284"/>
        <v>0</v>
      </c>
      <c r="CL568" s="519"/>
      <c r="CM568" s="520"/>
      <c r="CN568" s="520"/>
      <c r="CO568" s="520"/>
      <c r="CP568" s="520"/>
      <c r="CQ568" s="520"/>
      <c r="CR568" s="520"/>
      <c r="CS568" s="520"/>
      <c r="CT568" s="520"/>
      <c r="CU568" s="521"/>
      <c r="CV568" s="242"/>
    </row>
    <row r="569" spans="1:100" s="22" customFormat="1" ht="13.2" hidden="1" outlineLevel="1">
      <c r="A569" s="537"/>
      <c r="B569" s="518"/>
      <c r="C569" s="124" t="s">
        <v>856</v>
      </c>
      <c r="D569" s="114"/>
      <c r="E569" s="125"/>
      <c r="F569" s="114"/>
      <c r="G569" s="114"/>
      <c r="H569" s="180"/>
      <c r="I569" s="126"/>
      <c r="J569" s="127"/>
      <c r="K569" s="127"/>
      <c r="L569" s="114"/>
      <c r="M569" s="114"/>
      <c r="N569" s="114"/>
      <c r="O569" s="114"/>
      <c r="P569" s="114"/>
      <c r="Q569" s="114"/>
      <c r="R569" s="114"/>
      <c r="S569" s="128"/>
      <c r="T569" s="114"/>
      <c r="U569" s="114"/>
      <c r="V569" s="114"/>
      <c r="W569" s="114"/>
      <c r="X569" s="114"/>
      <c r="Y569" s="114"/>
      <c r="Z569" s="114"/>
      <c r="AA569" s="114"/>
      <c r="AB569" s="114"/>
      <c r="AC569" s="114"/>
      <c r="AD569" s="114"/>
      <c r="AE569" s="114"/>
      <c r="AF569" s="114"/>
      <c r="AG569" s="114"/>
      <c r="AH569" s="114"/>
      <c r="AI569" s="114"/>
      <c r="AJ569" s="114"/>
      <c r="AK569" s="114"/>
      <c r="AL569" s="114"/>
      <c r="AM569" s="114"/>
      <c r="AN569" s="114"/>
      <c r="AO569" s="114"/>
      <c r="AP569" s="114"/>
      <c r="AQ569" s="114"/>
      <c r="AR569" s="114"/>
      <c r="AS569" s="114"/>
      <c r="AT569" s="114"/>
      <c r="AU569" s="114"/>
      <c r="AV569" s="114"/>
      <c r="AW569" s="114"/>
      <c r="AX569" s="114"/>
      <c r="AY569" s="114"/>
      <c r="AZ569" s="114"/>
      <c r="BA569" s="114"/>
      <c r="BB569" s="114"/>
      <c r="BC569" s="114"/>
      <c r="BD569" s="114"/>
      <c r="BE569" s="114"/>
      <c r="BF569" s="114"/>
      <c r="BG569" s="114"/>
      <c r="BH569" s="129">
        <f t="shared" ref="BH569:CK569" si="285">COUNTIFS($K$7:$K$445,"Thẩm mỹ",BH$7:BH$445,"1")</f>
        <v>1</v>
      </c>
      <c r="BI569" s="129">
        <f t="shared" si="285"/>
        <v>2</v>
      </c>
      <c r="BJ569" s="129">
        <f t="shared" si="285"/>
        <v>2</v>
      </c>
      <c r="BK569" s="129">
        <f t="shared" si="285"/>
        <v>2</v>
      </c>
      <c r="BL569" s="129">
        <f t="shared" si="285"/>
        <v>0</v>
      </c>
      <c r="BM569" s="129">
        <f t="shared" si="285"/>
        <v>5</v>
      </c>
      <c r="BN569" s="129">
        <f t="shared" si="285"/>
        <v>3</v>
      </c>
      <c r="BO569" s="129">
        <f t="shared" si="285"/>
        <v>5</v>
      </c>
      <c r="BP569" s="129">
        <f t="shared" si="285"/>
        <v>2</v>
      </c>
      <c r="BQ569" s="129">
        <f t="shared" si="285"/>
        <v>1</v>
      </c>
      <c r="BR569" s="129">
        <f t="shared" si="285"/>
        <v>0</v>
      </c>
      <c r="BS569" s="129">
        <f t="shared" si="285"/>
        <v>2</v>
      </c>
      <c r="BT569" s="129">
        <f t="shared" si="285"/>
        <v>1</v>
      </c>
      <c r="BU569" s="129">
        <f t="shared" si="285"/>
        <v>6</v>
      </c>
      <c r="BV569" s="129">
        <f t="shared" si="285"/>
        <v>5</v>
      </c>
      <c r="BW569" s="129">
        <f t="shared" si="285"/>
        <v>2</v>
      </c>
      <c r="BX569" s="129">
        <f t="shared" si="285"/>
        <v>6</v>
      </c>
      <c r="BY569" s="129">
        <f t="shared" si="285"/>
        <v>2</v>
      </c>
      <c r="BZ569" s="129">
        <f t="shared" si="285"/>
        <v>1</v>
      </c>
      <c r="CA569" s="129">
        <f t="shared" si="285"/>
        <v>2</v>
      </c>
      <c r="CB569" s="129">
        <f t="shared" si="285"/>
        <v>0</v>
      </c>
      <c r="CC569" s="129">
        <f t="shared" si="285"/>
        <v>2</v>
      </c>
      <c r="CD569" s="129">
        <f t="shared" si="285"/>
        <v>2</v>
      </c>
      <c r="CE569" s="129">
        <f t="shared" si="285"/>
        <v>0</v>
      </c>
      <c r="CF569" s="129">
        <f t="shared" si="285"/>
        <v>0</v>
      </c>
      <c r="CG569" s="129">
        <f t="shared" si="285"/>
        <v>0</v>
      </c>
      <c r="CH569" s="129">
        <f t="shared" si="285"/>
        <v>0</v>
      </c>
      <c r="CI569" s="129">
        <f t="shared" si="285"/>
        <v>0</v>
      </c>
      <c r="CJ569" s="129">
        <f t="shared" si="285"/>
        <v>0</v>
      </c>
      <c r="CK569" s="129">
        <f t="shared" si="285"/>
        <v>0</v>
      </c>
      <c r="CL569" s="522"/>
      <c r="CM569" s="523"/>
      <c r="CN569" s="523"/>
      <c r="CO569" s="523"/>
      <c r="CP569" s="523"/>
      <c r="CQ569" s="523"/>
      <c r="CR569" s="523"/>
      <c r="CS569" s="523"/>
      <c r="CT569" s="523"/>
      <c r="CU569" s="524"/>
      <c r="CV569" s="242"/>
    </row>
    <row r="570" spans="1:100" s="22" customFormat="1" ht="13.2" hidden="1" outlineLevel="1">
      <c r="A570" s="537"/>
      <c r="B570" s="518"/>
      <c r="C570" s="124" t="s">
        <v>857</v>
      </c>
      <c r="D570" s="114"/>
      <c r="E570" s="125"/>
      <c r="F570" s="114"/>
      <c r="G570" s="114"/>
      <c r="H570" s="180"/>
      <c r="I570" s="126"/>
      <c r="J570" s="127"/>
      <c r="K570" s="127"/>
      <c r="L570" s="114"/>
      <c r="M570" s="114"/>
      <c r="N570" s="114"/>
      <c r="O570" s="114"/>
      <c r="P570" s="114"/>
      <c r="Q570" s="114"/>
      <c r="R570" s="114"/>
      <c r="S570" s="128"/>
      <c r="T570" s="114"/>
      <c r="U570" s="114"/>
      <c r="V570" s="114"/>
      <c r="W570" s="114"/>
      <c r="X570" s="114"/>
      <c r="Y570" s="114"/>
      <c r="Z570" s="114"/>
      <c r="AA570" s="114"/>
      <c r="AB570" s="114"/>
      <c r="AC570" s="114"/>
      <c r="AD570" s="114"/>
      <c r="AE570" s="114"/>
      <c r="AF570" s="114"/>
      <c r="AG570" s="114"/>
      <c r="AH570" s="114"/>
      <c r="AI570" s="114"/>
      <c r="AJ570" s="114"/>
      <c r="AK570" s="114"/>
      <c r="AL570" s="114"/>
      <c r="AM570" s="114"/>
      <c r="AN570" s="114"/>
      <c r="AO570" s="114"/>
      <c r="AP570" s="114"/>
      <c r="AQ570" s="114"/>
      <c r="AR570" s="114"/>
      <c r="AS570" s="114"/>
      <c r="AT570" s="114"/>
      <c r="AU570" s="114"/>
      <c r="AV570" s="114"/>
      <c r="AW570" s="114"/>
      <c r="AX570" s="114"/>
      <c r="AY570" s="114"/>
      <c r="AZ570" s="114"/>
      <c r="BA570" s="114"/>
      <c r="BB570" s="114"/>
      <c r="BC570" s="114"/>
      <c r="BD570" s="114"/>
      <c r="BE570" s="114"/>
      <c r="BF570" s="114"/>
      <c r="BG570" s="114"/>
      <c r="BH570" s="129">
        <f t="shared" ref="BH570:CK570" si="286">COUNTIFS($K$7:$K$445,"Thẩm mỹ",BH$7:BH$445,"0")</f>
        <v>0</v>
      </c>
      <c r="BI570" s="129">
        <f t="shared" si="286"/>
        <v>0</v>
      </c>
      <c r="BJ570" s="129">
        <f t="shared" si="286"/>
        <v>0</v>
      </c>
      <c r="BK570" s="129">
        <f t="shared" si="286"/>
        <v>0</v>
      </c>
      <c r="BL570" s="129">
        <f t="shared" si="286"/>
        <v>0</v>
      </c>
      <c r="BM570" s="129">
        <f t="shared" si="286"/>
        <v>0</v>
      </c>
      <c r="BN570" s="129">
        <f t="shared" si="286"/>
        <v>0</v>
      </c>
      <c r="BO570" s="129">
        <f t="shared" si="286"/>
        <v>0</v>
      </c>
      <c r="BP570" s="129">
        <f t="shared" si="286"/>
        <v>0</v>
      </c>
      <c r="BQ570" s="129">
        <f t="shared" si="286"/>
        <v>0</v>
      </c>
      <c r="BR570" s="129">
        <f t="shared" si="286"/>
        <v>0</v>
      </c>
      <c r="BS570" s="129">
        <f t="shared" si="286"/>
        <v>0</v>
      </c>
      <c r="BT570" s="129">
        <f t="shared" si="286"/>
        <v>0</v>
      </c>
      <c r="BU570" s="129">
        <f t="shared" si="286"/>
        <v>0</v>
      </c>
      <c r="BV570" s="129">
        <f t="shared" si="286"/>
        <v>1</v>
      </c>
      <c r="BW570" s="129">
        <f t="shared" si="286"/>
        <v>0</v>
      </c>
      <c r="BX570" s="129">
        <f t="shared" si="286"/>
        <v>1</v>
      </c>
      <c r="BY570" s="129">
        <f t="shared" si="286"/>
        <v>0</v>
      </c>
      <c r="BZ570" s="129">
        <f t="shared" si="286"/>
        <v>0</v>
      </c>
      <c r="CA570" s="129">
        <f t="shared" si="286"/>
        <v>0</v>
      </c>
      <c r="CB570" s="129">
        <f t="shared" si="286"/>
        <v>0</v>
      </c>
      <c r="CC570" s="129">
        <f t="shared" si="286"/>
        <v>0</v>
      </c>
      <c r="CD570" s="129">
        <f t="shared" si="286"/>
        <v>0</v>
      </c>
      <c r="CE570" s="129">
        <f t="shared" si="286"/>
        <v>0</v>
      </c>
      <c r="CF570" s="129">
        <f t="shared" si="286"/>
        <v>0</v>
      </c>
      <c r="CG570" s="129">
        <f t="shared" si="286"/>
        <v>0</v>
      </c>
      <c r="CH570" s="129">
        <f t="shared" si="286"/>
        <v>0</v>
      </c>
      <c r="CI570" s="129">
        <f t="shared" si="286"/>
        <v>0</v>
      </c>
      <c r="CJ570" s="129">
        <f t="shared" si="286"/>
        <v>0</v>
      </c>
      <c r="CK570" s="129">
        <f t="shared" si="286"/>
        <v>0</v>
      </c>
      <c r="CL570" s="522"/>
      <c r="CM570" s="523"/>
      <c r="CN570" s="523"/>
      <c r="CO570" s="523"/>
      <c r="CP570" s="523"/>
      <c r="CQ570" s="523"/>
      <c r="CR570" s="523"/>
      <c r="CS570" s="523"/>
      <c r="CT570" s="523"/>
      <c r="CU570" s="524"/>
      <c r="CV570" s="242"/>
    </row>
    <row r="571" spans="1:100" s="22" customFormat="1" ht="13.2" hidden="1" outlineLevel="1">
      <c r="A571" s="537"/>
      <c r="B571" s="518"/>
      <c r="C571" s="528" t="s">
        <v>873</v>
      </c>
      <c r="D571" s="529"/>
      <c r="E571" s="530"/>
      <c r="F571" s="114"/>
      <c r="G571" s="114"/>
      <c r="H571" s="180"/>
      <c r="I571" s="126"/>
      <c r="J571" s="127"/>
      <c r="K571" s="127"/>
      <c r="L571" s="114"/>
      <c r="M571" s="114"/>
      <c r="N571" s="114"/>
      <c r="O571" s="114"/>
      <c r="P571" s="114"/>
      <c r="Q571" s="114"/>
      <c r="R571" s="114"/>
      <c r="S571" s="128"/>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4"/>
      <c r="AY571" s="114"/>
      <c r="AZ571" s="114"/>
      <c r="BA571" s="114"/>
      <c r="BB571" s="114"/>
      <c r="BC571" s="114"/>
      <c r="BD571" s="114"/>
      <c r="BE571" s="114"/>
      <c r="BF571" s="114"/>
      <c r="BG571" s="114"/>
      <c r="BH571" s="129">
        <f t="shared" ref="BH571:CK571" si="287">COUNTIFS($K$7:$K$445,"Thẩm mỹ",BH$7:BH$445,"KĐG")</f>
        <v>0</v>
      </c>
      <c r="BI571" s="129">
        <f t="shared" si="287"/>
        <v>0</v>
      </c>
      <c r="BJ571" s="129">
        <f t="shared" si="287"/>
        <v>0</v>
      </c>
      <c r="BK571" s="129">
        <f t="shared" si="287"/>
        <v>0</v>
      </c>
      <c r="BL571" s="129">
        <f t="shared" si="287"/>
        <v>0</v>
      </c>
      <c r="BM571" s="129">
        <f t="shared" si="287"/>
        <v>0</v>
      </c>
      <c r="BN571" s="129">
        <f t="shared" si="287"/>
        <v>0</v>
      </c>
      <c r="BO571" s="129">
        <f t="shared" si="287"/>
        <v>0</v>
      </c>
      <c r="BP571" s="129">
        <f t="shared" si="287"/>
        <v>0</v>
      </c>
      <c r="BQ571" s="129">
        <f t="shared" si="287"/>
        <v>0</v>
      </c>
      <c r="BR571" s="129">
        <f t="shared" si="287"/>
        <v>0</v>
      </c>
      <c r="BS571" s="129">
        <f t="shared" si="287"/>
        <v>0</v>
      </c>
      <c r="BT571" s="129">
        <f t="shared" si="287"/>
        <v>0</v>
      </c>
      <c r="BU571" s="129">
        <f t="shared" si="287"/>
        <v>0</v>
      </c>
      <c r="BV571" s="129">
        <f t="shared" si="287"/>
        <v>0</v>
      </c>
      <c r="BW571" s="129">
        <f t="shared" si="287"/>
        <v>0</v>
      </c>
      <c r="BX571" s="129">
        <f t="shared" si="287"/>
        <v>0</v>
      </c>
      <c r="BY571" s="129">
        <f t="shared" si="287"/>
        <v>0</v>
      </c>
      <c r="BZ571" s="129">
        <f t="shared" si="287"/>
        <v>0</v>
      </c>
      <c r="CA571" s="129">
        <f t="shared" si="287"/>
        <v>0</v>
      </c>
      <c r="CB571" s="129">
        <f t="shared" si="287"/>
        <v>0</v>
      </c>
      <c r="CC571" s="129">
        <f t="shared" si="287"/>
        <v>0</v>
      </c>
      <c r="CD571" s="129">
        <f t="shared" si="287"/>
        <v>0</v>
      </c>
      <c r="CE571" s="129">
        <f t="shared" si="287"/>
        <v>0</v>
      </c>
      <c r="CF571" s="129">
        <f t="shared" si="287"/>
        <v>0</v>
      </c>
      <c r="CG571" s="129">
        <f t="shared" si="287"/>
        <v>0</v>
      </c>
      <c r="CH571" s="129">
        <f t="shared" si="287"/>
        <v>0</v>
      </c>
      <c r="CI571" s="129">
        <f t="shared" si="287"/>
        <v>0</v>
      </c>
      <c r="CJ571" s="129">
        <f t="shared" si="287"/>
        <v>0</v>
      </c>
      <c r="CK571" s="129">
        <f t="shared" si="287"/>
        <v>0</v>
      </c>
      <c r="CL571" s="522"/>
      <c r="CM571" s="523"/>
      <c r="CN571" s="523"/>
      <c r="CO571" s="523"/>
      <c r="CP571" s="523"/>
      <c r="CQ571" s="523"/>
      <c r="CR571" s="523"/>
      <c r="CS571" s="523"/>
      <c r="CT571" s="523"/>
      <c r="CU571" s="524"/>
      <c r="CV571" s="242"/>
    </row>
    <row r="572" spans="1:100" s="22" customFormat="1" ht="13.2" hidden="1" outlineLevel="1">
      <c r="A572" s="537"/>
      <c r="B572" s="518"/>
      <c r="C572" s="528" t="s">
        <v>874</v>
      </c>
      <c r="D572" s="529"/>
      <c r="E572" s="530"/>
      <c r="F572" s="114"/>
      <c r="G572" s="114"/>
      <c r="H572" s="180"/>
      <c r="I572" s="126"/>
      <c r="J572" s="127"/>
      <c r="K572" s="127"/>
      <c r="L572" s="114"/>
      <c r="M572" s="114"/>
      <c r="N572" s="114"/>
      <c r="O572" s="114"/>
      <c r="P572" s="114"/>
      <c r="Q572" s="114"/>
      <c r="R572" s="114"/>
      <c r="S572" s="128"/>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4"/>
      <c r="AY572" s="114"/>
      <c r="AZ572" s="114"/>
      <c r="BA572" s="114"/>
      <c r="BB572" s="114"/>
      <c r="BC572" s="114"/>
      <c r="BD572" s="114"/>
      <c r="BE572" s="114"/>
      <c r="BF572" s="114"/>
      <c r="BG572" s="114"/>
      <c r="BH572" s="132">
        <f>BH571/(BH568+BH569+BH570+BH571)</f>
        <v>0</v>
      </c>
      <c r="BI572" s="132">
        <f t="shared" ref="BI572:CK572" si="288">BI571/(BI568+BI569+BI570+BI571)</f>
        <v>0</v>
      </c>
      <c r="BJ572" s="132">
        <f t="shared" si="288"/>
        <v>0</v>
      </c>
      <c r="BK572" s="132">
        <f t="shared" si="288"/>
        <v>0</v>
      </c>
      <c r="BL572" s="132">
        <f t="shared" si="288"/>
        <v>0</v>
      </c>
      <c r="BM572" s="132">
        <f t="shared" si="288"/>
        <v>0</v>
      </c>
      <c r="BN572" s="132">
        <f t="shared" si="288"/>
        <v>0</v>
      </c>
      <c r="BO572" s="132">
        <f t="shared" si="288"/>
        <v>0</v>
      </c>
      <c r="BP572" s="132">
        <f t="shared" si="288"/>
        <v>0</v>
      </c>
      <c r="BQ572" s="132">
        <f t="shared" si="288"/>
        <v>0</v>
      </c>
      <c r="BR572" s="132">
        <f t="shared" si="288"/>
        <v>0</v>
      </c>
      <c r="BS572" s="132">
        <f t="shared" si="288"/>
        <v>0</v>
      </c>
      <c r="BT572" s="132">
        <f t="shared" si="288"/>
        <v>0</v>
      </c>
      <c r="BU572" s="132">
        <f t="shared" si="288"/>
        <v>0</v>
      </c>
      <c r="BV572" s="132">
        <f t="shared" si="288"/>
        <v>0</v>
      </c>
      <c r="BW572" s="132">
        <f t="shared" si="288"/>
        <v>0</v>
      </c>
      <c r="BX572" s="132">
        <f t="shared" si="288"/>
        <v>0</v>
      </c>
      <c r="BY572" s="132">
        <f t="shared" si="288"/>
        <v>0</v>
      </c>
      <c r="BZ572" s="132">
        <f t="shared" si="288"/>
        <v>0</v>
      </c>
      <c r="CA572" s="132">
        <f t="shared" si="288"/>
        <v>0</v>
      </c>
      <c r="CB572" s="132">
        <f t="shared" si="288"/>
        <v>0</v>
      </c>
      <c r="CC572" s="132">
        <f t="shared" si="288"/>
        <v>0</v>
      </c>
      <c r="CD572" s="132">
        <f t="shared" si="288"/>
        <v>0</v>
      </c>
      <c r="CE572" s="132" t="e">
        <f t="shared" si="288"/>
        <v>#DIV/0!</v>
      </c>
      <c r="CF572" s="132" t="e">
        <f t="shared" si="288"/>
        <v>#DIV/0!</v>
      </c>
      <c r="CG572" s="132" t="e">
        <f t="shared" si="288"/>
        <v>#DIV/0!</v>
      </c>
      <c r="CH572" s="132" t="e">
        <f t="shared" si="288"/>
        <v>#DIV/0!</v>
      </c>
      <c r="CI572" s="132" t="e">
        <f t="shared" si="288"/>
        <v>#DIV/0!</v>
      </c>
      <c r="CJ572" s="132" t="e">
        <f t="shared" si="288"/>
        <v>#DIV/0!</v>
      </c>
      <c r="CK572" s="132" t="e">
        <f t="shared" si="288"/>
        <v>#DIV/0!</v>
      </c>
      <c r="CL572" s="525"/>
      <c r="CM572" s="526"/>
      <c r="CN572" s="526"/>
      <c r="CO572" s="526"/>
      <c r="CP572" s="526"/>
      <c r="CQ572" s="526"/>
      <c r="CR572" s="526"/>
      <c r="CS572" s="526"/>
      <c r="CT572" s="526"/>
      <c r="CU572" s="527"/>
      <c r="CV572" s="242"/>
    </row>
    <row r="573" spans="1:100" s="22" customFormat="1" ht="15.75" hidden="1" customHeight="1" outlineLevel="1">
      <c r="A573" s="537"/>
      <c r="B573" s="518"/>
      <c r="C573" s="531" t="s">
        <v>870</v>
      </c>
      <c r="D573" s="532"/>
      <c r="E573" s="533"/>
      <c r="F573" s="114"/>
      <c r="G573" s="114"/>
      <c r="H573" s="180"/>
      <c r="I573" s="126"/>
      <c r="J573" s="127"/>
      <c r="K573" s="127"/>
      <c r="L573" s="114"/>
      <c r="M573" s="114"/>
      <c r="N573" s="114"/>
      <c r="O573" s="114"/>
      <c r="P573" s="114"/>
      <c r="Q573" s="114"/>
      <c r="R573" s="114"/>
      <c r="S573" s="128"/>
      <c r="T573" s="114"/>
      <c r="U573" s="114"/>
      <c r="V573" s="114"/>
      <c r="W573" s="114"/>
      <c r="X573" s="114"/>
      <c r="Y573" s="114"/>
      <c r="Z573" s="114"/>
      <c r="AA573" s="114"/>
      <c r="AB573" s="114"/>
      <c r="AC573" s="114"/>
      <c r="AD573" s="114"/>
      <c r="AE573" s="114"/>
      <c r="AF573" s="114"/>
      <c r="AG573" s="114"/>
      <c r="AH573" s="114"/>
      <c r="AI573" s="114"/>
      <c r="AJ573" s="114"/>
      <c r="AK573" s="114"/>
      <c r="AL573" s="114"/>
      <c r="AM573" s="114"/>
      <c r="AN573" s="114"/>
      <c r="AO573" s="114"/>
      <c r="AP573" s="114"/>
      <c r="AQ573" s="114"/>
      <c r="AR573" s="114"/>
      <c r="AS573" s="114"/>
      <c r="AT573" s="114"/>
      <c r="AU573" s="114"/>
      <c r="AV573" s="114"/>
      <c r="AW573" s="114"/>
      <c r="AX573" s="114"/>
      <c r="AY573" s="114"/>
      <c r="AZ573" s="114"/>
      <c r="BA573" s="114"/>
      <c r="BB573" s="114"/>
      <c r="BC573" s="114"/>
      <c r="BD573" s="114"/>
      <c r="BE573" s="114"/>
      <c r="BF573" s="114"/>
      <c r="BG573" s="114"/>
      <c r="BH573" s="133">
        <f>(((BH568*2)+(BH569*1)+(BH570*0)))/(BH568+BH569+BH570)</f>
        <v>1.9</v>
      </c>
      <c r="BI573" s="133">
        <f t="shared" ref="BI573:CK573" si="289">(((BI568*2)+(BI569*1)+(BI570*0)))/(BI568+BI569+BI570)</f>
        <v>1.8</v>
      </c>
      <c r="BJ573" s="133">
        <f t="shared" si="289"/>
        <v>1.8</v>
      </c>
      <c r="BK573" s="133">
        <f t="shared" si="289"/>
        <v>1.8</v>
      </c>
      <c r="BL573" s="133">
        <f t="shared" si="289"/>
        <v>2</v>
      </c>
      <c r="BM573" s="133">
        <f t="shared" si="289"/>
        <v>1.5</v>
      </c>
      <c r="BN573" s="133">
        <f t="shared" si="289"/>
        <v>1.7</v>
      </c>
      <c r="BO573" s="133">
        <f t="shared" si="289"/>
        <v>1.5</v>
      </c>
      <c r="BP573" s="133">
        <f t="shared" si="289"/>
        <v>1.8</v>
      </c>
      <c r="BQ573" s="133">
        <f t="shared" si="289"/>
        <v>1.9</v>
      </c>
      <c r="BR573" s="133">
        <f t="shared" si="289"/>
        <v>2</v>
      </c>
      <c r="BS573" s="133">
        <f t="shared" si="289"/>
        <v>1.8</v>
      </c>
      <c r="BT573" s="133">
        <f t="shared" si="289"/>
        <v>1.9</v>
      </c>
      <c r="BU573" s="133">
        <f t="shared" si="289"/>
        <v>1.4</v>
      </c>
      <c r="BV573" s="133">
        <f t="shared" si="289"/>
        <v>1.3</v>
      </c>
      <c r="BW573" s="133">
        <f t="shared" si="289"/>
        <v>1.8</v>
      </c>
      <c r="BX573" s="133">
        <f t="shared" si="289"/>
        <v>1.2</v>
      </c>
      <c r="BY573" s="133">
        <f t="shared" si="289"/>
        <v>1.8</v>
      </c>
      <c r="BZ573" s="133">
        <f t="shared" si="289"/>
        <v>1.9</v>
      </c>
      <c r="CA573" s="133">
        <f t="shared" si="289"/>
        <v>1.8</v>
      </c>
      <c r="CB573" s="133">
        <f t="shared" si="289"/>
        <v>2</v>
      </c>
      <c r="CC573" s="133">
        <f t="shared" si="289"/>
        <v>1.8</v>
      </c>
      <c r="CD573" s="133">
        <f t="shared" si="289"/>
        <v>1.8</v>
      </c>
      <c r="CE573" s="133" t="e">
        <f t="shared" si="289"/>
        <v>#DIV/0!</v>
      </c>
      <c r="CF573" s="133" t="e">
        <f t="shared" si="289"/>
        <v>#DIV/0!</v>
      </c>
      <c r="CG573" s="133" t="e">
        <f t="shared" si="289"/>
        <v>#DIV/0!</v>
      </c>
      <c r="CH573" s="133" t="e">
        <f t="shared" si="289"/>
        <v>#DIV/0!</v>
      </c>
      <c r="CI573" s="133" t="e">
        <f t="shared" si="289"/>
        <v>#DIV/0!</v>
      </c>
      <c r="CJ573" s="133" t="e">
        <f t="shared" si="289"/>
        <v>#DIV/0!</v>
      </c>
      <c r="CK573" s="133" t="e">
        <f t="shared" si="289"/>
        <v>#DIV/0!</v>
      </c>
      <c r="CL573" s="506">
        <f>COUNTIF(BH574:CK574,"Đ")</f>
        <v>18</v>
      </c>
      <c r="CM573" s="507">
        <f>CL573/(CL573+CN573+CP573+CR573)</f>
        <v>0.78260869565217395</v>
      </c>
      <c r="CN573" s="508">
        <f>COUNTIF(BH574:CK574,"CCG")</f>
        <v>5</v>
      </c>
      <c r="CO573" s="507">
        <f>CN573/(CL573+CN573+CP573+CR573)</f>
        <v>0.21739130434782608</v>
      </c>
      <c r="CP573" s="508">
        <f>COUNTIF(BH574:CK574,"CĐ")</f>
        <v>0</v>
      </c>
      <c r="CQ573" s="507">
        <f>CP573/(CL573+CN573+CP573+CR573)</f>
        <v>0</v>
      </c>
      <c r="CR573" s="538">
        <f>COUNTIF(BH574:CK574,"KĐG")</f>
        <v>0</v>
      </c>
      <c r="CS573" s="540">
        <f>CR573/(CL573+CN573+CP573+CR573)</f>
        <v>0</v>
      </c>
      <c r="CT573" s="542">
        <f>(((CL573*2)+(CN573*1)+(CP573*0)))/(CL573+CN573+CP573)</f>
        <v>1.7826086956521738</v>
      </c>
      <c r="CU573" s="543" t="str">
        <f>IF(CS573&gt;=50%,"KĐG",IF(CT573&gt;=1.6,"Đạt",IF(CT573&gt;=1,"Cần cố gắng","Chưa đạt")))</f>
        <v>Đạt</v>
      </c>
      <c r="CV573" s="242"/>
    </row>
    <row r="574" spans="1:100" s="22" customFormat="1" ht="13.2" hidden="1" outlineLevel="1">
      <c r="A574" s="537"/>
      <c r="B574" s="518"/>
      <c r="C574" s="534"/>
      <c r="D574" s="535"/>
      <c r="E574" s="536"/>
      <c r="F574" s="114"/>
      <c r="G574" s="114"/>
      <c r="H574" s="180"/>
      <c r="I574" s="126"/>
      <c r="J574" s="127"/>
      <c r="K574" s="127"/>
      <c r="L574" s="114"/>
      <c r="M574" s="114"/>
      <c r="N574" s="114"/>
      <c r="O574" s="114"/>
      <c r="P574" s="114"/>
      <c r="Q574" s="114"/>
      <c r="R574" s="114"/>
      <c r="S574" s="128"/>
      <c r="T574" s="114"/>
      <c r="U574" s="114"/>
      <c r="V574" s="114"/>
      <c r="W574" s="114"/>
      <c r="X574" s="114"/>
      <c r="Y574" s="114"/>
      <c r="Z574" s="114"/>
      <c r="AA574" s="114"/>
      <c r="AB574" s="114"/>
      <c r="AC574" s="114"/>
      <c r="AD574" s="114"/>
      <c r="AE574" s="114"/>
      <c r="AF574" s="114"/>
      <c r="AG574" s="114"/>
      <c r="AH574" s="114"/>
      <c r="AI574" s="114"/>
      <c r="AJ574" s="114"/>
      <c r="AK574" s="114"/>
      <c r="AL574" s="114"/>
      <c r="AM574" s="114"/>
      <c r="AN574" s="114"/>
      <c r="AO574" s="114"/>
      <c r="AP574" s="114"/>
      <c r="AQ574" s="114"/>
      <c r="AR574" s="114"/>
      <c r="AS574" s="114"/>
      <c r="AT574" s="114"/>
      <c r="AU574" s="114"/>
      <c r="AV574" s="114"/>
      <c r="AW574" s="114"/>
      <c r="AX574" s="114"/>
      <c r="AY574" s="114"/>
      <c r="AZ574" s="114"/>
      <c r="BA574" s="114"/>
      <c r="BB574" s="114"/>
      <c r="BC574" s="114"/>
      <c r="BD574" s="114"/>
      <c r="BE574" s="114"/>
      <c r="BF574" s="114"/>
      <c r="BG574" s="114"/>
      <c r="BH574" s="133" t="str">
        <f>IF(BH572&gt;=50%,"KĐG",IF(BH573&gt;=1.6,"Đ",IF(BH573&gt;=1,"CCG","CĐ")))</f>
        <v>Đ</v>
      </c>
      <c r="BI574" s="133" t="str">
        <f t="shared" ref="BI574:CK574" si="290">IF(BI572&gt;=50%,"KĐG",IF(BI573&gt;=1.6,"Đ",IF(BI573&gt;=1,"CCG","CĐ")))</f>
        <v>Đ</v>
      </c>
      <c r="BJ574" s="133" t="str">
        <f t="shared" si="290"/>
        <v>Đ</v>
      </c>
      <c r="BK574" s="133" t="str">
        <f t="shared" si="290"/>
        <v>Đ</v>
      </c>
      <c r="BL574" s="133" t="str">
        <f t="shared" si="290"/>
        <v>Đ</v>
      </c>
      <c r="BM574" s="133" t="str">
        <f t="shared" si="290"/>
        <v>CCG</v>
      </c>
      <c r="BN574" s="133" t="str">
        <f t="shared" si="290"/>
        <v>Đ</v>
      </c>
      <c r="BO574" s="133" t="str">
        <f t="shared" si="290"/>
        <v>CCG</v>
      </c>
      <c r="BP574" s="133" t="str">
        <f t="shared" si="290"/>
        <v>Đ</v>
      </c>
      <c r="BQ574" s="133" t="str">
        <f t="shared" si="290"/>
        <v>Đ</v>
      </c>
      <c r="BR574" s="133" t="str">
        <f t="shared" si="290"/>
        <v>Đ</v>
      </c>
      <c r="BS574" s="133" t="str">
        <f t="shared" si="290"/>
        <v>Đ</v>
      </c>
      <c r="BT574" s="133" t="str">
        <f t="shared" si="290"/>
        <v>Đ</v>
      </c>
      <c r="BU574" s="133" t="str">
        <f t="shared" si="290"/>
        <v>CCG</v>
      </c>
      <c r="BV574" s="133" t="str">
        <f t="shared" si="290"/>
        <v>CCG</v>
      </c>
      <c r="BW574" s="133" t="str">
        <f t="shared" si="290"/>
        <v>Đ</v>
      </c>
      <c r="BX574" s="133" t="str">
        <f t="shared" si="290"/>
        <v>CCG</v>
      </c>
      <c r="BY574" s="133" t="str">
        <f t="shared" si="290"/>
        <v>Đ</v>
      </c>
      <c r="BZ574" s="133" t="str">
        <f t="shared" si="290"/>
        <v>Đ</v>
      </c>
      <c r="CA574" s="133" t="str">
        <f t="shared" si="290"/>
        <v>Đ</v>
      </c>
      <c r="CB574" s="133" t="str">
        <f t="shared" si="290"/>
        <v>Đ</v>
      </c>
      <c r="CC574" s="133" t="str">
        <f t="shared" si="290"/>
        <v>Đ</v>
      </c>
      <c r="CD574" s="133" t="str">
        <f t="shared" si="290"/>
        <v>Đ</v>
      </c>
      <c r="CE574" s="133" t="e">
        <f t="shared" si="290"/>
        <v>#DIV/0!</v>
      </c>
      <c r="CF574" s="133" t="e">
        <f t="shared" si="290"/>
        <v>#DIV/0!</v>
      </c>
      <c r="CG574" s="133" t="e">
        <f t="shared" si="290"/>
        <v>#DIV/0!</v>
      </c>
      <c r="CH574" s="133" t="e">
        <f t="shared" si="290"/>
        <v>#DIV/0!</v>
      </c>
      <c r="CI574" s="133" t="e">
        <f t="shared" si="290"/>
        <v>#DIV/0!</v>
      </c>
      <c r="CJ574" s="133" t="e">
        <f t="shared" si="290"/>
        <v>#DIV/0!</v>
      </c>
      <c r="CK574" s="133" t="e">
        <f t="shared" si="290"/>
        <v>#DIV/0!</v>
      </c>
      <c r="CL574" s="506"/>
      <c r="CM574" s="507"/>
      <c r="CN574" s="508"/>
      <c r="CO574" s="507"/>
      <c r="CP574" s="508"/>
      <c r="CQ574" s="507"/>
      <c r="CR574" s="539"/>
      <c r="CS574" s="541"/>
      <c r="CT574" s="542"/>
      <c r="CU574" s="544"/>
      <c r="CV574" s="242"/>
    </row>
    <row r="575" spans="1:100" s="22" customFormat="1" ht="13.2" hidden="1" outlineLevel="1">
      <c r="A575" s="537"/>
      <c r="B575" s="486" t="s">
        <v>623</v>
      </c>
      <c r="C575" s="147" t="s">
        <v>855</v>
      </c>
      <c r="D575" s="23"/>
      <c r="E575" s="135"/>
      <c r="F575" s="23"/>
      <c r="G575" s="23"/>
      <c r="H575" s="181"/>
      <c r="I575" s="136"/>
      <c r="J575" s="137"/>
      <c r="K575" s="138"/>
      <c r="L575" s="139"/>
      <c r="M575" s="139"/>
      <c r="N575" s="139"/>
      <c r="O575" s="139"/>
      <c r="P575" s="139"/>
      <c r="Q575" s="139"/>
      <c r="R575" s="139"/>
      <c r="S575" s="140"/>
      <c r="T575" s="139"/>
      <c r="U575" s="139"/>
      <c r="V575" s="139"/>
      <c r="W575" s="139"/>
      <c r="X575" s="139"/>
      <c r="Y575" s="139"/>
      <c r="Z575" s="139"/>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48">
        <f t="shared" ref="BH575:CK578" si="291">BH540+BH547+BH554+BH561+BH568</f>
        <v>89</v>
      </c>
      <c r="BI575" s="141">
        <f t="shared" si="291"/>
        <v>84</v>
      </c>
      <c r="BJ575" s="141">
        <f t="shared" si="291"/>
        <v>87</v>
      </c>
      <c r="BK575" s="141">
        <f t="shared" si="291"/>
        <v>84</v>
      </c>
      <c r="BL575" s="141">
        <f t="shared" si="291"/>
        <v>88</v>
      </c>
      <c r="BM575" s="141">
        <f t="shared" si="291"/>
        <v>74</v>
      </c>
      <c r="BN575" s="141">
        <f t="shared" si="291"/>
        <v>84</v>
      </c>
      <c r="BO575" s="141">
        <f t="shared" si="291"/>
        <v>76</v>
      </c>
      <c r="BP575" s="141">
        <f t="shared" si="291"/>
        <v>82</v>
      </c>
      <c r="BQ575" s="141">
        <f t="shared" si="291"/>
        <v>86</v>
      </c>
      <c r="BR575" s="141">
        <f t="shared" si="291"/>
        <v>89</v>
      </c>
      <c r="BS575" s="141">
        <f t="shared" si="291"/>
        <v>85</v>
      </c>
      <c r="BT575" s="141">
        <f t="shared" si="291"/>
        <v>84</v>
      </c>
      <c r="BU575" s="141">
        <f t="shared" si="291"/>
        <v>79</v>
      </c>
      <c r="BV575" s="141">
        <f t="shared" si="291"/>
        <v>72</v>
      </c>
      <c r="BW575" s="141">
        <f t="shared" si="291"/>
        <v>88</v>
      </c>
      <c r="BX575" s="141">
        <f t="shared" si="291"/>
        <v>69</v>
      </c>
      <c r="BY575" s="141">
        <f t="shared" si="291"/>
        <v>82</v>
      </c>
      <c r="BZ575" s="141">
        <f t="shared" si="291"/>
        <v>85</v>
      </c>
      <c r="CA575" s="141">
        <f t="shared" si="291"/>
        <v>84</v>
      </c>
      <c r="CB575" s="141">
        <f t="shared" si="291"/>
        <v>89</v>
      </c>
      <c r="CC575" s="141">
        <f t="shared" si="291"/>
        <v>84</v>
      </c>
      <c r="CD575" s="141">
        <f t="shared" si="291"/>
        <v>87</v>
      </c>
      <c r="CE575" s="141">
        <f t="shared" si="291"/>
        <v>0</v>
      </c>
      <c r="CF575" s="141">
        <f t="shared" si="291"/>
        <v>0</v>
      </c>
      <c r="CG575" s="141">
        <f t="shared" si="291"/>
        <v>0</v>
      </c>
      <c r="CH575" s="141">
        <f t="shared" si="291"/>
        <v>0</v>
      </c>
      <c r="CI575" s="141">
        <f t="shared" si="291"/>
        <v>0</v>
      </c>
      <c r="CJ575" s="141">
        <f t="shared" si="291"/>
        <v>0</v>
      </c>
      <c r="CK575" s="141">
        <f t="shared" si="291"/>
        <v>0</v>
      </c>
      <c r="CL575" s="487"/>
      <c r="CM575" s="488"/>
      <c r="CN575" s="488"/>
      <c r="CO575" s="488"/>
      <c r="CP575" s="488"/>
      <c r="CQ575" s="488"/>
      <c r="CR575" s="488"/>
      <c r="CS575" s="488"/>
      <c r="CT575" s="488"/>
      <c r="CU575" s="489"/>
      <c r="CV575" s="39"/>
    </row>
    <row r="576" spans="1:100" s="22" customFormat="1" ht="13.2" hidden="1" outlineLevel="1">
      <c r="A576" s="537"/>
      <c r="B576" s="486"/>
      <c r="C576" s="147" t="s">
        <v>856</v>
      </c>
      <c r="D576" s="23"/>
      <c r="E576" s="135"/>
      <c r="F576" s="23"/>
      <c r="G576" s="23"/>
      <c r="H576" s="181"/>
      <c r="I576" s="136"/>
      <c r="J576" s="137"/>
      <c r="K576" s="138"/>
      <c r="L576" s="139"/>
      <c r="M576" s="139"/>
      <c r="N576" s="139"/>
      <c r="O576" s="139"/>
      <c r="P576" s="139"/>
      <c r="Q576" s="139"/>
      <c r="R576" s="139"/>
      <c r="S576" s="140"/>
      <c r="T576" s="139"/>
      <c r="U576" s="139"/>
      <c r="V576" s="139"/>
      <c r="W576" s="139"/>
      <c r="X576" s="139"/>
      <c r="Y576" s="139"/>
      <c r="Z576" s="139"/>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41">
        <f t="shared" si="291"/>
        <v>1</v>
      </c>
      <c r="BI576" s="141">
        <f t="shared" si="291"/>
        <v>6</v>
      </c>
      <c r="BJ576" s="141">
        <f t="shared" si="291"/>
        <v>3</v>
      </c>
      <c r="BK576" s="141">
        <f t="shared" si="291"/>
        <v>6</v>
      </c>
      <c r="BL576" s="141">
        <f t="shared" si="291"/>
        <v>2</v>
      </c>
      <c r="BM576" s="141">
        <f t="shared" si="291"/>
        <v>16</v>
      </c>
      <c r="BN576" s="141">
        <f t="shared" si="291"/>
        <v>6</v>
      </c>
      <c r="BO576" s="141">
        <f t="shared" si="291"/>
        <v>14</v>
      </c>
      <c r="BP576" s="141">
        <f t="shared" si="291"/>
        <v>8</v>
      </c>
      <c r="BQ576" s="141">
        <f t="shared" si="291"/>
        <v>4</v>
      </c>
      <c r="BR576" s="141">
        <f t="shared" si="291"/>
        <v>1</v>
      </c>
      <c r="BS576" s="141">
        <f t="shared" si="291"/>
        <v>5</v>
      </c>
      <c r="BT576" s="141">
        <f t="shared" si="291"/>
        <v>6</v>
      </c>
      <c r="BU576" s="141">
        <f t="shared" si="291"/>
        <v>11</v>
      </c>
      <c r="BV576" s="141">
        <f t="shared" si="291"/>
        <v>14</v>
      </c>
      <c r="BW576" s="141">
        <f t="shared" si="291"/>
        <v>2</v>
      </c>
      <c r="BX576" s="141">
        <f t="shared" si="291"/>
        <v>18</v>
      </c>
      <c r="BY576" s="141">
        <f t="shared" si="291"/>
        <v>8</v>
      </c>
      <c r="BZ576" s="141">
        <f t="shared" si="291"/>
        <v>5</v>
      </c>
      <c r="CA576" s="141">
        <f t="shared" si="291"/>
        <v>6</v>
      </c>
      <c r="CB576" s="141">
        <f t="shared" si="291"/>
        <v>1</v>
      </c>
      <c r="CC576" s="141">
        <f t="shared" si="291"/>
        <v>6</v>
      </c>
      <c r="CD576" s="141">
        <f t="shared" si="291"/>
        <v>3</v>
      </c>
      <c r="CE576" s="141">
        <f t="shared" si="291"/>
        <v>0</v>
      </c>
      <c r="CF576" s="141">
        <f t="shared" si="291"/>
        <v>0</v>
      </c>
      <c r="CG576" s="141">
        <f t="shared" si="291"/>
        <v>0</v>
      </c>
      <c r="CH576" s="141">
        <f t="shared" si="291"/>
        <v>0</v>
      </c>
      <c r="CI576" s="141">
        <f t="shared" si="291"/>
        <v>0</v>
      </c>
      <c r="CJ576" s="141">
        <f t="shared" si="291"/>
        <v>0</v>
      </c>
      <c r="CK576" s="141">
        <f t="shared" si="291"/>
        <v>0</v>
      </c>
      <c r="CL576" s="490"/>
      <c r="CM576" s="491"/>
      <c r="CN576" s="491"/>
      <c r="CO576" s="491"/>
      <c r="CP576" s="491"/>
      <c r="CQ576" s="491"/>
      <c r="CR576" s="491"/>
      <c r="CS576" s="491"/>
      <c r="CT576" s="491"/>
      <c r="CU576" s="492"/>
      <c r="CV576" s="39"/>
    </row>
    <row r="577" spans="1:100" s="22" customFormat="1" ht="13.2" hidden="1" outlineLevel="1">
      <c r="A577" s="537"/>
      <c r="B577" s="486"/>
      <c r="C577" s="147" t="s">
        <v>857</v>
      </c>
      <c r="D577" s="23"/>
      <c r="E577" s="135"/>
      <c r="F577" s="23"/>
      <c r="G577" s="23"/>
      <c r="H577" s="181"/>
      <c r="I577" s="136"/>
      <c r="J577" s="137"/>
      <c r="K577" s="138"/>
      <c r="L577" s="139"/>
      <c r="M577" s="139"/>
      <c r="N577" s="139"/>
      <c r="O577" s="139"/>
      <c r="P577" s="139"/>
      <c r="Q577" s="139"/>
      <c r="R577" s="139"/>
      <c r="S577" s="140"/>
      <c r="T577" s="139"/>
      <c r="U577" s="139"/>
      <c r="V577" s="139"/>
      <c r="W577" s="139"/>
      <c r="X577" s="139"/>
      <c r="Y577" s="139"/>
      <c r="Z577" s="139"/>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41">
        <f t="shared" si="291"/>
        <v>0</v>
      </c>
      <c r="BI577" s="141">
        <f t="shared" si="291"/>
        <v>0</v>
      </c>
      <c r="BJ577" s="141">
        <f t="shared" si="291"/>
        <v>0</v>
      </c>
      <c r="BK577" s="141">
        <f t="shared" si="291"/>
        <v>0</v>
      </c>
      <c r="BL577" s="141">
        <f t="shared" si="291"/>
        <v>0</v>
      </c>
      <c r="BM577" s="141">
        <f t="shared" si="291"/>
        <v>0</v>
      </c>
      <c r="BN577" s="141">
        <f t="shared" si="291"/>
        <v>0</v>
      </c>
      <c r="BO577" s="141">
        <f t="shared" si="291"/>
        <v>0</v>
      </c>
      <c r="BP577" s="141">
        <f t="shared" si="291"/>
        <v>0</v>
      </c>
      <c r="BQ577" s="141">
        <f t="shared" si="291"/>
        <v>0</v>
      </c>
      <c r="BR577" s="141">
        <f t="shared" si="291"/>
        <v>0</v>
      </c>
      <c r="BS577" s="141">
        <f t="shared" si="291"/>
        <v>0</v>
      </c>
      <c r="BT577" s="141">
        <f t="shared" si="291"/>
        <v>0</v>
      </c>
      <c r="BU577" s="141">
        <f t="shared" si="291"/>
        <v>0</v>
      </c>
      <c r="BV577" s="141">
        <f t="shared" si="291"/>
        <v>4</v>
      </c>
      <c r="BW577" s="141">
        <f t="shared" si="291"/>
        <v>0</v>
      </c>
      <c r="BX577" s="141">
        <f t="shared" si="291"/>
        <v>3</v>
      </c>
      <c r="BY577" s="141">
        <f t="shared" si="291"/>
        <v>0</v>
      </c>
      <c r="BZ577" s="141">
        <f t="shared" si="291"/>
        <v>0</v>
      </c>
      <c r="CA577" s="141">
        <f t="shared" si="291"/>
        <v>0</v>
      </c>
      <c r="CB577" s="141">
        <f t="shared" si="291"/>
        <v>0</v>
      </c>
      <c r="CC577" s="141">
        <f t="shared" si="291"/>
        <v>0</v>
      </c>
      <c r="CD577" s="141">
        <f t="shared" si="291"/>
        <v>0</v>
      </c>
      <c r="CE577" s="141">
        <f t="shared" si="291"/>
        <v>0</v>
      </c>
      <c r="CF577" s="141">
        <f t="shared" si="291"/>
        <v>0</v>
      </c>
      <c r="CG577" s="141">
        <f t="shared" si="291"/>
        <v>0</v>
      </c>
      <c r="CH577" s="141">
        <f t="shared" si="291"/>
        <v>0</v>
      </c>
      <c r="CI577" s="141">
        <f t="shared" si="291"/>
        <v>0</v>
      </c>
      <c r="CJ577" s="141">
        <f t="shared" si="291"/>
        <v>0</v>
      </c>
      <c r="CK577" s="141">
        <f t="shared" si="291"/>
        <v>0</v>
      </c>
      <c r="CL577" s="490"/>
      <c r="CM577" s="491"/>
      <c r="CN577" s="491"/>
      <c r="CO577" s="491"/>
      <c r="CP577" s="491"/>
      <c r="CQ577" s="491"/>
      <c r="CR577" s="491"/>
      <c r="CS577" s="491"/>
      <c r="CT577" s="491"/>
      <c r="CU577" s="492"/>
      <c r="CV577" s="39"/>
    </row>
    <row r="578" spans="1:100" s="22" customFormat="1" ht="13.2" hidden="1" outlineLevel="1">
      <c r="A578" s="537"/>
      <c r="B578" s="486"/>
      <c r="C578" s="496" t="s">
        <v>873</v>
      </c>
      <c r="D578" s="497"/>
      <c r="E578" s="498"/>
      <c r="F578" s="23"/>
      <c r="G578" s="23"/>
      <c r="H578" s="181"/>
      <c r="I578" s="136"/>
      <c r="J578" s="137"/>
      <c r="K578" s="138"/>
      <c r="L578" s="139"/>
      <c r="M578" s="139"/>
      <c r="N578" s="139"/>
      <c r="O578" s="139"/>
      <c r="P578" s="139"/>
      <c r="Q578" s="139"/>
      <c r="R578" s="139"/>
      <c r="S578" s="140"/>
      <c r="T578" s="139"/>
      <c r="U578" s="139"/>
      <c r="V578" s="139"/>
      <c r="W578" s="139"/>
      <c r="X578" s="139"/>
      <c r="Y578" s="139"/>
      <c r="Z578" s="139"/>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41">
        <f t="shared" si="291"/>
        <v>0</v>
      </c>
      <c r="BI578" s="141">
        <f t="shared" si="291"/>
        <v>0</v>
      </c>
      <c r="BJ578" s="141">
        <f t="shared" si="291"/>
        <v>0</v>
      </c>
      <c r="BK578" s="141">
        <f t="shared" si="291"/>
        <v>0</v>
      </c>
      <c r="BL578" s="141">
        <f t="shared" si="291"/>
        <v>0</v>
      </c>
      <c r="BM578" s="141">
        <f t="shared" si="291"/>
        <v>0</v>
      </c>
      <c r="BN578" s="141">
        <f t="shared" si="291"/>
        <v>0</v>
      </c>
      <c r="BO578" s="141">
        <f t="shared" si="291"/>
        <v>0</v>
      </c>
      <c r="BP578" s="141">
        <f t="shared" si="291"/>
        <v>0</v>
      </c>
      <c r="BQ578" s="141">
        <f t="shared" si="291"/>
        <v>0</v>
      </c>
      <c r="BR578" s="141">
        <f t="shared" si="291"/>
        <v>0</v>
      </c>
      <c r="BS578" s="141">
        <f t="shared" si="291"/>
        <v>0</v>
      </c>
      <c r="BT578" s="141">
        <f t="shared" si="291"/>
        <v>0</v>
      </c>
      <c r="BU578" s="141">
        <f t="shared" si="291"/>
        <v>0</v>
      </c>
      <c r="BV578" s="141">
        <f t="shared" si="291"/>
        <v>0</v>
      </c>
      <c r="BW578" s="141">
        <f t="shared" si="291"/>
        <v>0</v>
      </c>
      <c r="BX578" s="141">
        <f t="shared" si="291"/>
        <v>0</v>
      </c>
      <c r="BY578" s="141">
        <f t="shared" si="291"/>
        <v>0</v>
      </c>
      <c r="BZ578" s="141">
        <f t="shared" si="291"/>
        <v>0</v>
      </c>
      <c r="CA578" s="141">
        <f t="shared" si="291"/>
        <v>0</v>
      </c>
      <c r="CB578" s="141">
        <f t="shared" si="291"/>
        <v>0</v>
      </c>
      <c r="CC578" s="141">
        <f t="shared" si="291"/>
        <v>0</v>
      </c>
      <c r="CD578" s="141">
        <f t="shared" si="291"/>
        <v>0</v>
      </c>
      <c r="CE578" s="141">
        <f t="shared" si="291"/>
        <v>0</v>
      </c>
      <c r="CF578" s="141">
        <f t="shared" si="291"/>
        <v>0</v>
      </c>
      <c r="CG578" s="141">
        <f t="shared" si="291"/>
        <v>0</v>
      </c>
      <c r="CH578" s="141">
        <f t="shared" si="291"/>
        <v>0</v>
      </c>
      <c r="CI578" s="141">
        <f t="shared" si="291"/>
        <v>0</v>
      </c>
      <c r="CJ578" s="141">
        <f t="shared" si="291"/>
        <v>0</v>
      </c>
      <c r="CK578" s="141">
        <f t="shared" si="291"/>
        <v>0</v>
      </c>
      <c r="CL578" s="490"/>
      <c r="CM578" s="491"/>
      <c r="CN578" s="491"/>
      <c r="CO578" s="491"/>
      <c r="CP578" s="491"/>
      <c r="CQ578" s="491"/>
      <c r="CR578" s="491"/>
      <c r="CS578" s="491"/>
      <c r="CT578" s="491"/>
      <c r="CU578" s="492"/>
      <c r="CV578" s="39"/>
    </row>
    <row r="579" spans="1:100" s="22" customFormat="1" ht="13.2" hidden="1" outlineLevel="1">
      <c r="A579" s="537"/>
      <c r="B579" s="486"/>
      <c r="C579" s="496" t="s">
        <v>874</v>
      </c>
      <c r="D579" s="497"/>
      <c r="E579" s="498"/>
      <c r="F579" s="23"/>
      <c r="G579" s="23"/>
      <c r="H579" s="181"/>
      <c r="I579" s="136"/>
      <c r="J579" s="137"/>
      <c r="K579" s="138"/>
      <c r="L579" s="139"/>
      <c r="M579" s="139"/>
      <c r="N579" s="139"/>
      <c r="O579" s="139"/>
      <c r="P579" s="139"/>
      <c r="Q579" s="139"/>
      <c r="R579" s="139"/>
      <c r="S579" s="140"/>
      <c r="T579" s="139"/>
      <c r="U579" s="139"/>
      <c r="V579" s="139"/>
      <c r="W579" s="139"/>
      <c r="X579" s="139"/>
      <c r="Y579" s="139"/>
      <c r="Z579" s="13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42">
        <f t="shared" ref="BH579:CK579" si="292">BH578/(BH575+BH576+BH577+BH578)</f>
        <v>0</v>
      </c>
      <c r="BI579" s="142">
        <f t="shared" si="292"/>
        <v>0</v>
      </c>
      <c r="BJ579" s="142">
        <f t="shared" si="292"/>
        <v>0</v>
      </c>
      <c r="BK579" s="142">
        <f t="shared" si="292"/>
        <v>0</v>
      </c>
      <c r="BL579" s="142">
        <f t="shared" si="292"/>
        <v>0</v>
      </c>
      <c r="BM579" s="142">
        <f t="shared" si="292"/>
        <v>0</v>
      </c>
      <c r="BN579" s="142">
        <f t="shared" si="292"/>
        <v>0</v>
      </c>
      <c r="BO579" s="142">
        <f t="shared" si="292"/>
        <v>0</v>
      </c>
      <c r="BP579" s="142">
        <f t="shared" si="292"/>
        <v>0</v>
      </c>
      <c r="BQ579" s="142">
        <f t="shared" si="292"/>
        <v>0</v>
      </c>
      <c r="BR579" s="142">
        <f t="shared" si="292"/>
        <v>0</v>
      </c>
      <c r="BS579" s="142">
        <f t="shared" si="292"/>
        <v>0</v>
      </c>
      <c r="BT579" s="142">
        <f t="shared" si="292"/>
        <v>0</v>
      </c>
      <c r="BU579" s="142">
        <f t="shared" si="292"/>
        <v>0</v>
      </c>
      <c r="BV579" s="142">
        <f t="shared" si="292"/>
        <v>0</v>
      </c>
      <c r="BW579" s="142">
        <f t="shared" si="292"/>
        <v>0</v>
      </c>
      <c r="BX579" s="142">
        <f t="shared" si="292"/>
        <v>0</v>
      </c>
      <c r="BY579" s="142">
        <f t="shared" si="292"/>
        <v>0</v>
      </c>
      <c r="BZ579" s="142">
        <f t="shared" si="292"/>
        <v>0</v>
      </c>
      <c r="CA579" s="142">
        <f t="shared" si="292"/>
        <v>0</v>
      </c>
      <c r="CB579" s="142">
        <f t="shared" si="292"/>
        <v>0</v>
      </c>
      <c r="CC579" s="142">
        <f t="shared" si="292"/>
        <v>0</v>
      </c>
      <c r="CD579" s="142">
        <f t="shared" si="292"/>
        <v>0</v>
      </c>
      <c r="CE579" s="142" t="e">
        <f t="shared" si="292"/>
        <v>#DIV/0!</v>
      </c>
      <c r="CF579" s="142" t="e">
        <f t="shared" si="292"/>
        <v>#DIV/0!</v>
      </c>
      <c r="CG579" s="142" t="e">
        <f t="shared" si="292"/>
        <v>#DIV/0!</v>
      </c>
      <c r="CH579" s="142" t="e">
        <f t="shared" si="292"/>
        <v>#DIV/0!</v>
      </c>
      <c r="CI579" s="142" t="e">
        <f t="shared" si="292"/>
        <v>#DIV/0!</v>
      </c>
      <c r="CJ579" s="142" t="e">
        <f t="shared" si="292"/>
        <v>#DIV/0!</v>
      </c>
      <c r="CK579" s="142" t="e">
        <f t="shared" si="292"/>
        <v>#DIV/0!</v>
      </c>
      <c r="CL579" s="493"/>
      <c r="CM579" s="494"/>
      <c r="CN579" s="494"/>
      <c r="CO579" s="494"/>
      <c r="CP579" s="494"/>
      <c r="CQ579" s="494"/>
      <c r="CR579" s="494"/>
      <c r="CS579" s="494"/>
      <c r="CT579" s="494"/>
      <c r="CU579" s="495"/>
      <c r="CV579" s="39"/>
    </row>
    <row r="580" spans="1:100" s="22" customFormat="1" ht="15.75" hidden="1" customHeight="1" outlineLevel="1">
      <c r="A580" s="537"/>
      <c r="B580" s="486"/>
      <c r="C580" s="499" t="s">
        <v>875</v>
      </c>
      <c r="D580" s="500"/>
      <c r="E580" s="501"/>
      <c r="F580" s="23"/>
      <c r="G580" s="23"/>
      <c r="H580" s="181"/>
      <c r="I580" s="136"/>
      <c r="J580" s="137"/>
      <c r="K580" s="138"/>
      <c r="L580" s="139"/>
      <c r="M580" s="139"/>
      <c r="N580" s="139"/>
      <c r="O580" s="139"/>
      <c r="P580" s="139"/>
      <c r="Q580" s="139"/>
      <c r="R580" s="139"/>
      <c r="S580" s="140"/>
      <c r="T580" s="139"/>
      <c r="U580" s="139"/>
      <c r="V580" s="139"/>
      <c r="W580" s="139"/>
      <c r="X580" s="139"/>
      <c r="Y580" s="139"/>
      <c r="Z580" s="139"/>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43">
        <f t="shared" ref="BH580:CK580" si="293">(((BH575*2)+(BH576*1)+(BH577*0)))/(BH575+BH576+BH577)</f>
        <v>1.9888888888888889</v>
      </c>
      <c r="BI580" s="143">
        <f t="shared" si="293"/>
        <v>1.9333333333333333</v>
      </c>
      <c r="BJ580" s="143">
        <f t="shared" si="293"/>
        <v>1.9666666666666666</v>
      </c>
      <c r="BK580" s="143">
        <f t="shared" si="293"/>
        <v>1.9333333333333333</v>
      </c>
      <c r="BL580" s="143">
        <f t="shared" si="293"/>
        <v>1.9777777777777779</v>
      </c>
      <c r="BM580" s="143">
        <f t="shared" si="293"/>
        <v>1.8222222222222222</v>
      </c>
      <c r="BN580" s="143">
        <f t="shared" si="293"/>
        <v>1.9333333333333333</v>
      </c>
      <c r="BO580" s="143">
        <f t="shared" si="293"/>
        <v>1.8444444444444446</v>
      </c>
      <c r="BP580" s="143">
        <f t="shared" si="293"/>
        <v>1.9111111111111112</v>
      </c>
      <c r="BQ580" s="143">
        <f t="shared" si="293"/>
        <v>1.9555555555555555</v>
      </c>
      <c r="BR580" s="143">
        <f t="shared" si="293"/>
        <v>1.9888888888888889</v>
      </c>
      <c r="BS580" s="143">
        <f t="shared" si="293"/>
        <v>1.9444444444444444</v>
      </c>
      <c r="BT580" s="143">
        <f t="shared" si="293"/>
        <v>1.9333333333333333</v>
      </c>
      <c r="BU580" s="143">
        <f t="shared" si="293"/>
        <v>1.8777777777777778</v>
      </c>
      <c r="BV580" s="143">
        <f t="shared" si="293"/>
        <v>1.7555555555555555</v>
      </c>
      <c r="BW580" s="143">
        <f t="shared" si="293"/>
        <v>1.9777777777777779</v>
      </c>
      <c r="BX580" s="143">
        <f t="shared" si="293"/>
        <v>1.7333333333333334</v>
      </c>
      <c r="BY580" s="143">
        <f t="shared" si="293"/>
        <v>1.9111111111111112</v>
      </c>
      <c r="BZ580" s="143">
        <f t="shared" si="293"/>
        <v>1.9444444444444444</v>
      </c>
      <c r="CA580" s="143">
        <f t="shared" si="293"/>
        <v>1.9333333333333333</v>
      </c>
      <c r="CB580" s="143">
        <f t="shared" si="293"/>
        <v>1.9888888888888889</v>
      </c>
      <c r="CC580" s="143">
        <f t="shared" si="293"/>
        <v>1.9333333333333333</v>
      </c>
      <c r="CD580" s="143">
        <f t="shared" si="293"/>
        <v>1.9666666666666666</v>
      </c>
      <c r="CE580" s="143" t="e">
        <f t="shared" si="293"/>
        <v>#DIV/0!</v>
      </c>
      <c r="CF580" s="143" t="e">
        <f t="shared" si="293"/>
        <v>#DIV/0!</v>
      </c>
      <c r="CG580" s="143" t="e">
        <f t="shared" si="293"/>
        <v>#DIV/0!</v>
      </c>
      <c r="CH580" s="143" t="e">
        <f t="shared" si="293"/>
        <v>#DIV/0!</v>
      </c>
      <c r="CI580" s="143" t="e">
        <f t="shared" si="293"/>
        <v>#DIV/0!</v>
      </c>
      <c r="CJ580" s="143" t="e">
        <f t="shared" si="293"/>
        <v>#DIV/0!</v>
      </c>
      <c r="CK580" s="143" t="e">
        <f t="shared" si="293"/>
        <v>#DIV/0!</v>
      </c>
      <c r="CL580" s="505">
        <f>COUNTIF(BH581:CK581,"Đ")</f>
        <v>23</v>
      </c>
      <c r="CM580" s="514">
        <f>CL580/(CL580+CN580+CP580+CR580)</f>
        <v>1</v>
      </c>
      <c r="CN580" s="515">
        <f>COUNTIF(BH581:CK581,"CCG")</f>
        <v>0</v>
      </c>
      <c r="CO580" s="514">
        <f>CN580/(CL580+CN580+CP580+CR580)</f>
        <v>0</v>
      </c>
      <c r="CP580" s="515">
        <f>COUNTIF(BH581:CK581,"CĐ")</f>
        <v>0</v>
      </c>
      <c r="CQ580" s="514">
        <f>CP580/(CL580+CN580+CP580+CR580)</f>
        <v>0</v>
      </c>
      <c r="CR580" s="516">
        <f>COUNTIF(BH581:CK581,"KĐG")</f>
        <v>0</v>
      </c>
      <c r="CS580" s="509">
        <f>CR580/(CL580+CN580+CP580+CR580)</f>
        <v>0</v>
      </c>
      <c r="CT580" s="511">
        <f>(((CL580*2)+(CN580*1)+(CP580*0)))/(CL580+CN580+CP580)</f>
        <v>2</v>
      </c>
      <c r="CU580" s="512" t="str">
        <f>IF(CS580&gt;=50%,"KĐG",IF(CT580&gt;=1.6,"Đạt",IF(CT580&gt;=1,"Cần cố gắng","Chưa đạt")))</f>
        <v>Đạt</v>
      </c>
      <c r="CV580" s="39"/>
    </row>
    <row r="581" spans="1:100" s="22" customFormat="1" ht="13.2" hidden="1" outlineLevel="1">
      <c r="A581" s="537"/>
      <c r="B581" s="486"/>
      <c r="C581" s="502"/>
      <c r="D581" s="503"/>
      <c r="E581" s="504"/>
      <c r="F581" s="23"/>
      <c r="G581" s="23"/>
      <c r="H581" s="181"/>
      <c r="I581" s="136"/>
      <c r="J581" s="137"/>
      <c r="K581" s="138"/>
      <c r="L581" s="139"/>
      <c r="M581" s="139"/>
      <c r="N581" s="139"/>
      <c r="O581" s="139"/>
      <c r="P581" s="139"/>
      <c r="Q581" s="139"/>
      <c r="R581" s="139"/>
      <c r="S581" s="140"/>
      <c r="T581" s="139"/>
      <c r="U581" s="139"/>
      <c r="V581" s="139"/>
      <c r="W581" s="139"/>
      <c r="X581" s="139"/>
      <c r="Y581" s="139"/>
      <c r="Z581" s="139"/>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43" t="str">
        <f t="shared" ref="BH581:CK581" si="294">IF(BH579&gt;=50%,"KĐG",IF(BH580&gt;=1.6,"Đ",IF(BH580&gt;=1,"CCG","CĐ")))</f>
        <v>Đ</v>
      </c>
      <c r="BI581" s="143" t="str">
        <f t="shared" si="294"/>
        <v>Đ</v>
      </c>
      <c r="BJ581" s="143" t="str">
        <f t="shared" si="294"/>
        <v>Đ</v>
      </c>
      <c r="BK581" s="143" t="str">
        <f t="shared" si="294"/>
        <v>Đ</v>
      </c>
      <c r="BL581" s="143" t="str">
        <f t="shared" si="294"/>
        <v>Đ</v>
      </c>
      <c r="BM581" s="143" t="str">
        <f t="shared" si="294"/>
        <v>Đ</v>
      </c>
      <c r="BN581" s="143" t="str">
        <f t="shared" si="294"/>
        <v>Đ</v>
      </c>
      <c r="BO581" s="143" t="str">
        <f t="shared" si="294"/>
        <v>Đ</v>
      </c>
      <c r="BP581" s="143" t="str">
        <f t="shared" si="294"/>
        <v>Đ</v>
      </c>
      <c r="BQ581" s="143" t="str">
        <f t="shared" si="294"/>
        <v>Đ</v>
      </c>
      <c r="BR581" s="143" t="str">
        <f t="shared" si="294"/>
        <v>Đ</v>
      </c>
      <c r="BS581" s="143" t="str">
        <f t="shared" si="294"/>
        <v>Đ</v>
      </c>
      <c r="BT581" s="143" t="str">
        <f t="shared" si="294"/>
        <v>Đ</v>
      </c>
      <c r="BU581" s="143" t="str">
        <f t="shared" si="294"/>
        <v>Đ</v>
      </c>
      <c r="BV581" s="143" t="str">
        <f t="shared" si="294"/>
        <v>Đ</v>
      </c>
      <c r="BW581" s="143" t="str">
        <f t="shared" si="294"/>
        <v>Đ</v>
      </c>
      <c r="BX581" s="143" t="str">
        <f t="shared" si="294"/>
        <v>Đ</v>
      </c>
      <c r="BY581" s="143" t="str">
        <f t="shared" si="294"/>
        <v>Đ</v>
      </c>
      <c r="BZ581" s="143" t="str">
        <f t="shared" si="294"/>
        <v>Đ</v>
      </c>
      <c r="CA581" s="143" t="str">
        <f t="shared" si="294"/>
        <v>Đ</v>
      </c>
      <c r="CB581" s="143" t="str">
        <f t="shared" si="294"/>
        <v>Đ</v>
      </c>
      <c r="CC581" s="143" t="str">
        <f t="shared" si="294"/>
        <v>Đ</v>
      </c>
      <c r="CD581" s="143" t="str">
        <f t="shared" si="294"/>
        <v>Đ</v>
      </c>
      <c r="CE581" s="143" t="e">
        <f t="shared" si="294"/>
        <v>#DIV/0!</v>
      </c>
      <c r="CF581" s="143" t="e">
        <f t="shared" si="294"/>
        <v>#DIV/0!</v>
      </c>
      <c r="CG581" s="143" t="e">
        <f t="shared" si="294"/>
        <v>#DIV/0!</v>
      </c>
      <c r="CH581" s="143" t="e">
        <f t="shared" si="294"/>
        <v>#DIV/0!</v>
      </c>
      <c r="CI581" s="143" t="e">
        <f t="shared" si="294"/>
        <v>#DIV/0!</v>
      </c>
      <c r="CJ581" s="143" t="e">
        <f t="shared" si="294"/>
        <v>#DIV/0!</v>
      </c>
      <c r="CK581" s="143" t="e">
        <f t="shared" si="294"/>
        <v>#DIV/0!</v>
      </c>
      <c r="CL581" s="505"/>
      <c r="CM581" s="514"/>
      <c r="CN581" s="515"/>
      <c r="CO581" s="514"/>
      <c r="CP581" s="515"/>
      <c r="CQ581" s="514"/>
      <c r="CR581" s="517"/>
      <c r="CS581" s="510"/>
      <c r="CT581" s="511"/>
      <c r="CU581" s="513"/>
      <c r="CV581" s="39"/>
    </row>
    <row r="582" spans="1:100" collapsed="1">
      <c r="C582" s="10"/>
      <c r="E582" s="10"/>
      <c r="G582" s="8"/>
      <c r="X582" s="8"/>
      <c r="BH582" s="9"/>
      <c r="BI582" s="9"/>
      <c r="BJ582" s="9"/>
      <c r="BK582" s="9"/>
      <c r="BL582" s="9"/>
      <c r="BM582" s="9"/>
      <c r="BN582" s="9"/>
      <c r="BO582" s="9"/>
      <c r="BP582" s="9"/>
      <c r="BQ582" s="9"/>
      <c r="BR582" s="9"/>
      <c r="BS582" s="9"/>
      <c r="BT582" s="9"/>
      <c r="BU582" s="9"/>
      <c r="BV582" s="9"/>
      <c r="BW582" s="9"/>
      <c r="BX582" s="9"/>
      <c r="BY582" s="9"/>
      <c r="BZ582" s="9"/>
      <c r="CA582" s="9"/>
      <c r="CB582" s="9"/>
      <c r="CC582" s="9"/>
      <c r="CD582" s="9"/>
      <c r="CE582" s="9"/>
      <c r="CF582" s="9"/>
      <c r="CG582" s="9"/>
      <c r="CH582" s="9"/>
      <c r="CI582" s="9"/>
      <c r="CJ582" s="9"/>
      <c r="CK582" s="9"/>
      <c r="CL582" s="9"/>
      <c r="CM582" s="9"/>
      <c r="CN582" s="9"/>
      <c r="CO582" s="9"/>
      <c r="CP582" s="9"/>
      <c r="CQ582" s="9"/>
      <c r="CR582" s="9"/>
      <c r="CS582" s="9"/>
      <c r="CT582" s="9"/>
      <c r="CU582" s="9"/>
      <c r="CV582" s="9"/>
    </row>
    <row r="583" spans="1:100">
      <c r="C583" s="10"/>
      <c r="E583" s="10"/>
      <c r="G583" s="8"/>
      <c r="X583" s="8"/>
      <c r="BH583" s="9"/>
      <c r="BI583" s="9"/>
      <c r="BJ583" s="9"/>
      <c r="BK583" s="9"/>
      <c r="BL583" s="9"/>
      <c r="BM583" s="9"/>
      <c r="BN583" s="9"/>
      <c r="BO583" s="9"/>
      <c r="BP583" s="9"/>
      <c r="BQ583" s="9"/>
      <c r="BR583" s="9"/>
      <c r="BS583" s="9"/>
      <c r="BT583" s="9"/>
      <c r="BU583" s="9"/>
      <c r="BV583" s="9"/>
      <c r="BW583" s="9"/>
      <c r="BX583" s="9"/>
      <c r="BY583" s="9"/>
      <c r="BZ583" s="9"/>
      <c r="CA583" s="9"/>
      <c r="CB583" s="9"/>
      <c r="CC583" s="9"/>
      <c r="CD583" s="9"/>
      <c r="CE583" s="9"/>
      <c r="CF583" s="9"/>
      <c r="CG583" s="9"/>
      <c r="CH583" s="9"/>
      <c r="CI583" s="9"/>
      <c r="CJ583" s="9"/>
      <c r="CK583" s="9"/>
      <c r="CL583" s="9"/>
      <c r="CM583" s="9"/>
      <c r="CN583" s="9"/>
      <c r="CO583" s="9"/>
      <c r="CP583" s="9"/>
      <c r="CQ583" s="9"/>
      <c r="CR583" s="9"/>
      <c r="CS583" s="9"/>
      <c r="CT583" s="9"/>
      <c r="CU583" s="9"/>
      <c r="CV583" s="9"/>
    </row>
  </sheetData>
  <autoFilter ref="A6:WSB445">
    <filterColumn colId="13">
      <filters>
        <filter val="x"/>
      </filters>
    </filterColumn>
  </autoFilter>
  <mergeCells count="651">
    <mergeCell ref="A3:A6"/>
    <mergeCell ref="B3:B6"/>
    <mergeCell ref="C3:D5"/>
    <mergeCell ref="E3:F5"/>
    <mergeCell ref="G3:G6"/>
    <mergeCell ref="H3:H6"/>
    <mergeCell ref="I3:I6"/>
    <mergeCell ref="J3:J6"/>
    <mergeCell ref="A1:BS1"/>
    <mergeCell ref="A2:BS2"/>
    <mergeCell ref="AC3:AE3"/>
    <mergeCell ref="AF3:AI3"/>
    <mergeCell ref="AJ3:AN3"/>
    <mergeCell ref="AO3:AQ3"/>
    <mergeCell ref="AR3:AS3"/>
    <mergeCell ref="AT3:AW3"/>
    <mergeCell ref="K3:K6"/>
    <mergeCell ref="L3:L6"/>
    <mergeCell ref="M3:M6"/>
    <mergeCell ref="N3:W3"/>
    <mergeCell ref="X3:X6"/>
    <mergeCell ref="Y3:AB3"/>
    <mergeCell ref="Y5:Y6"/>
    <mergeCell ref="Z5:Z6"/>
    <mergeCell ref="AA5:AA6"/>
    <mergeCell ref="AB5:AB6"/>
    <mergeCell ref="AI5:AI6"/>
    <mergeCell ref="AJ5:AJ6"/>
    <mergeCell ref="AK5:AK6"/>
    <mergeCell ref="AL5:AL6"/>
    <mergeCell ref="AM5:AM6"/>
    <mergeCell ref="AN5:AN6"/>
    <mergeCell ref="AC5:AC6"/>
    <mergeCell ref="AD5:AD6"/>
    <mergeCell ref="AE5:AE6"/>
    <mergeCell ref="AF5:AF6"/>
    <mergeCell ref="AG5:AG6"/>
    <mergeCell ref="AH5:AH6"/>
    <mergeCell ref="AX3:BA3"/>
    <mergeCell ref="BB3:BD3"/>
    <mergeCell ref="BE3:BG3"/>
    <mergeCell ref="BL3:CU3"/>
    <mergeCell ref="CV3:CV6"/>
    <mergeCell ref="CL4:CS4"/>
    <mergeCell ref="CT4:CU5"/>
    <mergeCell ref="BA5:BA6"/>
    <mergeCell ref="BB5:BB6"/>
    <mergeCell ref="BC5:BC6"/>
    <mergeCell ref="AZ5:AZ6"/>
    <mergeCell ref="BJ5:BJ6"/>
    <mergeCell ref="BK5:BK6"/>
    <mergeCell ref="BL5:BL6"/>
    <mergeCell ref="BM5:BM6"/>
    <mergeCell ref="BN5:BN6"/>
    <mergeCell ref="BO5:BO6"/>
    <mergeCell ref="BD5:BD6"/>
    <mergeCell ref="BE5:BE6"/>
    <mergeCell ref="BF5:BF6"/>
    <mergeCell ref="BG5:BG6"/>
    <mergeCell ref="BH5:BH6"/>
    <mergeCell ref="BI5:BI6"/>
    <mergeCell ref="BX5:BX6"/>
    <mergeCell ref="AU5:AU6"/>
    <mergeCell ref="AV5:AV6"/>
    <mergeCell ref="AW5:AW6"/>
    <mergeCell ref="AX5:AX6"/>
    <mergeCell ref="AY5:AY6"/>
    <mergeCell ref="AO5:AO6"/>
    <mergeCell ref="AP5:AP6"/>
    <mergeCell ref="AQ5:AQ6"/>
    <mergeCell ref="AR5:AR6"/>
    <mergeCell ref="AS5:AS6"/>
    <mergeCell ref="AT5:AT6"/>
    <mergeCell ref="BY5:BY6"/>
    <mergeCell ref="BZ5:BZ6"/>
    <mergeCell ref="CA5:CA6"/>
    <mergeCell ref="BP5:BP6"/>
    <mergeCell ref="BQ5:BQ6"/>
    <mergeCell ref="BR5:BR6"/>
    <mergeCell ref="BS5:BS6"/>
    <mergeCell ref="BT5:BT6"/>
    <mergeCell ref="BU5:BU6"/>
    <mergeCell ref="CP5:CQ5"/>
    <mergeCell ref="CR5:CS5"/>
    <mergeCell ref="C7:F7"/>
    <mergeCell ref="C8:F8"/>
    <mergeCell ref="C9:F9"/>
    <mergeCell ref="B10:B19"/>
    <mergeCell ref="C10:C19"/>
    <mergeCell ref="D10:D19"/>
    <mergeCell ref="E10:E19"/>
    <mergeCell ref="F10:F19"/>
    <mergeCell ref="CH5:CH6"/>
    <mergeCell ref="CI5:CI6"/>
    <mergeCell ref="CJ5:CJ6"/>
    <mergeCell ref="CK5:CK6"/>
    <mergeCell ref="CL5:CM5"/>
    <mergeCell ref="CN5:CO5"/>
    <mergeCell ref="CB5:CB6"/>
    <mergeCell ref="CC5:CC6"/>
    <mergeCell ref="CD5:CD6"/>
    <mergeCell ref="CE5:CE6"/>
    <mergeCell ref="CF5:CF6"/>
    <mergeCell ref="CG5:CG6"/>
    <mergeCell ref="BV5:BV6"/>
    <mergeCell ref="BW5:BW6"/>
    <mergeCell ref="B25:B26"/>
    <mergeCell ref="C27:C28"/>
    <mergeCell ref="D27:D28"/>
    <mergeCell ref="E27:E28"/>
    <mergeCell ref="F27:F28"/>
    <mergeCell ref="G27:G28"/>
    <mergeCell ref="G10:G19"/>
    <mergeCell ref="C20:F20"/>
    <mergeCell ref="C21:F21"/>
    <mergeCell ref="C24:C26"/>
    <mergeCell ref="D24:D26"/>
    <mergeCell ref="E24:E25"/>
    <mergeCell ref="F24:F26"/>
    <mergeCell ref="G24:G25"/>
    <mergeCell ref="G37:G38"/>
    <mergeCell ref="L37:L38"/>
    <mergeCell ref="C40:C41"/>
    <mergeCell ref="D40:D41"/>
    <mergeCell ref="E40:E41"/>
    <mergeCell ref="F40:F41"/>
    <mergeCell ref="G40:G41"/>
    <mergeCell ref="C30:F30"/>
    <mergeCell ref="C36:F36"/>
    <mergeCell ref="C37:C38"/>
    <mergeCell ref="D37:D38"/>
    <mergeCell ref="E37:E38"/>
    <mergeCell ref="F37:F38"/>
    <mergeCell ref="G58:G60"/>
    <mergeCell ref="C61:F61"/>
    <mergeCell ref="C49:C50"/>
    <mergeCell ref="D49:D50"/>
    <mergeCell ref="E49:E50"/>
    <mergeCell ref="F49:F50"/>
    <mergeCell ref="G49:G50"/>
    <mergeCell ref="C55:F55"/>
    <mergeCell ref="C44:F44"/>
    <mergeCell ref="C47:C48"/>
    <mergeCell ref="D47:D48"/>
    <mergeCell ref="E47:E48"/>
    <mergeCell ref="F47:F48"/>
    <mergeCell ref="G47:G48"/>
    <mergeCell ref="C71:F71"/>
    <mergeCell ref="C72:F72"/>
    <mergeCell ref="C81:F81"/>
    <mergeCell ref="C89:F89"/>
    <mergeCell ref="C90:C92"/>
    <mergeCell ref="C97:C100"/>
    <mergeCell ref="C58:C60"/>
    <mergeCell ref="D58:D60"/>
    <mergeCell ref="E58:E60"/>
    <mergeCell ref="F58:F60"/>
    <mergeCell ref="C118:F118"/>
    <mergeCell ref="B119:B120"/>
    <mergeCell ref="C121:F121"/>
    <mergeCell ref="B122:B127"/>
    <mergeCell ref="C122:C127"/>
    <mergeCell ref="D122:D124"/>
    <mergeCell ref="E122:E124"/>
    <mergeCell ref="F122:F124"/>
    <mergeCell ref="C103:F103"/>
    <mergeCell ref="C110:E110"/>
    <mergeCell ref="C111:E111"/>
    <mergeCell ref="C112:E112"/>
    <mergeCell ref="C115:F115"/>
    <mergeCell ref="C116:F116"/>
    <mergeCell ref="C131:F131"/>
    <mergeCell ref="B132:B133"/>
    <mergeCell ref="C132:C133"/>
    <mergeCell ref="D132:D133"/>
    <mergeCell ref="E132:E133"/>
    <mergeCell ref="F132:F133"/>
    <mergeCell ref="G122:G124"/>
    <mergeCell ref="D125:D127"/>
    <mergeCell ref="E125:E127"/>
    <mergeCell ref="F125:F127"/>
    <mergeCell ref="G125:G127"/>
    <mergeCell ref="C130:F130"/>
    <mergeCell ref="G158:G160"/>
    <mergeCell ref="C143:F143"/>
    <mergeCell ref="C144:F144"/>
    <mergeCell ref="C145:F145"/>
    <mergeCell ref="C152:F152"/>
    <mergeCell ref="C154:F154"/>
    <mergeCell ref="C157:F157"/>
    <mergeCell ref="G132:G133"/>
    <mergeCell ref="C134:F134"/>
    <mergeCell ref="C136:F136"/>
    <mergeCell ref="C137:C138"/>
    <mergeCell ref="C139:F139"/>
    <mergeCell ref="C141:E141"/>
    <mergeCell ref="C161:F161"/>
    <mergeCell ref="B162:B163"/>
    <mergeCell ref="C162:C164"/>
    <mergeCell ref="D162:D164"/>
    <mergeCell ref="E162:E164"/>
    <mergeCell ref="F162:F163"/>
    <mergeCell ref="B158:B160"/>
    <mergeCell ref="C158:C160"/>
    <mergeCell ref="D158:D160"/>
    <mergeCell ref="E158:E160"/>
    <mergeCell ref="F158:F160"/>
    <mergeCell ref="C170:F170"/>
    <mergeCell ref="C171:F171"/>
    <mergeCell ref="B173:B176"/>
    <mergeCell ref="C173:C176"/>
    <mergeCell ref="D173:D176"/>
    <mergeCell ref="E173:E176"/>
    <mergeCell ref="F173:F176"/>
    <mergeCell ref="G162:G164"/>
    <mergeCell ref="C166:F166"/>
    <mergeCell ref="B167:B169"/>
    <mergeCell ref="C167:C169"/>
    <mergeCell ref="D167:D169"/>
    <mergeCell ref="E167:E169"/>
    <mergeCell ref="F167:F169"/>
    <mergeCell ref="G167:G169"/>
    <mergeCell ref="H181:H182"/>
    <mergeCell ref="I181:I182"/>
    <mergeCell ref="J181:J182"/>
    <mergeCell ref="K181:K182"/>
    <mergeCell ref="L181:L182"/>
    <mergeCell ref="M181:M182"/>
    <mergeCell ref="G173:G176"/>
    <mergeCell ref="C179:F179"/>
    <mergeCell ref="B180:B182"/>
    <mergeCell ref="C180:C182"/>
    <mergeCell ref="D180:D182"/>
    <mergeCell ref="E180:E182"/>
    <mergeCell ref="F180:F182"/>
    <mergeCell ref="G180:G182"/>
    <mergeCell ref="T181:T182"/>
    <mergeCell ref="U181:U182"/>
    <mergeCell ref="V181:V182"/>
    <mergeCell ref="W181:W182"/>
    <mergeCell ref="X181:X182"/>
    <mergeCell ref="Y181:Y182"/>
    <mergeCell ref="N181:N182"/>
    <mergeCell ref="O181:O182"/>
    <mergeCell ref="P181:P182"/>
    <mergeCell ref="Q181:Q182"/>
    <mergeCell ref="R181:R182"/>
    <mergeCell ref="S181:S182"/>
    <mergeCell ref="AF181:AF182"/>
    <mergeCell ref="AG181:AG182"/>
    <mergeCell ref="AH181:AH182"/>
    <mergeCell ref="AI181:AI182"/>
    <mergeCell ref="AJ181:AJ182"/>
    <mergeCell ref="AK181:AK182"/>
    <mergeCell ref="Z181:Z182"/>
    <mergeCell ref="AA181:AA182"/>
    <mergeCell ref="AB181:AB182"/>
    <mergeCell ref="AC181:AC182"/>
    <mergeCell ref="AD181:AD182"/>
    <mergeCell ref="AE181:AE182"/>
    <mergeCell ref="AU181:AU182"/>
    <mergeCell ref="AW181:AW182"/>
    <mergeCell ref="AX181:AX182"/>
    <mergeCell ref="AY181:AY182"/>
    <mergeCell ref="AM181:AM182"/>
    <mergeCell ref="AN181:AN182"/>
    <mergeCell ref="AO181:AO182"/>
    <mergeCell ref="AP181:AP182"/>
    <mergeCell ref="AQ181:AQ182"/>
    <mergeCell ref="AR181:AR182"/>
    <mergeCell ref="B186:B187"/>
    <mergeCell ref="C186:C187"/>
    <mergeCell ref="D186:D187"/>
    <mergeCell ref="E186:E187"/>
    <mergeCell ref="F186:F187"/>
    <mergeCell ref="G186:G187"/>
    <mergeCell ref="BF181:BF182"/>
    <mergeCell ref="BG181:BG182"/>
    <mergeCell ref="CV181:CV182"/>
    <mergeCell ref="C183:F183"/>
    <mergeCell ref="B184:B185"/>
    <mergeCell ref="C184:C185"/>
    <mergeCell ref="D184:D185"/>
    <mergeCell ref="E184:E185"/>
    <mergeCell ref="F184:F185"/>
    <mergeCell ref="G184:G185"/>
    <mergeCell ref="AZ181:AZ182"/>
    <mergeCell ref="BA181:BA182"/>
    <mergeCell ref="BB181:BB182"/>
    <mergeCell ref="BC181:BC182"/>
    <mergeCell ref="BD181:BD182"/>
    <mergeCell ref="BE181:BE182"/>
    <mergeCell ref="AS181:AS182"/>
    <mergeCell ref="AT181:AT182"/>
    <mergeCell ref="G249:G274"/>
    <mergeCell ref="G195:G215"/>
    <mergeCell ref="B216:B239"/>
    <mergeCell ref="C216:C239"/>
    <mergeCell ref="D216:D239"/>
    <mergeCell ref="E216:E239"/>
    <mergeCell ref="F216:F239"/>
    <mergeCell ref="G216:G239"/>
    <mergeCell ref="C189:F189"/>
    <mergeCell ref="C190:F190"/>
    <mergeCell ref="C195:C215"/>
    <mergeCell ref="D195:D215"/>
    <mergeCell ref="E195:E215"/>
    <mergeCell ref="F195:F215"/>
    <mergeCell ref="C280:F280"/>
    <mergeCell ref="C290:F290"/>
    <mergeCell ref="C291:F291"/>
    <mergeCell ref="C292:F292"/>
    <mergeCell ref="C295:F295"/>
    <mergeCell ref="C298:F298"/>
    <mergeCell ref="C242:F242"/>
    <mergeCell ref="C249:C274"/>
    <mergeCell ref="D249:D274"/>
    <mergeCell ref="E249:E274"/>
    <mergeCell ref="F249:F274"/>
    <mergeCell ref="B303:B311"/>
    <mergeCell ref="C303:C311"/>
    <mergeCell ref="D303:D311"/>
    <mergeCell ref="E303:E311"/>
    <mergeCell ref="F303:F311"/>
    <mergeCell ref="G303:G311"/>
    <mergeCell ref="B301:B302"/>
    <mergeCell ref="C301:C302"/>
    <mergeCell ref="D301:D302"/>
    <mergeCell ref="E301:E302"/>
    <mergeCell ref="F301:F302"/>
    <mergeCell ref="G301:G302"/>
    <mergeCell ref="B334:B368"/>
    <mergeCell ref="C334:C368"/>
    <mergeCell ref="D334:D368"/>
    <mergeCell ref="E334:E368"/>
    <mergeCell ref="F334:F368"/>
    <mergeCell ref="G334:G368"/>
    <mergeCell ref="C312:F312"/>
    <mergeCell ref="C313:F313"/>
    <mergeCell ref="C323:F323"/>
    <mergeCell ref="C327:F327"/>
    <mergeCell ref="C328:F328"/>
    <mergeCell ref="C333:F333"/>
    <mergeCell ref="B377:B404"/>
    <mergeCell ref="C377:C404"/>
    <mergeCell ref="D377:D403"/>
    <mergeCell ref="E377:E403"/>
    <mergeCell ref="F377:F403"/>
    <mergeCell ref="G377:G387"/>
    <mergeCell ref="G388:G403"/>
    <mergeCell ref="B369:B376"/>
    <mergeCell ref="C369:C376"/>
    <mergeCell ref="D369:D376"/>
    <mergeCell ref="E369:E376"/>
    <mergeCell ref="F369:F376"/>
    <mergeCell ref="G369:G376"/>
    <mergeCell ref="B422:B424"/>
    <mergeCell ref="C422:C424"/>
    <mergeCell ref="D422:D424"/>
    <mergeCell ref="E422:E424"/>
    <mergeCell ref="F422:F424"/>
    <mergeCell ref="G422:G424"/>
    <mergeCell ref="B406:B421"/>
    <mergeCell ref="C406:C421"/>
    <mergeCell ref="D406:D421"/>
    <mergeCell ref="E406:E421"/>
    <mergeCell ref="F406:F421"/>
    <mergeCell ref="G406:G421"/>
    <mergeCell ref="B431:B438"/>
    <mergeCell ref="C431:C438"/>
    <mergeCell ref="D431:D438"/>
    <mergeCell ref="E431:E438"/>
    <mergeCell ref="F431:F438"/>
    <mergeCell ref="G431:G438"/>
    <mergeCell ref="B425:B430"/>
    <mergeCell ref="C425:C430"/>
    <mergeCell ref="D425:D430"/>
    <mergeCell ref="E425:E430"/>
    <mergeCell ref="F425:F430"/>
    <mergeCell ref="G425:G430"/>
    <mergeCell ref="G443:G444"/>
    <mergeCell ref="A447:B452"/>
    <mergeCell ref="C447:H447"/>
    <mergeCell ref="C448:H448"/>
    <mergeCell ref="C449:H449"/>
    <mergeCell ref="C450:H450"/>
    <mergeCell ref="C451:H451"/>
    <mergeCell ref="C452:H452"/>
    <mergeCell ref="C441:F441"/>
    <mergeCell ref="B443:B444"/>
    <mergeCell ref="C443:C444"/>
    <mergeCell ref="D443:D444"/>
    <mergeCell ref="E443:E444"/>
    <mergeCell ref="F443:F444"/>
    <mergeCell ref="C463:H463"/>
    <mergeCell ref="C464:H464"/>
    <mergeCell ref="C465:H465"/>
    <mergeCell ref="C466:H466"/>
    <mergeCell ref="C467:H467"/>
    <mergeCell ref="C468:H468"/>
    <mergeCell ref="A454:B468"/>
    <mergeCell ref="C454:H454"/>
    <mergeCell ref="C455:H455"/>
    <mergeCell ref="C456:H456"/>
    <mergeCell ref="C457:H457"/>
    <mergeCell ref="C458:H458"/>
    <mergeCell ref="C459:H459"/>
    <mergeCell ref="C460:H460"/>
    <mergeCell ref="C461:H461"/>
    <mergeCell ref="C462:H462"/>
    <mergeCell ref="CQ475:CQ476"/>
    <mergeCell ref="CR475:CR476"/>
    <mergeCell ref="CS475:CS476"/>
    <mergeCell ref="CT475:CT476"/>
    <mergeCell ref="CU475:CU476"/>
    <mergeCell ref="A477:B483"/>
    <mergeCell ref="CL477:CU481"/>
    <mergeCell ref="C480:E480"/>
    <mergeCell ref="C481:E481"/>
    <mergeCell ref="C482:E483"/>
    <mergeCell ref="A470:B476"/>
    <mergeCell ref="CL470:CU474"/>
    <mergeCell ref="C473:E473"/>
    <mergeCell ref="C474:E474"/>
    <mergeCell ref="C475:E476"/>
    <mergeCell ref="CL475:CL476"/>
    <mergeCell ref="CM475:CM476"/>
    <mergeCell ref="CN475:CN476"/>
    <mergeCell ref="CO475:CO476"/>
    <mergeCell ref="CP475:CP476"/>
    <mergeCell ref="CR482:CR483"/>
    <mergeCell ref="CS482:CS483"/>
    <mergeCell ref="CT482:CT483"/>
    <mergeCell ref="CU482:CU483"/>
    <mergeCell ref="CL482:CL483"/>
    <mergeCell ref="CM482:CM483"/>
    <mergeCell ref="CN482:CN483"/>
    <mergeCell ref="CO482:CO483"/>
    <mergeCell ref="CP482:CP483"/>
    <mergeCell ref="CQ482:CQ483"/>
    <mergeCell ref="CS489:CS490"/>
    <mergeCell ref="CT489:CT490"/>
    <mergeCell ref="CU489:CU490"/>
    <mergeCell ref="CM489:CM490"/>
    <mergeCell ref="CN489:CN490"/>
    <mergeCell ref="CO489:CO490"/>
    <mergeCell ref="CP489:CP490"/>
    <mergeCell ref="CQ489:CQ490"/>
    <mergeCell ref="CR489:CR490"/>
    <mergeCell ref="CT496:CT497"/>
    <mergeCell ref="CU496:CU497"/>
    <mergeCell ref="A484:B490"/>
    <mergeCell ref="CL484:CU488"/>
    <mergeCell ref="C487:E487"/>
    <mergeCell ref="C488:E488"/>
    <mergeCell ref="C489:E490"/>
    <mergeCell ref="CL489:CL490"/>
    <mergeCell ref="CQ496:CQ497"/>
    <mergeCell ref="CR496:CR497"/>
    <mergeCell ref="CS496:CS497"/>
    <mergeCell ref="A491:B497"/>
    <mergeCell ref="CL491:CU495"/>
    <mergeCell ref="C494:E494"/>
    <mergeCell ref="C495:E495"/>
    <mergeCell ref="C496:E497"/>
    <mergeCell ref="CL496:CL497"/>
    <mergeCell ref="CM496:CM497"/>
    <mergeCell ref="C501:E501"/>
    <mergeCell ref="C502:E502"/>
    <mergeCell ref="C503:E504"/>
    <mergeCell ref="CL503:CL504"/>
    <mergeCell ref="CM503:CM504"/>
    <mergeCell ref="CN503:CN504"/>
    <mergeCell ref="CN496:CN497"/>
    <mergeCell ref="CO496:CO497"/>
    <mergeCell ref="CP496:CP497"/>
    <mergeCell ref="CP510:CP511"/>
    <mergeCell ref="CQ510:CQ511"/>
    <mergeCell ref="CR510:CR511"/>
    <mergeCell ref="CS510:CS511"/>
    <mergeCell ref="CT510:CT511"/>
    <mergeCell ref="CU510:CU511"/>
    <mergeCell ref="CU503:CU504"/>
    <mergeCell ref="A505:B511"/>
    <mergeCell ref="CL505:CU509"/>
    <mergeCell ref="C508:E508"/>
    <mergeCell ref="C509:E509"/>
    <mergeCell ref="C510:E511"/>
    <mergeCell ref="CL510:CL511"/>
    <mergeCell ref="CM510:CM511"/>
    <mergeCell ref="CN510:CN511"/>
    <mergeCell ref="CO510:CO511"/>
    <mergeCell ref="CO503:CO504"/>
    <mergeCell ref="CP503:CP504"/>
    <mergeCell ref="CQ503:CQ504"/>
    <mergeCell ref="CR503:CR504"/>
    <mergeCell ref="CS503:CS504"/>
    <mergeCell ref="CT503:CT504"/>
    <mergeCell ref="A498:B504"/>
    <mergeCell ref="CL498:CU502"/>
    <mergeCell ref="CQ517:CQ518"/>
    <mergeCell ref="CR517:CR518"/>
    <mergeCell ref="CS517:CS518"/>
    <mergeCell ref="CT517:CT518"/>
    <mergeCell ref="CU517:CU518"/>
    <mergeCell ref="A519:B525"/>
    <mergeCell ref="CL519:CU523"/>
    <mergeCell ref="C522:E522"/>
    <mergeCell ref="C523:E523"/>
    <mergeCell ref="C524:E525"/>
    <mergeCell ref="A512:B518"/>
    <mergeCell ref="CL512:CU516"/>
    <mergeCell ref="C515:E515"/>
    <mergeCell ref="C516:E516"/>
    <mergeCell ref="C517:E518"/>
    <mergeCell ref="CL517:CL518"/>
    <mergeCell ref="CM517:CM518"/>
    <mergeCell ref="CN517:CN518"/>
    <mergeCell ref="CO517:CO518"/>
    <mergeCell ref="CP517:CP518"/>
    <mergeCell ref="CR524:CR525"/>
    <mergeCell ref="CS524:CS525"/>
    <mergeCell ref="CT524:CT525"/>
    <mergeCell ref="CU524:CU525"/>
    <mergeCell ref="CL524:CL525"/>
    <mergeCell ref="CM524:CM525"/>
    <mergeCell ref="CN524:CN525"/>
    <mergeCell ref="CO524:CO525"/>
    <mergeCell ref="CP524:CP525"/>
    <mergeCell ref="CQ524:CQ525"/>
    <mergeCell ref="CS531:CS532"/>
    <mergeCell ref="CT531:CT532"/>
    <mergeCell ref="CU531:CU532"/>
    <mergeCell ref="A533:B539"/>
    <mergeCell ref="CL533:CU537"/>
    <mergeCell ref="C536:E536"/>
    <mergeCell ref="C537:E537"/>
    <mergeCell ref="C538:E539"/>
    <mergeCell ref="CL538:CL539"/>
    <mergeCell ref="CM538:CM539"/>
    <mergeCell ref="CM531:CM532"/>
    <mergeCell ref="CN531:CN532"/>
    <mergeCell ref="CO531:CO532"/>
    <mergeCell ref="CP531:CP532"/>
    <mergeCell ref="CQ531:CQ532"/>
    <mergeCell ref="CR531:CR532"/>
    <mergeCell ref="CT538:CT539"/>
    <mergeCell ref="CU538:CU539"/>
    <mergeCell ref="A526:B532"/>
    <mergeCell ref="CL526:CU530"/>
    <mergeCell ref="C529:E529"/>
    <mergeCell ref="C530:E530"/>
    <mergeCell ref="C531:E532"/>
    <mergeCell ref="CL531:CL532"/>
    <mergeCell ref="A540:A581"/>
    <mergeCell ref="B540:B546"/>
    <mergeCell ref="CL540:CU544"/>
    <mergeCell ref="C543:E543"/>
    <mergeCell ref="C544:E544"/>
    <mergeCell ref="C545:E546"/>
    <mergeCell ref="CL545:CL546"/>
    <mergeCell ref="CM545:CM546"/>
    <mergeCell ref="CN538:CN539"/>
    <mergeCell ref="CO538:CO539"/>
    <mergeCell ref="CP538:CP539"/>
    <mergeCell ref="CQ538:CQ539"/>
    <mergeCell ref="CR538:CR539"/>
    <mergeCell ref="CS538:CS539"/>
    <mergeCell ref="CT545:CT546"/>
    <mergeCell ref="CU545:CU546"/>
    <mergeCell ref="B547:B553"/>
    <mergeCell ref="CL547:CU551"/>
    <mergeCell ref="C550:E550"/>
    <mergeCell ref="C551:E551"/>
    <mergeCell ref="C552:E553"/>
    <mergeCell ref="CL552:CL553"/>
    <mergeCell ref="CM552:CM553"/>
    <mergeCell ref="CN552:CN553"/>
    <mergeCell ref="CN545:CN546"/>
    <mergeCell ref="CO545:CO546"/>
    <mergeCell ref="CP545:CP546"/>
    <mergeCell ref="CQ545:CQ546"/>
    <mergeCell ref="CR545:CR546"/>
    <mergeCell ref="CS545:CS546"/>
    <mergeCell ref="CP559:CP560"/>
    <mergeCell ref="CQ559:CQ560"/>
    <mergeCell ref="CR559:CR560"/>
    <mergeCell ref="CS559:CS560"/>
    <mergeCell ref="CT559:CT560"/>
    <mergeCell ref="CU559:CU560"/>
    <mergeCell ref="CU552:CU553"/>
    <mergeCell ref="B554:B560"/>
    <mergeCell ref="CL554:CU558"/>
    <mergeCell ref="C557:E557"/>
    <mergeCell ref="C558:E558"/>
    <mergeCell ref="C559:E560"/>
    <mergeCell ref="CL559:CL560"/>
    <mergeCell ref="CM559:CM560"/>
    <mergeCell ref="CN559:CN560"/>
    <mergeCell ref="CO559:CO560"/>
    <mergeCell ref="CO552:CO553"/>
    <mergeCell ref="CP552:CP553"/>
    <mergeCell ref="CQ552:CQ553"/>
    <mergeCell ref="CR552:CR553"/>
    <mergeCell ref="CS552:CS553"/>
    <mergeCell ref="CT552:CT553"/>
    <mergeCell ref="CQ566:CQ567"/>
    <mergeCell ref="CR566:CR567"/>
    <mergeCell ref="CS566:CS567"/>
    <mergeCell ref="CT566:CT567"/>
    <mergeCell ref="CU566:CU567"/>
    <mergeCell ref="B568:B574"/>
    <mergeCell ref="CL568:CU572"/>
    <mergeCell ref="C571:E571"/>
    <mergeCell ref="C572:E572"/>
    <mergeCell ref="C573:E574"/>
    <mergeCell ref="B561:B567"/>
    <mergeCell ref="CL561:CU565"/>
    <mergeCell ref="C564:E564"/>
    <mergeCell ref="C565:E565"/>
    <mergeCell ref="C566:E567"/>
    <mergeCell ref="CL566:CL567"/>
    <mergeCell ref="CM566:CM567"/>
    <mergeCell ref="CN566:CN567"/>
    <mergeCell ref="CO566:CO567"/>
    <mergeCell ref="CP566:CP567"/>
    <mergeCell ref="CR573:CR574"/>
    <mergeCell ref="CS573:CS574"/>
    <mergeCell ref="CT573:CT574"/>
    <mergeCell ref="CU573:CU574"/>
    <mergeCell ref="B575:B581"/>
    <mergeCell ref="CL575:CU579"/>
    <mergeCell ref="C578:E578"/>
    <mergeCell ref="C579:E579"/>
    <mergeCell ref="C580:E581"/>
    <mergeCell ref="CL580:CL581"/>
    <mergeCell ref="CL573:CL574"/>
    <mergeCell ref="CM573:CM574"/>
    <mergeCell ref="CN573:CN574"/>
    <mergeCell ref="CO573:CO574"/>
    <mergeCell ref="CP573:CP574"/>
    <mergeCell ref="CQ573:CQ574"/>
    <mergeCell ref="CS580:CS581"/>
    <mergeCell ref="CT580:CT581"/>
    <mergeCell ref="CU580:CU581"/>
    <mergeCell ref="CM580:CM581"/>
    <mergeCell ref="CN580:CN581"/>
    <mergeCell ref="CO580:CO581"/>
    <mergeCell ref="CP580:CP581"/>
    <mergeCell ref="CQ580:CQ581"/>
    <mergeCell ref="CR580:CR581"/>
  </mergeCells>
  <dataValidations count="8">
    <dataValidation type="list" allowBlank="1" showInputMessage="1" showErrorMessage="1" sqref="CV392 CV428:CV429 CV380:CV382 CV359 CV395 CV423 CV248:CV249 CV413:CV414 CV433 CV208 CV233 CV231 CV224:CV225 CV217 CV213 CV205 CV203 CV181 CV22 CV174 CV150 CV177 CV142 CV162 CV169 CV167 CV126 CV101 CV137:CV138 CV88 CV46:CV47 CV56 CV67 CV77:CV78">
      <formula1>"#"</formula1>
    </dataValidation>
    <dataValidation type="list" allowBlank="1" showInputMessage="1" showErrorMessage="1" sqref="AT65587:BD65587 AC294:AI294 AT131123:BD131123 AM155 AE65587:AI65587 AE131123:AI131123 AE196659:AI196659 AE262195:AI262195 AE327731:AI327731 AE393267:AI393267 AE458803:AI458803 AE524339:AI524339 AE589875:AI589875 AE655411:AI655411 AE720947:AI720947 AE786483:AI786483 AE852019:AI852019 AE917555:AI917555 AE983091:AI983091 AO917555:AQ917555 AO852019:AQ852019 AO786483:AQ786483 AO720947:AQ720947 AO655411:AQ655411 AO589875:AQ589875 AO524339:AQ524339 AO458803:AQ458803 AO393267:AQ393267 AO327731:AQ327731 AO262195:AQ262195 AO196659:AQ196659 AO131123:AQ131123 AO65587:AQ65587 AO983091:AQ983091 AT983091:BD983091 AT917555:BD917555 AT852019:BD852019 AT786483:BD786483 AT720947:BD720947 AT655411:BD655411 AT589875:BD589875 AT524339:BD524339 AT458803:BD458803 AT393267:BD393267 AT327731:BD327731 AT262195:BD262195 AT196659:BD196659 BH446:CG468 AO294:AQ294 BF197:BG199 AJ155 Y296:BB296 AE297:BB297 BD293:BD294 AT294:BC294 Y45:BG54 Y22:BG29 Y314:BG322 Y243:BG279 Y135:BG135 Y180:BG182 Y172:BG178 Y167:BG169 Y137:BG138 Y142:BG142 Y146:BG151 Y162:BG165 Y90:BG102 Y122:BG129 Y73:BG80 Y82:BG88 Y62:BG70 Y56:BG60 Y158:BG160 Y31:BG35 Y140:BG140 Y37:BG43 Y113:BG114 Y117:BG117 Y119:BG120 Y132:BG133 Y153:BG153 Y156:BG156 Y184:BG188 Y104:BG109 Y10:BG19 Y329:BG332 Y299:BG311 Y324:BG326 Y281:BG289 Y334:BG440 Y442:BG445 BE191:BG196 BE197:BE200 Y191:BD241 BE201:BG241 BC296:BG297 Y293:BC293 BE293:BG293 AE983094:BG983094 AE917558:BG917558 AE852022:BG852022 AE786486:BG786486 AE720950:BG720950 AE655414:BG655414 AE589878:BG589878 AE524342:BG524342 AE458806:BG458806 AE393270:BG393270 AE327734:BG327734 AE262198:BG262198 AE196662:BG196662 AE131126:BG131126 AE65590:BG65590 Y983043:BG983077 Y917507:BG917541 Y851971:BG852005 Y786435:BG786469 Y720899:BG720933 Y655363:BG655397 Y589827:BG589861 Y524291:BG524325 Y458755:BG458789 Y393219:BG393253 Y327683:BG327717 Y262147:BG262181 Y196611:BG196645 Y131075:BG131109 Y65539:BG65573 Y982990:BG982994 Y917454:BG917458 Y851918:BG851922 Y786382:BG786386 Y720846:BG720850 Y655310:BG655314 Y589774:BG589778 Y524238:BG524242 Y458702:BG458706 Y393166:BG393170 Y327630:BG327634 Y262094:BG262098 Y196558:BG196562 Y131022:BG131026 Y65486:BG65490 Y982996:BG983041 Y917460:BG917505 Y851924:BG851969 Y786388:BG786433 Y720852:BG720897 Y655316:BG655361 Y589780:BG589825 Y524244:BG524289 Y458708:BG458753 Y393172:BG393217 Y327636:BG327681 Y262100:BG262145 Y196564:BG196609 Y131028:BG131073 Y65492:BG65537 Y983126:BG983225 Y917590:BG917689 Y852054:BG852153 Y786518:BG786617 Y720982:BG721081 Y655446:BG655545 Y589910:BG590009 Y524374:BG524473 Y458838:BG458937 Y393302:BG393401 Y327766:BG327865 Y262230:BG262329 Y196694:BG196793 Y131158:BG131257 Y65622:BG65721 Y983122:BG983124 Y917586:BG917588 Y852050:BG852052 Y786514:BG786516 Y720978:BG720980 Y655442:BG655444 Y589906:BG589908 Y524370:BG524372 Y458834:BG458836 Y393298:BG393300 Y327762:BG327764 Y262226:BG262228 Y196690:BG196692 Y131154:BG131156 Y65618:BG65620 Y983117:BG983119 Y917581:BG917583 Y852045:BG852047 Y786509:BG786511 Y720973:BG720975 Y655437:BG655439 Y589901:BG589903 Y524365:BG524367 Y458829:BG458831 Y393293:BG393295 Y327757:BG327759 Y262221:BG262223 Y196685:BG196687 Y131149:BG131151 Y65613:BG65615 Y983109:BG983115 Y917573:BG917579 Y852037:BG852043 Y786501:BG786507 Y720965:BG720971 Y655429:BG655435 Y589893:BG589899 Y524357:BG524363 Y458821:BG458827 Y393285:BG393291 Y327749:BG327755 Y262213:BG262219 Y196677:BG196683 Y131141:BG131147 Y65605:BG65611 Y983096:BG983106 Y917560:BG917570 Y852024:BG852034 Y786488:BG786498 Y720952:BG720962 Y655416:BG655426 Y589880:BG589890 Y524344:BG524354 Y458808:BG458818 Y393272:BG393282 Y327736:BG327746 Y262200:BG262210 Y196664:BG196674 Y131128:BG131138 Y65592:BG65602 Y983093:BG983093 Y917557:BG917557 Y852021:BG852021 Y786485:BG786485 Y720949:BG720949 Y655413:BG655413 Y589877:BG589877 Y524341:BG524341 Y458805:BG458805 Y393269:BG393269 Y327733:BG327733 Y262197:BG262197 Y196661:BG196661 Y131125:BG131125 Y65589:BG65589 Y983090:BG983090 Y917554:BG917554 Y852018:BG852018 Y786482:BG786482 Y720946:BG720946 Y655410:BG655410 Y589874:BG589874 Y524338:BG524338 Y458802:BG458802 Y393266:BG393266 Y327730:BG327730 Y262194:BG262194 Y196658:BG196658 Y131122:BG131122 Y65586:BG65586 Y983079:BG983086 Y917543:BG917550 Y852007:BG852014 Y786471:BG786478 Y720935:BG720942 Y655399:BG655406 Y589863:BG589870 Y524327:BG524334 Y458791:BG458798 Y393255:BG393262 Y327719:BG327726 Y262183:BG262190 Y196647:BG196654 Y131111:BG131118 Y65575:BG65582 Y982898:BG982907 Y917362:BG917371 Y851826:BG851835 Y786290:BG786299 Y720754:BG720763 Y655218:BG655227 Y589682:BG589691 Y524146:BG524155 Y458610:BG458619 Y393074:BG393083 Y327538:BG327547 Y262002:BG262011 Y196466:BG196475 Y130930:BG130939 Y65394:BG65403 Y982985:BG982987 Y917449:BG917451 Y851913:BG851915 Y786377:BG786379 Y720841:BG720843 Y655305:BG655307 Y589769:BG589771 Y524233:BG524235 Y458697:BG458699 Y393161:BG393163 Y327625:BG327627 Y262089:BG262091 Y196553:BG196555 Y131017:BG131019 Y65481:BG65483 Y982981:BG982983 Y917445:BG917447 Y851909:BG851911 Y786373:BG786375 Y720837:BG720839 Y655301:BG655303 Y589765:BG589767 Y524229:BG524231 Y458693:BG458695 Y393157:BG393159 Y327621:BG327623 Y262085:BG262087 Y196549:BG196551 Y131013:BG131015 Y65477:BG65479 Y982974:BG982979 Y917438:BG917443 Y851902:BG851907 Y786366:BG786371 Y720830:BG720835 Y655294:BG655299 Y589758:BG589763 Y524222:BG524227 Y458686:BG458691 Y393150:BG393155 Y327614:BG327619 Y262078:BG262083 Y196542:BG196547 Y131006:BG131011 Y65470:BG65475 Y982969:BG982971 Y917433:BG917435 Y851897:BG851899 Y786361:BG786363 Y720825:BG720827 Y655289:BG655291 Y589753:BG589755 Y524217:BG524219 Y458681:BG458683 Y393145:BG393147 Y327609:BG327611 Y262073:BG262075 Y196537:BG196539 Y131001:BG131003 Y65465:BG65467 Y982963:BG982967 Y917427:BG917431 Y851891:BG851895 Y786355:BG786359 Y720819:BG720823 Y655283:BG655287 Y589747:BG589751 Y524211:BG524215 Y458675:BG458679 Y393139:BG393143 Y327603:BG327607 Y262067:BG262071 Y196531:BG196535 Y130995:BG130999 Y65459:BG65463 Y982959:BG982961 Y917423:BG917425 Y851887:BG851889 Y786351:BG786353 Y720815:BG720817 Y655279:BG655281 Y589743:BG589745 Y524207:BG524209 Y458671:BG458673 Y393135:BG393137 Y327599:BG327601 Y262063:BG262065 Y196527:BG196529 Y130991:BG130993 Y65455:BG65457 Y982957:BG982957 Y917421:BG917421 Y851885:BG851885 Y786349:BG786349 Y720813:BG720813 Y655277:BG655277 Y589741:BG589741 Y524205:BG524205 Y458669:BG458669 Y393133:BG393133 Y327597:BG327597 Y262061:BG262061 Y196525:BG196525 Y130989:BG130989 Y65453:BG65453 Y982955:BG982955 Y917419:BG917419 Y851883:BG851883 Y786347:BG786347 Y720811:BG720811 Y655275:BG655275 Y589739:BG589739 Y524203:BG524203 Y458667:BG458667 Y393131:BG393131 Y327595:BG327595 Y262059:BG262059 Y196523:BG196523 Y130987:BG130987 Y65451:BG65451 Y982949:BG982953 Y917413:BG917417 Y851877:BG851881 Y786341:BG786345 Y720805:BG720809 Y655269:BG655273 Y589733:BG589737 Y524197:BG524201 Y458661:BG458665 Y393125:BG393129 Y327589:BG327593 Y262053:BG262057 Y196517:BG196521 Y130981:BG130985 Y65445:BG65449 Y982945:BG982945 Y917409:BG917409 Y851873:BG851873 Y786337:BG786337 Y720801:BG720801 Y655265:BG655265 Y589729:BG589729 Y524193:BG524193 Y458657:BG458657 Y393121:BG393121 Y327585:BG327585 Y262049:BG262049 Y196513:BG196513 Y130977:BG130977 Y65441:BG65441 Y982943:BG982943 Y917407:BG917407 Y851871:BG851871 Y786335:BG786335 Y720799:BG720799 Y655263:BG655263 Y589727:BG589727 Y524191:BG524191 Y458655:BG458655 Y393119:BG393119 Y327583:BG327583 Y262047:BG262047 Y196511:BG196511 Y130975:BG130975 Y65439:BG65439 Y982940:BG982941 Y917404:BG917405 Y851868:BG851869 Y786332:BG786333 Y720796:BG720797 Y655260:BG655261 Y589724:BG589725 Y524188:BG524189 Y458652:BG458653 Y393116:BG393117 Y327580:BG327581 Y262044:BG262045 Y196508:BG196509 Y130972:BG130973 Y65436:BG65437 Y982938:BG982938 Y917402:BG917402 Y851866:BG851866 Y786330:BG786330 Y720794:BG720794 Y655258:BG655258 Y589722:BG589722 Y524186:BG524186 Y458650:BG458650 Y393114:BG393114 Y327578:BG327578 Y262042:BG262042 Y196506:BG196506 Y130970:BG130970 Y65434:BG65434 Y982935:BG982936 Y917399:BG917400 Y851863:BG851864 Y786327:BG786328 Y720791:BG720792 Y655255:BG655256 Y589719:BG589720 Y524183:BG524184 Y458647:BG458648 Y393111:BG393112 Y327575:BG327576 Y262039:BG262040 Y196503:BG196504 Y130967:BG130968 Y65431:BG65432 Y982925:BG982932 Y917389:BG917396 Y851853:BG851860 Y786317:BG786324 Y720781:BG720788 Y655245:BG655252 Y589709:BG589716 Y524173:BG524180 Y458637:BG458644 Y393101:BG393108 Y327565:BG327572 Y262029:BG262036 Y196493:BG196500 Y130957:BG130964 Y65421:BG65428 Y982922:BG982923 Y917386:BG917387 Y851850:BG851851 Y786314:BG786315 Y720778:BG720779 Y655242:BG655243 Y589706:BG589707 Y524170:BG524171 Y458634:BG458635 Y393098:BG393099 Y327562:BG327563 Y262026:BG262027 Y196490:BG196491 Y130954:BG130955 Y65418:BG65419 Y982920:BG982920 Y917384:BG917384 Y851848:BG851848 Y786312:BG786312 Y720776:BG720776 Y655240:BG655240 Y589704:BG589704 Y524168:BG524168 Y458632:BG458632 Y393096:BG393096 Y327560:BG327560 Y262024:BG262024 Y196488:BG196488 Y130952:BG130952 Y65416:BG65416 Y982916:BG982917 Y917380:BG917381 Y851844:BG851845 Y786308:BG786309 Y720772:BG720773 Y655236:BG655237 Y589700:BG589701 Y524164:BG524165 Y458628:BG458629 Y393092:BG393093 Y327556:BG327557 Y262020:BG262021 Y196484:BG196485 Y130948:BG130949 Y65412:BG65413 Y982909:BG982912 Y917373:BG917376 Y851837:BG851840 Y786301:BG786304 Y720765:BG720768 Y655229:BG655232 Y589693:BG589696 Y524157:BG524160 Y458621:BG458624 Y393085:BG393088 Y327549:BG327552 Y262013:BG262016 Y196477:BG196480 Y130941:BG130944 Y65405:BG65408 Y982885:BG982888 Y917349:BG917352 Y851813:BG851816 Y786277:BG786280 Y720741:BG720744 Y655205:BG655208 Y589669:BG589672 Y524133:BG524136 Y458597:BG458600 Y393061:BG393064 Y327525:BG327528 Y261989:BG261992 Y196453:BG196456 Y130917:BG130920 Y65381:BG65384 Y982890:BG982896 Y917354:BG917360 Y851818:BG851824 Y786282:BG786288 Y720746:BG720752 Y655210:BG655216 Y589674:BG589680 Y524138:BG524144 Y458602:BG458608 Y393066:BG393072 Y327530:BG327536 Y261994:BG262000 Y196458:BG196464 Y130922:BG130928 Y65386:BG65392 Y982829:BG982838 Y917293:BG917302 Y851757:BG851766 Y786221:BG786230 Y720685:BG720694 Y655149:BG655158 Y589613:BG589622 Y524077:BG524086 Y458541:BG458550 Y393005:BG393014 Y327469:BG327478 Y261933:BG261942 Y196397:BG196406 Y130861:BG130870 Y65325:BG65334 Y982874:BG982882 Y917338:BG917346 Y851802:BG851810 Y786266:BG786274 Y720730:BG720738 Y655194:BG655202 Y589658:BG589666 Y524122:BG524130 Y458586:BG458594 Y393050:BG393058 Y327514:BG327522 Y261978:BG261986 Y196442:BG196450 Y130906:BG130914 Y65370:BG65378 Y982869:BG982872 Y917333:BG917336 Y851797:BG851800 Y786261:BG786264 Y720725:BG720728 Y655189:BG655192 Y589653:BG589656 Y524117:BG524120 Y458581:BG458584 Y393045:BG393048 Y327509:BG327512 Y261973:BG261976 Y196437:BG196440 Y130901:BG130904 Y65365:BG65368 Y982860:BG982867 Y917324:BG917331 Y851788:BG851795 Y786252:BG786259 Y720716:BG720723 Y655180:BG655187 Y589644:BG589651 Y524108:BG524115 Y458572:BG458579 Y393036:BG393043 Y327500:BG327507 Y261964:BG261971 Y196428:BG196435 Y130892:BG130899 Y65356:BG65363 Y982853:BG982858 Y917317:BG917322 Y851781:BG851786 Y786245:BG786250 Y720709:BG720714 Y655173:BG655178 Y589637:BG589642 Y524101:BG524106 Y458565:BG458570 Y393029:BG393034 Y327493:BG327498 Y261957:BG261962 Y196421:BG196426 Y130885:BG130890 Y65349:BG65354 Y982848:BG982851 Y917312:BG917315 Y851776:BG851779 Y786240:BG786243 Y720704:BG720707 Y655168:BG655171 Y589632:BG589635 Y524096:BG524099 Y458560:BG458563 Y393024:BG393027 Y327488:BG327491 Y261952:BG261955 Y196416:BG196419 Y130880:BG130883 Y65344:BG65347 Y982841:BG982846 Y917305:BG917310 Y851769:BG851774 Y786233:BG786238 Y720697:BG720702 Y655161:BG655166 Y589625:BG589630 Y524089:BG524094 Y458553:BG458558 Y393017:BG393022 Y327481:BG327486 Y261945:BG261950 Y196409:BG196414 Y130873:BG130878 Y65337:BG65342 Y983227:BG983229 Y917691:BG917693 Y852155:BG852157 Y786619:BG786621 Y721083:BG721085 Y655547:BG655549 Y590011:BG590013 Y524475:BG524477 Y458939:BG458941 Y393403:BG393405 Y327867:BG327869 Y262331:BG262333 Y196795:BG196797 Y131259:BG131261 Y65723:BG65725">
      <formula1>"ĐTT, TDS, HĐH, HĐG, HĐNT, VS-AN, HĐC, TQDN, LH"</formula1>
    </dataValidation>
    <dataValidation type="list" allowBlank="1" showInputMessage="1" showErrorMessage="1" sqref="CH446:CK468">
      <formula1>"2,1,0,kđg"</formula1>
    </dataValidation>
    <dataValidation type="list" allowBlank="1" showInputMessage="1" showErrorMessage="1" sqref="D431:D437 D303:D306 F243:F249 D377:D402 F377:F402 F314:F322 F281:F289 D324:D326 F324:F326 D334:D367 D369:D375 F334:F367 F369:F375 F303:F310 F299:F301 D299:D301 F296:F297 D296:D297 F293:F294 D293:D294 D240:D241 F240:F241 D146:D151 D445:D446 D442:D443 F431:F437 F446:J446 D439:D440 F439:F440 D425:D429 F425:F429 F404:F420 D404:D420 F422:F423 D422:D423 F442:F443 F445 D216:D220 F216:F220 D172:D174 F191:F195 D180 F180 F165 D165 D186:D188 F167:F168 D167:D168 D177:D178 F177:F178 F329:F332 F172:F174 D191:D195 F132 D162 F162 D155:D156 F155:F156 F125:F129 D142 F142 D137:D138 F137:F138 F135 D135 F140 D140 F153 D153 F158:F159 D158:D159 D132 D119:D120 F119:F120 D117 F117 D73:D80 D82:D88 F82:F88 D37:D43 F62:F70 D62:D70 F29 F51:F54 D10:D19 F10:F19 D275:D279 D31:D35 D90:D102 F113:F114 D113:D114 F56:F59 D56:D59 F122:F123 D122:D123 D104:D109 F275:F279 D22:D24 F22:F24 D27 D29 F27 D45:D47 F45:F47 D49 D51:D54 F49 F31:F35 F37:F43 F73:F80 F90:F102 F104:F109 D125:D129 F146:F151 D243:D249 D281:D289 D314:D322 D329:D332 D184 F184 F186:F188">
      <formula1>"KQMĐ, NDCT, TLHD, BC, ĐP"</formula1>
    </dataValidation>
    <dataValidation type="list" allowBlank="1" showInputMessage="1" showErrorMessage="1" sqref="J442:J445 J334:J440 J314:J322 J281:J289 J324:J326 J243:J279 J296:J297 J293:J294 J184:J188 J119:J120 J167:J169 J180:J182 J172:J178 J329:J332 J162:J165 J155:J156 J122:J129 J142 J137:J138 J133 J135 J140 J153 J158:J160 J117 J73:J80 J82:J88 J56:J60 J37:J43 J62:J70 J146:J151 J10:J19 J299:J311 J31:J35 J90:J102 J113:J114 J104:J109 J191:J241 J22:J29 J45:J54">
      <formula1>"Lớp học, Sân chơi, Phòng chức năng, Ngoài nhà trường"</formula1>
    </dataValidation>
    <dataValidation type="list" allowBlank="1" showInputMessage="1" showErrorMessage="1" sqref="L334:L440 L442:L446 L314:L322 L281:L289 L184:L188 L324:L326 L296:L297 L293:L294 L243:L279 L10:L19 L299:L311 L37:L43 L62:L70 L56:L60 L82:L88 L146:L151 L31:L35 L73:L80 L90:L102 L113:L114 L117 L119:L120 L104:L109 L132:L133 L135 L137:L138 L140 L142 L122:L129 L153 L155:L156 L158:L160 L162:L165 L167:L169 L172:L178 L180:L182 L329:L332 L191:L241 L22:L29 L45:L54">
      <formula1>"#, 3T, 4T, 5T, 3+4T, 4+5T, 3+4+5T"</formula1>
    </dataValidation>
    <dataValidation type="list" allowBlank="1" showInputMessage="1" showErrorMessage="1" sqref="K442:K446 K142:K279 K324:K440 K281:K322 K140 K7:K138">
      <formula1>"Thể chất,  Nhận thức, Ngôn ngữ, TCKNXH, Thẩm mỹ"</formula1>
    </dataValidation>
    <dataValidation type="list" allowBlank="1" showInputMessage="1" showErrorMessage="1" sqref="BH243:CK279 BH293:CK294 BH296:CK297 BH281:CK289 BH299:CK311 BH324:CK326 BH329:CK332 BH314:CK322 BH442:CK445 BH184:CK188 BH172:CK178 BH180:CK182 BH162:CK165 BH167:CK169 BH117:CK117 BH158:CK160 BH156:CK156 BH153:CK153 BH146:CK151 BH142:CK142 BH140:CK140 BH137:CK138 BH135:CK135 BH132:CK133 BH122:CK129 BH119:CK120 BH104:CK109 BH113:CK114 BH45:CK54 CE82:CK88 BH73:CD88 BH62:CK70 BH56:CK60 BH37:CK43 BH31:CK35 CE10:CK19 CE73:CK80 BH90:CK102 BH191:CK241 CE22:CK29 BH334:CK440 BH10:CD29">
      <formula1>"KĐG,0,1,2"</formula1>
    </dataValidation>
  </dataValidations>
  <pageMargins left="0.52" right="0.1" top="0.24" bottom="0.37" header="0.2"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CO585"/>
  <sheetViews>
    <sheetView view="pageBreakPreview" zoomScale="86" zoomScaleNormal="85" zoomScaleSheetLayoutView="86" workbookViewId="0">
      <pane xSplit="6" ySplit="6" topLeftCell="G77" activePane="bottomRight" state="frozen"/>
      <selection pane="topRight" activeCell="G1" sqref="G1"/>
      <selection pane="bottomLeft" activeCell="A7" sqref="A7"/>
      <selection pane="bottomRight" sqref="A1:CM1"/>
    </sheetView>
  </sheetViews>
  <sheetFormatPr defaultRowHeight="15.6" outlineLevelRow="1" outlineLevelCol="1"/>
  <cols>
    <col min="1" max="1" width="3.09765625" style="351" customWidth="1"/>
    <col min="2" max="2" width="3.8984375" style="352" customWidth="1"/>
    <col min="3" max="3" width="21.296875" style="353" customWidth="1"/>
    <col min="4" max="4" width="4.296875" style="352" customWidth="1"/>
    <col min="5" max="5" width="21.69921875" style="353" customWidth="1"/>
    <col min="6" max="6" width="4.09765625" style="352" customWidth="1"/>
    <col min="7" max="7" width="14.09765625" style="3" hidden="1" customWidth="1" outlineLevel="1"/>
    <col min="8" max="8" width="21.8984375" style="184" customWidth="1" collapsed="1"/>
    <col min="9" max="9" width="6.3984375" style="57" customWidth="1"/>
    <col min="10" max="10" width="5.8984375" style="13" customWidth="1"/>
    <col min="11" max="11" width="3.296875" style="351" customWidth="1"/>
    <col min="12" max="12" width="3.59765625" style="351" hidden="1" customWidth="1" outlineLevel="1" collapsed="1"/>
    <col min="13" max="13" width="3.8984375" style="351" hidden="1" customWidth="1" outlineLevel="1"/>
    <col min="14" max="14" width="3" style="351" hidden="1" customWidth="1" outlineLevel="1"/>
    <col min="15" max="15" width="2.8984375" style="351" hidden="1" customWidth="1" outlineLevel="1"/>
    <col min="16" max="16" width="3" style="351" hidden="1" customWidth="1" outlineLevel="1"/>
    <col min="17" max="17" width="2.8984375" style="351" hidden="1" customWidth="1" outlineLevel="1"/>
    <col min="18" max="18" width="3" style="351" hidden="1" customWidth="1" outlineLevel="1"/>
    <col min="19" max="19" width="3.296875" style="79" hidden="1" customWidth="1" outlineLevel="1"/>
    <col min="20" max="20" width="3" style="351" hidden="1" customWidth="1" outlineLevel="1" collapsed="1"/>
    <col min="21" max="21" width="3" style="351" hidden="1" customWidth="1" outlineLevel="1"/>
    <col min="22" max="22" width="3.8984375" style="351" hidden="1" customWidth="1" outlineLevel="1"/>
    <col min="23" max="23" width="3" style="351" hidden="1" customWidth="1" outlineLevel="1"/>
    <col min="24" max="24" width="3" style="2" hidden="1" customWidth="1" outlineLevel="1"/>
    <col min="25" max="25" width="6.69921875" style="351" hidden="1" customWidth="1" outlineLevel="1" collapsed="1"/>
    <col min="26" max="27" width="6.69921875" style="351" hidden="1" customWidth="1" outlineLevel="1"/>
    <col min="28" max="28" width="6.69921875" style="286" hidden="1" customWidth="1" outlineLevel="1"/>
    <col min="29" max="40" width="5.3984375" style="351" hidden="1" customWidth="1" outlineLevel="1"/>
    <col min="41" max="41" width="5.3984375" style="351" hidden="1" customWidth="1" outlineLevel="1" collapsed="1"/>
    <col min="42" max="43" width="5.3984375" style="351" hidden="1" customWidth="1" outlineLevel="1"/>
    <col min="44" max="44" width="5.59765625" style="351" hidden="1" customWidth="1" outlineLevel="1"/>
    <col min="45" max="46" width="5.8984375" style="351" hidden="1" customWidth="1" outlineLevel="1"/>
    <col min="47" max="50" width="6.69921875" style="351" hidden="1" customWidth="1" outlineLevel="1"/>
    <col min="51" max="51" width="5.69921875" style="351" hidden="1" customWidth="1" outlineLevel="1"/>
    <col min="52" max="53" width="5.3984375" style="351" hidden="1" customWidth="1" outlineLevel="1"/>
    <col min="54" max="54" width="5.8984375" style="351" hidden="1" customWidth="1" outlineLevel="1"/>
    <col min="55" max="55" width="6" style="351" hidden="1" customWidth="1" outlineLevel="1"/>
    <col min="56" max="56" width="6.09765625" style="351" hidden="1" customWidth="1" outlineLevel="1"/>
    <col min="57" max="59" width="5.3984375" style="351" hidden="1" customWidth="1" outlineLevel="1"/>
    <col min="60" max="60" width="5.3984375" style="5" customWidth="1" collapsed="1"/>
    <col min="61" max="81" width="5.3984375" style="5" customWidth="1"/>
    <col min="82" max="82" width="5.09765625" style="275" customWidth="1"/>
    <col min="83" max="83" width="4.3984375" style="5" customWidth="1"/>
    <col min="84" max="84" width="5.09765625" style="275" customWidth="1"/>
    <col min="85" max="85" width="5.8984375" style="5" customWidth="1"/>
    <col min="86" max="86" width="5.296875" style="275" customWidth="1"/>
    <col min="87" max="87" width="5" style="5" customWidth="1"/>
    <col min="88" max="88" width="5" style="275" customWidth="1"/>
    <col min="89" max="89" width="4.69921875" style="5" customWidth="1"/>
    <col min="90" max="90" width="5.09765625" style="5" customWidth="1"/>
    <col min="91" max="91" width="14.69921875" style="5" customWidth="1"/>
    <col min="92" max="92" width="9.09765625" style="1" customWidth="1"/>
    <col min="93" max="151" width="9.09765625" style="1"/>
    <col min="152" max="152" width="20.09765625" style="1" customWidth="1"/>
    <col min="153" max="153" width="4.296875" style="1" customWidth="1"/>
    <col min="154" max="154" width="39" style="1" customWidth="1"/>
    <col min="155" max="155" width="53.59765625" style="1" customWidth="1"/>
    <col min="156" max="159" width="7.69921875" style="1" customWidth="1"/>
    <col min="160" max="160" width="10" style="1" customWidth="1"/>
    <col min="161" max="162" width="9.296875" style="1" customWidth="1"/>
    <col min="163" max="163" width="8" style="1" customWidth="1"/>
    <col min="164" max="407" width="9.09765625" style="1"/>
    <col min="408" max="408" width="20.09765625" style="1" customWidth="1"/>
    <col min="409" max="409" width="4.296875" style="1" customWidth="1"/>
    <col min="410" max="410" width="39" style="1" customWidth="1"/>
    <col min="411" max="411" width="53.59765625" style="1" customWidth="1"/>
    <col min="412" max="415" width="7.69921875" style="1" customWidth="1"/>
    <col min="416" max="416" width="10" style="1" customWidth="1"/>
    <col min="417" max="418" width="9.296875" style="1" customWidth="1"/>
    <col min="419" max="419" width="8" style="1" customWidth="1"/>
    <col min="420" max="663" width="9.09765625" style="1"/>
    <col min="664" max="664" width="20.09765625" style="1" customWidth="1"/>
    <col min="665" max="665" width="4.296875" style="1" customWidth="1"/>
    <col min="666" max="666" width="39" style="1" customWidth="1"/>
    <col min="667" max="667" width="53.59765625" style="1" customWidth="1"/>
    <col min="668" max="671" width="7.69921875" style="1" customWidth="1"/>
    <col min="672" max="672" width="10" style="1" customWidth="1"/>
    <col min="673" max="674" width="9.296875" style="1" customWidth="1"/>
    <col min="675" max="675" width="8" style="1" customWidth="1"/>
    <col min="676" max="919" width="9.09765625" style="1"/>
    <col min="920" max="920" width="20.09765625" style="1" customWidth="1"/>
    <col min="921" max="921" width="4.296875" style="1" customWidth="1"/>
    <col min="922" max="922" width="39" style="1" customWidth="1"/>
    <col min="923" max="923" width="53.59765625" style="1" customWidth="1"/>
    <col min="924" max="927" width="7.69921875" style="1" customWidth="1"/>
    <col min="928" max="928" width="10" style="1" customWidth="1"/>
    <col min="929" max="930" width="9.296875" style="1" customWidth="1"/>
    <col min="931" max="931" width="8" style="1" customWidth="1"/>
    <col min="932" max="1175" width="9.09765625" style="1"/>
    <col min="1176" max="1176" width="20.09765625" style="1" customWidth="1"/>
    <col min="1177" max="1177" width="4.296875" style="1" customWidth="1"/>
    <col min="1178" max="1178" width="39" style="1" customWidth="1"/>
    <col min="1179" max="1179" width="53.59765625" style="1" customWidth="1"/>
    <col min="1180" max="1183" width="7.69921875" style="1" customWidth="1"/>
    <col min="1184" max="1184" width="10" style="1" customWidth="1"/>
    <col min="1185" max="1186" width="9.296875" style="1" customWidth="1"/>
    <col min="1187" max="1187" width="8" style="1" customWidth="1"/>
    <col min="1188" max="1431" width="9.09765625" style="1"/>
    <col min="1432" max="1432" width="20.09765625" style="1" customWidth="1"/>
    <col min="1433" max="1433" width="4.296875" style="1" customWidth="1"/>
    <col min="1434" max="1434" width="39" style="1" customWidth="1"/>
    <col min="1435" max="1435" width="53.59765625" style="1" customWidth="1"/>
    <col min="1436" max="1439" width="7.69921875" style="1" customWidth="1"/>
    <col min="1440" max="1440" width="10" style="1" customWidth="1"/>
    <col min="1441" max="1442" width="9.296875" style="1" customWidth="1"/>
    <col min="1443" max="1443" width="8" style="1" customWidth="1"/>
    <col min="1444" max="1687" width="9.09765625" style="1"/>
    <col min="1688" max="1688" width="20.09765625" style="1" customWidth="1"/>
    <col min="1689" max="1689" width="4.296875" style="1" customWidth="1"/>
    <col min="1690" max="1690" width="39" style="1" customWidth="1"/>
    <col min="1691" max="1691" width="53.59765625" style="1" customWidth="1"/>
    <col min="1692" max="1695" width="7.69921875" style="1" customWidth="1"/>
    <col min="1696" max="1696" width="10" style="1" customWidth="1"/>
    <col min="1697" max="1698" width="9.296875" style="1" customWidth="1"/>
    <col min="1699" max="1699" width="8" style="1" customWidth="1"/>
    <col min="1700" max="1943" width="9.09765625" style="1"/>
    <col min="1944" max="1944" width="20.09765625" style="1" customWidth="1"/>
    <col min="1945" max="1945" width="4.296875" style="1" customWidth="1"/>
    <col min="1946" max="1946" width="39" style="1" customWidth="1"/>
    <col min="1947" max="1947" width="53.59765625" style="1" customWidth="1"/>
    <col min="1948" max="1951" width="7.69921875" style="1" customWidth="1"/>
    <col min="1952" max="1952" width="10" style="1" customWidth="1"/>
    <col min="1953" max="1954" width="9.296875" style="1" customWidth="1"/>
    <col min="1955" max="1955" width="8" style="1" customWidth="1"/>
    <col min="1956" max="2199" width="9.09765625" style="1"/>
    <col min="2200" max="2200" width="20.09765625" style="1" customWidth="1"/>
    <col min="2201" max="2201" width="4.296875" style="1" customWidth="1"/>
    <col min="2202" max="2202" width="39" style="1" customWidth="1"/>
    <col min="2203" max="2203" width="53.59765625" style="1" customWidth="1"/>
    <col min="2204" max="2207" width="7.69921875" style="1" customWidth="1"/>
    <col min="2208" max="2208" width="10" style="1" customWidth="1"/>
    <col min="2209" max="2210" width="9.296875" style="1" customWidth="1"/>
    <col min="2211" max="2211" width="8" style="1" customWidth="1"/>
    <col min="2212" max="2455" width="9.09765625" style="1"/>
    <col min="2456" max="2456" width="20.09765625" style="1" customWidth="1"/>
    <col min="2457" max="2457" width="4.296875" style="1" customWidth="1"/>
    <col min="2458" max="2458" width="39" style="1" customWidth="1"/>
    <col min="2459" max="2459" width="53.59765625" style="1" customWidth="1"/>
    <col min="2460" max="2463" width="7.69921875" style="1" customWidth="1"/>
    <col min="2464" max="2464" width="10" style="1" customWidth="1"/>
    <col min="2465" max="2466" width="9.296875" style="1" customWidth="1"/>
    <col min="2467" max="2467" width="8" style="1" customWidth="1"/>
    <col min="2468" max="2711" width="9.09765625" style="1"/>
    <col min="2712" max="2712" width="20.09765625" style="1" customWidth="1"/>
    <col min="2713" max="2713" width="4.296875" style="1" customWidth="1"/>
    <col min="2714" max="2714" width="39" style="1" customWidth="1"/>
    <col min="2715" max="2715" width="53.59765625" style="1" customWidth="1"/>
    <col min="2716" max="2719" width="7.69921875" style="1" customWidth="1"/>
    <col min="2720" max="2720" width="10" style="1" customWidth="1"/>
    <col min="2721" max="2722" width="9.296875" style="1" customWidth="1"/>
    <col min="2723" max="2723" width="8" style="1" customWidth="1"/>
    <col min="2724" max="2967" width="9.09765625" style="1"/>
    <col min="2968" max="2968" width="20.09765625" style="1" customWidth="1"/>
    <col min="2969" max="2969" width="4.296875" style="1" customWidth="1"/>
    <col min="2970" max="2970" width="39" style="1" customWidth="1"/>
    <col min="2971" max="2971" width="53.59765625" style="1" customWidth="1"/>
    <col min="2972" max="2975" width="7.69921875" style="1" customWidth="1"/>
    <col min="2976" max="2976" width="10" style="1" customWidth="1"/>
    <col min="2977" max="2978" width="9.296875" style="1" customWidth="1"/>
    <col min="2979" max="2979" width="8" style="1" customWidth="1"/>
    <col min="2980" max="3223" width="9.09765625" style="1"/>
    <col min="3224" max="3224" width="20.09765625" style="1" customWidth="1"/>
    <col min="3225" max="3225" width="4.296875" style="1" customWidth="1"/>
    <col min="3226" max="3226" width="39" style="1" customWidth="1"/>
    <col min="3227" max="3227" width="53.59765625" style="1" customWidth="1"/>
    <col min="3228" max="3231" width="7.69921875" style="1" customWidth="1"/>
    <col min="3232" max="3232" width="10" style="1" customWidth="1"/>
    <col min="3233" max="3234" width="9.296875" style="1" customWidth="1"/>
    <col min="3235" max="3235" width="8" style="1" customWidth="1"/>
    <col min="3236" max="3479" width="9.09765625" style="1"/>
    <col min="3480" max="3480" width="20.09765625" style="1" customWidth="1"/>
    <col min="3481" max="3481" width="4.296875" style="1" customWidth="1"/>
    <col min="3482" max="3482" width="39" style="1" customWidth="1"/>
    <col min="3483" max="3483" width="53.59765625" style="1" customWidth="1"/>
    <col min="3484" max="3487" width="7.69921875" style="1" customWidth="1"/>
    <col min="3488" max="3488" width="10" style="1" customWidth="1"/>
    <col min="3489" max="3490" width="9.296875" style="1" customWidth="1"/>
    <col min="3491" max="3491" width="8" style="1" customWidth="1"/>
    <col min="3492" max="3735" width="9.09765625" style="1"/>
    <col min="3736" max="3736" width="20.09765625" style="1" customWidth="1"/>
    <col min="3737" max="3737" width="4.296875" style="1" customWidth="1"/>
    <col min="3738" max="3738" width="39" style="1" customWidth="1"/>
    <col min="3739" max="3739" width="53.59765625" style="1" customWidth="1"/>
    <col min="3740" max="3743" width="7.69921875" style="1" customWidth="1"/>
    <col min="3744" max="3744" width="10" style="1" customWidth="1"/>
    <col min="3745" max="3746" width="9.296875" style="1" customWidth="1"/>
    <col min="3747" max="3747" width="8" style="1" customWidth="1"/>
    <col min="3748" max="3991" width="9.09765625" style="1"/>
    <col min="3992" max="3992" width="20.09765625" style="1" customWidth="1"/>
    <col min="3993" max="3993" width="4.296875" style="1" customWidth="1"/>
    <col min="3994" max="3994" width="39" style="1" customWidth="1"/>
    <col min="3995" max="3995" width="53.59765625" style="1" customWidth="1"/>
    <col min="3996" max="3999" width="7.69921875" style="1" customWidth="1"/>
    <col min="4000" max="4000" width="10" style="1" customWidth="1"/>
    <col min="4001" max="4002" width="9.296875" style="1" customWidth="1"/>
    <col min="4003" max="4003" width="8" style="1" customWidth="1"/>
    <col min="4004" max="4247" width="9.09765625" style="1"/>
    <col min="4248" max="4248" width="20.09765625" style="1" customWidth="1"/>
    <col min="4249" max="4249" width="4.296875" style="1" customWidth="1"/>
    <col min="4250" max="4250" width="39" style="1" customWidth="1"/>
    <col min="4251" max="4251" width="53.59765625" style="1" customWidth="1"/>
    <col min="4252" max="4255" width="7.69921875" style="1" customWidth="1"/>
    <col min="4256" max="4256" width="10" style="1" customWidth="1"/>
    <col min="4257" max="4258" width="9.296875" style="1" customWidth="1"/>
    <col min="4259" max="4259" width="8" style="1" customWidth="1"/>
    <col min="4260" max="4503" width="9.09765625" style="1"/>
    <col min="4504" max="4504" width="20.09765625" style="1" customWidth="1"/>
    <col min="4505" max="4505" width="4.296875" style="1" customWidth="1"/>
    <col min="4506" max="4506" width="39" style="1" customWidth="1"/>
    <col min="4507" max="4507" width="53.59765625" style="1" customWidth="1"/>
    <col min="4508" max="4511" width="7.69921875" style="1" customWidth="1"/>
    <col min="4512" max="4512" width="10" style="1" customWidth="1"/>
    <col min="4513" max="4514" width="9.296875" style="1" customWidth="1"/>
    <col min="4515" max="4515" width="8" style="1" customWidth="1"/>
    <col min="4516" max="4759" width="9.09765625" style="1"/>
    <col min="4760" max="4760" width="20.09765625" style="1" customWidth="1"/>
    <col min="4761" max="4761" width="4.296875" style="1" customWidth="1"/>
    <col min="4762" max="4762" width="39" style="1" customWidth="1"/>
    <col min="4763" max="4763" width="53.59765625" style="1" customWidth="1"/>
    <col min="4764" max="4767" width="7.69921875" style="1" customWidth="1"/>
    <col min="4768" max="4768" width="10" style="1" customWidth="1"/>
    <col min="4769" max="4770" width="9.296875" style="1" customWidth="1"/>
    <col min="4771" max="4771" width="8" style="1" customWidth="1"/>
    <col min="4772" max="5015" width="9.09765625" style="1"/>
    <col min="5016" max="5016" width="20.09765625" style="1" customWidth="1"/>
    <col min="5017" max="5017" width="4.296875" style="1" customWidth="1"/>
    <col min="5018" max="5018" width="39" style="1" customWidth="1"/>
    <col min="5019" max="5019" width="53.59765625" style="1" customWidth="1"/>
    <col min="5020" max="5023" width="7.69921875" style="1" customWidth="1"/>
    <col min="5024" max="5024" width="10" style="1" customWidth="1"/>
    <col min="5025" max="5026" width="9.296875" style="1" customWidth="1"/>
    <col min="5027" max="5027" width="8" style="1" customWidth="1"/>
    <col min="5028" max="5271" width="9.09765625" style="1"/>
    <col min="5272" max="5272" width="20.09765625" style="1" customWidth="1"/>
    <col min="5273" max="5273" width="4.296875" style="1" customWidth="1"/>
    <col min="5274" max="5274" width="39" style="1" customWidth="1"/>
    <col min="5275" max="5275" width="53.59765625" style="1" customWidth="1"/>
    <col min="5276" max="5279" width="7.69921875" style="1" customWidth="1"/>
    <col min="5280" max="5280" width="10" style="1" customWidth="1"/>
    <col min="5281" max="5282" width="9.296875" style="1" customWidth="1"/>
    <col min="5283" max="5283" width="8" style="1" customWidth="1"/>
    <col min="5284" max="5527" width="9.09765625" style="1"/>
    <col min="5528" max="5528" width="20.09765625" style="1" customWidth="1"/>
    <col min="5529" max="5529" width="4.296875" style="1" customWidth="1"/>
    <col min="5530" max="5530" width="39" style="1" customWidth="1"/>
    <col min="5531" max="5531" width="53.59765625" style="1" customWidth="1"/>
    <col min="5532" max="5535" width="7.69921875" style="1" customWidth="1"/>
    <col min="5536" max="5536" width="10" style="1" customWidth="1"/>
    <col min="5537" max="5538" width="9.296875" style="1" customWidth="1"/>
    <col min="5539" max="5539" width="8" style="1" customWidth="1"/>
    <col min="5540" max="5783" width="9.09765625" style="1"/>
    <col min="5784" max="5784" width="20.09765625" style="1" customWidth="1"/>
    <col min="5785" max="5785" width="4.296875" style="1" customWidth="1"/>
    <col min="5786" max="5786" width="39" style="1" customWidth="1"/>
    <col min="5787" max="5787" width="53.59765625" style="1" customWidth="1"/>
    <col min="5788" max="5791" width="7.69921875" style="1" customWidth="1"/>
    <col min="5792" max="5792" width="10" style="1" customWidth="1"/>
    <col min="5793" max="5794" width="9.296875" style="1" customWidth="1"/>
    <col min="5795" max="5795" width="8" style="1" customWidth="1"/>
    <col min="5796" max="6039" width="9.09765625" style="1"/>
    <col min="6040" max="6040" width="20.09765625" style="1" customWidth="1"/>
    <col min="6041" max="6041" width="4.296875" style="1" customWidth="1"/>
    <col min="6042" max="6042" width="39" style="1" customWidth="1"/>
    <col min="6043" max="6043" width="53.59765625" style="1" customWidth="1"/>
    <col min="6044" max="6047" width="7.69921875" style="1" customWidth="1"/>
    <col min="6048" max="6048" width="10" style="1" customWidth="1"/>
    <col min="6049" max="6050" width="9.296875" style="1" customWidth="1"/>
    <col min="6051" max="6051" width="8" style="1" customWidth="1"/>
    <col min="6052" max="6295" width="9.09765625" style="1"/>
    <col min="6296" max="6296" width="20.09765625" style="1" customWidth="1"/>
    <col min="6297" max="6297" width="4.296875" style="1" customWidth="1"/>
    <col min="6298" max="6298" width="39" style="1" customWidth="1"/>
    <col min="6299" max="6299" width="53.59765625" style="1" customWidth="1"/>
    <col min="6300" max="6303" width="7.69921875" style="1" customWidth="1"/>
    <col min="6304" max="6304" width="10" style="1" customWidth="1"/>
    <col min="6305" max="6306" width="9.296875" style="1" customWidth="1"/>
    <col min="6307" max="6307" width="8" style="1" customWidth="1"/>
    <col min="6308" max="6551" width="9.09765625" style="1"/>
    <col min="6552" max="6552" width="20.09765625" style="1" customWidth="1"/>
    <col min="6553" max="6553" width="4.296875" style="1" customWidth="1"/>
    <col min="6554" max="6554" width="39" style="1" customWidth="1"/>
    <col min="6555" max="6555" width="53.59765625" style="1" customWidth="1"/>
    <col min="6556" max="6559" width="7.69921875" style="1" customWidth="1"/>
    <col min="6560" max="6560" width="10" style="1" customWidth="1"/>
    <col min="6561" max="6562" width="9.296875" style="1" customWidth="1"/>
    <col min="6563" max="6563" width="8" style="1" customWidth="1"/>
    <col min="6564" max="6807" width="9.09765625" style="1"/>
    <col min="6808" max="6808" width="20.09765625" style="1" customWidth="1"/>
    <col min="6809" max="6809" width="4.296875" style="1" customWidth="1"/>
    <col min="6810" max="6810" width="39" style="1" customWidth="1"/>
    <col min="6811" max="6811" width="53.59765625" style="1" customWidth="1"/>
    <col min="6812" max="6815" width="7.69921875" style="1" customWidth="1"/>
    <col min="6816" max="6816" width="10" style="1" customWidth="1"/>
    <col min="6817" max="6818" width="9.296875" style="1" customWidth="1"/>
    <col min="6819" max="6819" width="8" style="1" customWidth="1"/>
    <col min="6820" max="7063" width="9.09765625" style="1"/>
    <col min="7064" max="7064" width="20.09765625" style="1" customWidth="1"/>
    <col min="7065" max="7065" width="4.296875" style="1" customWidth="1"/>
    <col min="7066" max="7066" width="39" style="1" customWidth="1"/>
    <col min="7067" max="7067" width="53.59765625" style="1" customWidth="1"/>
    <col min="7068" max="7071" width="7.69921875" style="1" customWidth="1"/>
    <col min="7072" max="7072" width="10" style="1" customWidth="1"/>
    <col min="7073" max="7074" width="9.296875" style="1" customWidth="1"/>
    <col min="7075" max="7075" width="8" style="1" customWidth="1"/>
    <col min="7076" max="7319" width="9.09765625" style="1"/>
    <col min="7320" max="7320" width="20.09765625" style="1" customWidth="1"/>
    <col min="7321" max="7321" width="4.296875" style="1" customWidth="1"/>
    <col min="7322" max="7322" width="39" style="1" customWidth="1"/>
    <col min="7323" max="7323" width="53.59765625" style="1" customWidth="1"/>
    <col min="7324" max="7327" width="7.69921875" style="1" customWidth="1"/>
    <col min="7328" max="7328" width="10" style="1" customWidth="1"/>
    <col min="7329" max="7330" width="9.296875" style="1" customWidth="1"/>
    <col min="7331" max="7331" width="8" style="1" customWidth="1"/>
    <col min="7332" max="7575" width="9.09765625" style="1"/>
    <col min="7576" max="7576" width="20.09765625" style="1" customWidth="1"/>
    <col min="7577" max="7577" width="4.296875" style="1" customWidth="1"/>
    <col min="7578" max="7578" width="39" style="1" customWidth="1"/>
    <col min="7579" max="7579" width="53.59765625" style="1" customWidth="1"/>
    <col min="7580" max="7583" width="7.69921875" style="1" customWidth="1"/>
    <col min="7584" max="7584" width="10" style="1" customWidth="1"/>
    <col min="7585" max="7586" width="9.296875" style="1" customWidth="1"/>
    <col min="7587" max="7587" width="8" style="1" customWidth="1"/>
    <col min="7588" max="7831" width="9.09765625" style="1"/>
    <col min="7832" max="7832" width="20.09765625" style="1" customWidth="1"/>
    <col min="7833" max="7833" width="4.296875" style="1" customWidth="1"/>
    <col min="7834" max="7834" width="39" style="1" customWidth="1"/>
    <col min="7835" max="7835" width="53.59765625" style="1" customWidth="1"/>
    <col min="7836" max="7839" width="7.69921875" style="1" customWidth="1"/>
    <col min="7840" max="7840" width="10" style="1" customWidth="1"/>
    <col min="7841" max="7842" width="9.296875" style="1" customWidth="1"/>
    <col min="7843" max="7843" width="8" style="1" customWidth="1"/>
    <col min="7844" max="8087" width="9.09765625" style="1"/>
    <col min="8088" max="8088" width="20.09765625" style="1" customWidth="1"/>
    <col min="8089" max="8089" width="4.296875" style="1" customWidth="1"/>
    <col min="8090" max="8090" width="39" style="1" customWidth="1"/>
    <col min="8091" max="8091" width="53.59765625" style="1" customWidth="1"/>
    <col min="8092" max="8095" width="7.69921875" style="1" customWidth="1"/>
    <col min="8096" max="8096" width="10" style="1" customWidth="1"/>
    <col min="8097" max="8098" width="9.296875" style="1" customWidth="1"/>
    <col min="8099" max="8099" width="8" style="1" customWidth="1"/>
    <col min="8100" max="8343" width="9.09765625" style="1"/>
    <col min="8344" max="8344" width="20.09765625" style="1" customWidth="1"/>
    <col min="8345" max="8345" width="4.296875" style="1" customWidth="1"/>
    <col min="8346" max="8346" width="39" style="1" customWidth="1"/>
    <col min="8347" max="8347" width="53.59765625" style="1" customWidth="1"/>
    <col min="8348" max="8351" width="7.69921875" style="1" customWidth="1"/>
    <col min="8352" max="8352" width="10" style="1" customWidth="1"/>
    <col min="8353" max="8354" width="9.296875" style="1" customWidth="1"/>
    <col min="8355" max="8355" width="8" style="1" customWidth="1"/>
    <col min="8356" max="8599" width="9.09765625" style="1"/>
    <col min="8600" max="8600" width="20.09765625" style="1" customWidth="1"/>
    <col min="8601" max="8601" width="4.296875" style="1" customWidth="1"/>
    <col min="8602" max="8602" width="39" style="1" customWidth="1"/>
    <col min="8603" max="8603" width="53.59765625" style="1" customWidth="1"/>
    <col min="8604" max="8607" width="7.69921875" style="1" customWidth="1"/>
    <col min="8608" max="8608" width="10" style="1" customWidth="1"/>
    <col min="8609" max="8610" width="9.296875" style="1" customWidth="1"/>
    <col min="8611" max="8611" width="8" style="1" customWidth="1"/>
    <col min="8612" max="8855" width="9.09765625" style="1"/>
    <col min="8856" max="8856" width="20.09765625" style="1" customWidth="1"/>
    <col min="8857" max="8857" width="4.296875" style="1" customWidth="1"/>
    <col min="8858" max="8858" width="39" style="1" customWidth="1"/>
    <col min="8859" max="8859" width="53.59765625" style="1" customWidth="1"/>
    <col min="8860" max="8863" width="7.69921875" style="1" customWidth="1"/>
    <col min="8864" max="8864" width="10" style="1" customWidth="1"/>
    <col min="8865" max="8866" width="9.296875" style="1" customWidth="1"/>
    <col min="8867" max="8867" width="8" style="1" customWidth="1"/>
    <col min="8868" max="9111" width="9.09765625" style="1"/>
    <col min="9112" max="9112" width="20.09765625" style="1" customWidth="1"/>
    <col min="9113" max="9113" width="4.296875" style="1" customWidth="1"/>
    <col min="9114" max="9114" width="39" style="1" customWidth="1"/>
    <col min="9115" max="9115" width="53.59765625" style="1" customWidth="1"/>
    <col min="9116" max="9119" width="7.69921875" style="1" customWidth="1"/>
    <col min="9120" max="9120" width="10" style="1" customWidth="1"/>
    <col min="9121" max="9122" width="9.296875" style="1" customWidth="1"/>
    <col min="9123" max="9123" width="8" style="1" customWidth="1"/>
    <col min="9124" max="9367" width="9.09765625" style="1"/>
    <col min="9368" max="9368" width="20.09765625" style="1" customWidth="1"/>
    <col min="9369" max="9369" width="4.296875" style="1" customWidth="1"/>
    <col min="9370" max="9370" width="39" style="1" customWidth="1"/>
    <col min="9371" max="9371" width="53.59765625" style="1" customWidth="1"/>
    <col min="9372" max="9375" width="7.69921875" style="1" customWidth="1"/>
    <col min="9376" max="9376" width="10" style="1" customWidth="1"/>
    <col min="9377" max="9378" width="9.296875" style="1" customWidth="1"/>
    <col min="9379" max="9379" width="8" style="1" customWidth="1"/>
    <col min="9380" max="9623" width="9.09765625" style="1"/>
    <col min="9624" max="9624" width="20.09765625" style="1" customWidth="1"/>
    <col min="9625" max="9625" width="4.296875" style="1" customWidth="1"/>
    <col min="9626" max="9626" width="39" style="1" customWidth="1"/>
    <col min="9627" max="9627" width="53.59765625" style="1" customWidth="1"/>
    <col min="9628" max="9631" width="7.69921875" style="1" customWidth="1"/>
    <col min="9632" max="9632" width="10" style="1" customWidth="1"/>
    <col min="9633" max="9634" width="9.296875" style="1" customWidth="1"/>
    <col min="9635" max="9635" width="8" style="1" customWidth="1"/>
    <col min="9636" max="9879" width="9.09765625" style="1"/>
    <col min="9880" max="9880" width="20.09765625" style="1" customWidth="1"/>
    <col min="9881" max="9881" width="4.296875" style="1" customWidth="1"/>
    <col min="9882" max="9882" width="39" style="1" customWidth="1"/>
    <col min="9883" max="9883" width="53.59765625" style="1" customWidth="1"/>
    <col min="9884" max="9887" width="7.69921875" style="1" customWidth="1"/>
    <col min="9888" max="9888" width="10" style="1" customWidth="1"/>
    <col min="9889" max="9890" width="9.296875" style="1" customWidth="1"/>
    <col min="9891" max="9891" width="8" style="1" customWidth="1"/>
    <col min="9892" max="10135" width="9.09765625" style="1"/>
    <col min="10136" max="10136" width="20.09765625" style="1" customWidth="1"/>
    <col min="10137" max="10137" width="4.296875" style="1" customWidth="1"/>
    <col min="10138" max="10138" width="39" style="1" customWidth="1"/>
    <col min="10139" max="10139" width="53.59765625" style="1" customWidth="1"/>
    <col min="10140" max="10143" width="7.69921875" style="1" customWidth="1"/>
    <col min="10144" max="10144" width="10" style="1" customWidth="1"/>
    <col min="10145" max="10146" width="9.296875" style="1" customWidth="1"/>
    <col min="10147" max="10147" width="8" style="1" customWidth="1"/>
    <col min="10148" max="10391" width="9.09765625" style="1"/>
    <col min="10392" max="10392" width="20.09765625" style="1" customWidth="1"/>
    <col min="10393" max="10393" width="4.296875" style="1" customWidth="1"/>
    <col min="10394" max="10394" width="39" style="1" customWidth="1"/>
    <col min="10395" max="10395" width="53.59765625" style="1" customWidth="1"/>
    <col min="10396" max="10399" width="7.69921875" style="1" customWidth="1"/>
    <col min="10400" max="10400" width="10" style="1" customWidth="1"/>
    <col min="10401" max="10402" width="9.296875" style="1" customWidth="1"/>
    <col min="10403" max="10403" width="8" style="1" customWidth="1"/>
    <col min="10404" max="10647" width="9.09765625" style="1"/>
    <col min="10648" max="10648" width="20.09765625" style="1" customWidth="1"/>
    <col min="10649" max="10649" width="4.296875" style="1" customWidth="1"/>
    <col min="10650" max="10650" width="39" style="1" customWidth="1"/>
    <col min="10651" max="10651" width="53.59765625" style="1" customWidth="1"/>
    <col min="10652" max="10655" width="7.69921875" style="1" customWidth="1"/>
    <col min="10656" max="10656" width="10" style="1" customWidth="1"/>
    <col min="10657" max="10658" width="9.296875" style="1" customWidth="1"/>
    <col min="10659" max="10659" width="8" style="1" customWidth="1"/>
    <col min="10660" max="10903" width="9.09765625" style="1"/>
    <col min="10904" max="10904" width="20.09765625" style="1" customWidth="1"/>
    <col min="10905" max="10905" width="4.296875" style="1" customWidth="1"/>
    <col min="10906" max="10906" width="39" style="1" customWidth="1"/>
    <col min="10907" max="10907" width="53.59765625" style="1" customWidth="1"/>
    <col min="10908" max="10911" width="7.69921875" style="1" customWidth="1"/>
    <col min="10912" max="10912" width="10" style="1" customWidth="1"/>
    <col min="10913" max="10914" width="9.296875" style="1" customWidth="1"/>
    <col min="10915" max="10915" width="8" style="1" customWidth="1"/>
    <col min="10916" max="11159" width="9.09765625" style="1"/>
    <col min="11160" max="11160" width="20.09765625" style="1" customWidth="1"/>
    <col min="11161" max="11161" width="4.296875" style="1" customWidth="1"/>
    <col min="11162" max="11162" width="39" style="1" customWidth="1"/>
    <col min="11163" max="11163" width="53.59765625" style="1" customWidth="1"/>
    <col min="11164" max="11167" width="7.69921875" style="1" customWidth="1"/>
    <col min="11168" max="11168" width="10" style="1" customWidth="1"/>
    <col min="11169" max="11170" width="9.296875" style="1" customWidth="1"/>
    <col min="11171" max="11171" width="8" style="1" customWidth="1"/>
    <col min="11172" max="11415" width="9.09765625" style="1"/>
    <col min="11416" max="11416" width="20.09765625" style="1" customWidth="1"/>
    <col min="11417" max="11417" width="4.296875" style="1" customWidth="1"/>
    <col min="11418" max="11418" width="39" style="1" customWidth="1"/>
    <col min="11419" max="11419" width="53.59765625" style="1" customWidth="1"/>
    <col min="11420" max="11423" width="7.69921875" style="1" customWidth="1"/>
    <col min="11424" max="11424" width="10" style="1" customWidth="1"/>
    <col min="11425" max="11426" width="9.296875" style="1" customWidth="1"/>
    <col min="11427" max="11427" width="8" style="1" customWidth="1"/>
    <col min="11428" max="11671" width="9.09765625" style="1"/>
    <col min="11672" max="11672" width="20.09765625" style="1" customWidth="1"/>
    <col min="11673" max="11673" width="4.296875" style="1" customWidth="1"/>
    <col min="11674" max="11674" width="39" style="1" customWidth="1"/>
    <col min="11675" max="11675" width="53.59765625" style="1" customWidth="1"/>
    <col min="11676" max="11679" width="7.69921875" style="1" customWidth="1"/>
    <col min="11680" max="11680" width="10" style="1" customWidth="1"/>
    <col min="11681" max="11682" width="9.296875" style="1" customWidth="1"/>
    <col min="11683" max="11683" width="8" style="1" customWidth="1"/>
    <col min="11684" max="11927" width="9.09765625" style="1"/>
    <col min="11928" max="11928" width="20.09765625" style="1" customWidth="1"/>
    <col min="11929" max="11929" width="4.296875" style="1" customWidth="1"/>
    <col min="11930" max="11930" width="39" style="1" customWidth="1"/>
    <col min="11931" max="11931" width="53.59765625" style="1" customWidth="1"/>
    <col min="11932" max="11935" width="7.69921875" style="1" customWidth="1"/>
    <col min="11936" max="11936" width="10" style="1" customWidth="1"/>
    <col min="11937" max="11938" width="9.296875" style="1" customWidth="1"/>
    <col min="11939" max="11939" width="8" style="1" customWidth="1"/>
    <col min="11940" max="12183" width="9.09765625" style="1"/>
    <col min="12184" max="12184" width="20.09765625" style="1" customWidth="1"/>
    <col min="12185" max="12185" width="4.296875" style="1" customWidth="1"/>
    <col min="12186" max="12186" width="39" style="1" customWidth="1"/>
    <col min="12187" max="12187" width="53.59765625" style="1" customWidth="1"/>
    <col min="12188" max="12191" width="7.69921875" style="1" customWidth="1"/>
    <col min="12192" max="12192" width="10" style="1" customWidth="1"/>
    <col min="12193" max="12194" width="9.296875" style="1" customWidth="1"/>
    <col min="12195" max="12195" width="8" style="1" customWidth="1"/>
    <col min="12196" max="12439" width="9.09765625" style="1"/>
    <col min="12440" max="12440" width="20.09765625" style="1" customWidth="1"/>
    <col min="12441" max="12441" width="4.296875" style="1" customWidth="1"/>
    <col min="12442" max="12442" width="39" style="1" customWidth="1"/>
    <col min="12443" max="12443" width="53.59765625" style="1" customWidth="1"/>
    <col min="12444" max="12447" width="7.69921875" style="1" customWidth="1"/>
    <col min="12448" max="12448" width="10" style="1" customWidth="1"/>
    <col min="12449" max="12450" width="9.296875" style="1" customWidth="1"/>
    <col min="12451" max="12451" width="8" style="1" customWidth="1"/>
    <col min="12452" max="12695" width="9.09765625" style="1"/>
    <col min="12696" max="12696" width="20.09765625" style="1" customWidth="1"/>
    <col min="12697" max="12697" width="4.296875" style="1" customWidth="1"/>
    <col min="12698" max="12698" width="39" style="1" customWidth="1"/>
    <col min="12699" max="12699" width="53.59765625" style="1" customWidth="1"/>
    <col min="12700" max="12703" width="7.69921875" style="1" customWidth="1"/>
    <col min="12704" max="12704" width="10" style="1" customWidth="1"/>
    <col min="12705" max="12706" width="9.296875" style="1" customWidth="1"/>
    <col min="12707" max="12707" width="8" style="1" customWidth="1"/>
    <col min="12708" max="12951" width="9.09765625" style="1"/>
    <col min="12952" max="12952" width="20.09765625" style="1" customWidth="1"/>
    <col min="12953" max="12953" width="4.296875" style="1" customWidth="1"/>
    <col min="12954" max="12954" width="39" style="1" customWidth="1"/>
    <col min="12955" max="12955" width="53.59765625" style="1" customWidth="1"/>
    <col min="12956" max="12959" width="7.69921875" style="1" customWidth="1"/>
    <col min="12960" max="12960" width="10" style="1" customWidth="1"/>
    <col min="12961" max="12962" width="9.296875" style="1" customWidth="1"/>
    <col min="12963" max="12963" width="8" style="1" customWidth="1"/>
    <col min="12964" max="13207" width="9.09765625" style="1"/>
    <col min="13208" max="13208" width="20.09765625" style="1" customWidth="1"/>
    <col min="13209" max="13209" width="4.296875" style="1" customWidth="1"/>
    <col min="13210" max="13210" width="39" style="1" customWidth="1"/>
    <col min="13211" max="13211" width="53.59765625" style="1" customWidth="1"/>
    <col min="13212" max="13215" width="7.69921875" style="1" customWidth="1"/>
    <col min="13216" max="13216" width="10" style="1" customWidth="1"/>
    <col min="13217" max="13218" width="9.296875" style="1" customWidth="1"/>
    <col min="13219" max="13219" width="8" style="1" customWidth="1"/>
    <col min="13220" max="13463" width="9.09765625" style="1"/>
    <col min="13464" max="13464" width="20.09765625" style="1" customWidth="1"/>
    <col min="13465" max="13465" width="4.296875" style="1" customWidth="1"/>
    <col min="13466" max="13466" width="39" style="1" customWidth="1"/>
    <col min="13467" max="13467" width="53.59765625" style="1" customWidth="1"/>
    <col min="13468" max="13471" width="7.69921875" style="1" customWidth="1"/>
    <col min="13472" max="13472" width="10" style="1" customWidth="1"/>
    <col min="13473" max="13474" width="9.296875" style="1" customWidth="1"/>
    <col min="13475" max="13475" width="8" style="1" customWidth="1"/>
    <col min="13476" max="13719" width="9.09765625" style="1"/>
    <col min="13720" max="13720" width="20.09765625" style="1" customWidth="1"/>
    <col min="13721" max="13721" width="4.296875" style="1" customWidth="1"/>
    <col min="13722" max="13722" width="39" style="1" customWidth="1"/>
    <col min="13723" max="13723" width="53.59765625" style="1" customWidth="1"/>
    <col min="13724" max="13727" width="7.69921875" style="1" customWidth="1"/>
    <col min="13728" max="13728" width="10" style="1" customWidth="1"/>
    <col min="13729" max="13730" width="9.296875" style="1" customWidth="1"/>
    <col min="13731" max="13731" width="8" style="1" customWidth="1"/>
    <col min="13732" max="13975" width="9.09765625" style="1"/>
    <col min="13976" max="13976" width="20.09765625" style="1" customWidth="1"/>
    <col min="13977" max="13977" width="4.296875" style="1" customWidth="1"/>
    <col min="13978" max="13978" width="39" style="1" customWidth="1"/>
    <col min="13979" max="13979" width="53.59765625" style="1" customWidth="1"/>
    <col min="13980" max="13983" width="7.69921875" style="1" customWidth="1"/>
    <col min="13984" max="13984" width="10" style="1" customWidth="1"/>
    <col min="13985" max="13986" width="9.296875" style="1" customWidth="1"/>
    <col min="13987" max="13987" width="8" style="1" customWidth="1"/>
    <col min="13988" max="14231" width="9.09765625" style="1"/>
    <col min="14232" max="14232" width="20.09765625" style="1" customWidth="1"/>
    <col min="14233" max="14233" width="4.296875" style="1" customWidth="1"/>
    <col min="14234" max="14234" width="39" style="1" customWidth="1"/>
    <col min="14235" max="14235" width="53.59765625" style="1" customWidth="1"/>
    <col min="14236" max="14239" width="7.69921875" style="1" customWidth="1"/>
    <col min="14240" max="14240" width="10" style="1" customWidth="1"/>
    <col min="14241" max="14242" width="9.296875" style="1" customWidth="1"/>
    <col min="14243" max="14243" width="8" style="1" customWidth="1"/>
    <col min="14244" max="14487" width="9.09765625" style="1"/>
    <col min="14488" max="14488" width="20.09765625" style="1" customWidth="1"/>
    <col min="14489" max="14489" width="4.296875" style="1" customWidth="1"/>
    <col min="14490" max="14490" width="39" style="1" customWidth="1"/>
    <col min="14491" max="14491" width="53.59765625" style="1" customWidth="1"/>
    <col min="14492" max="14495" width="7.69921875" style="1" customWidth="1"/>
    <col min="14496" max="14496" width="10" style="1" customWidth="1"/>
    <col min="14497" max="14498" width="9.296875" style="1" customWidth="1"/>
    <col min="14499" max="14499" width="8" style="1" customWidth="1"/>
    <col min="14500" max="14743" width="9.09765625" style="1"/>
    <col min="14744" max="14744" width="20.09765625" style="1" customWidth="1"/>
    <col min="14745" max="14745" width="4.296875" style="1" customWidth="1"/>
    <col min="14746" max="14746" width="39" style="1" customWidth="1"/>
    <col min="14747" max="14747" width="53.59765625" style="1" customWidth="1"/>
    <col min="14748" max="14751" width="7.69921875" style="1" customWidth="1"/>
    <col min="14752" max="14752" width="10" style="1" customWidth="1"/>
    <col min="14753" max="14754" width="9.296875" style="1" customWidth="1"/>
    <col min="14755" max="14755" width="8" style="1" customWidth="1"/>
    <col min="14756" max="14999" width="9.09765625" style="1"/>
    <col min="15000" max="15000" width="20.09765625" style="1" customWidth="1"/>
    <col min="15001" max="15001" width="4.296875" style="1" customWidth="1"/>
    <col min="15002" max="15002" width="39" style="1" customWidth="1"/>
    <col min="15003" max="15003" width="53.59765625" style="1" customWidth="1"/>
    <col min="15004" max="15007" width="7.69921875" style="1" customWidth="1"/>
    <col min="15008" max="15008" width="10" style="1" customWidth="1"/>
    <col min="15009" max="15010" width="9.296875" style="1" customWidth="1"/>
    <col min="15011" max="15011" width="8" style="1" customWidth="1"/>
    <col min="15012" max="15255" width="9.09765625" style="1"/>
    <col min="15256" max="15256" width="20.09765625" style="1" customWidth="1"/>
    <col min="15257" max="15257" width="4.296875" style="1" customWidth="1"/>
    <col min="15258" max="15258" width="39" style="1" customWidth="1"/>
    <col min="15259" max="15259" width="53.59765625" style="1" customWidth="1"/>
    <col min="15260" max="15263" width="7.69921875" style="1" customWidth="1"/>
    <col min="15264" max="15264" width="10" style="1" customWidth="1"/>
    <col min="15265" max="15266" width="9.296875" style="1" customWidth="1"/>
    <col min="15267" max="15267" width="8" style="1" customWidth="1"/>
    <col min="15268" max="15511" width="9.09765625" style="1"/>
    <col min="15512" max="15512" width="20.09765625" style="1" customWidth="1"/>
    <col min="15513" max="15513" width="4.296875" style="1" customWidth="1"/>
    <col min="15514" max="15514" width="39" style="1" customWidth="1"/>
    <col min="15515" max="15515" width="53.59765625" style="1" customWidth="1"/>
    <col min="15516" max="15519" width="7.69921875" style="1" customWidth="1"/>
    <col min="15520" max="15520" width="10" style="1" customWidth="1"/>
    <col min="15521" max="15522" width="9.296875" style="1" customWidth="1"/>
    <col min="15523" max="15523" width="8" style="1" customWidth="1"/>
    <col min="15524" max="15767" width="9.09765625" style="1"/>
    <col min="15768" max="15768" width="20.09765625" style="1" customWidth="1"/>
    <col min="15769" max="15769" width="4.296875" style="1" customWidth="1"/>
    <col min="15770" max="15770" width="39" style="1" customWidth="1"/>
    <col min="15771" max="15771" width="53.59765625" style="1" customWidth="1"/>
    <col min="15772" max="15775" width="7.69921875" style="1" customWidth="1"/>
    <col min="15776" max="15776" width="10" style="1" customWidth="1"/>
    <col min="15777" max="15778" width="9.296875" style="1" customWidth="1"/>
    <col min="15779" max="15779" width="8" style="1" customWidth="1"/>
    <col min="15780" max="16023" width="9.09765625" style="1"/>
    <col min="16024" max="16024" width="20.09765625" style="1" customWidth="1"/>
    <col min="16025" max="16025" width="4.296875" style="1" customWidth="1"/>
    <col min="16026" max="16026" width="39" style="1" customWidth="1"/>
    <col min="16027" max="16027" width="53.59765625" style="1" customWidth="1"/>
    <col min="16028" max="16031" width="7.69921875" style="1" customWidth="1"/>
    <col min="16032" max="16032" width="10" style="1" customWidth="1"/>
    <col min="16033" max="16034" width="9.296875" style="1" customWidth="1"/>
    <col min="16035" max="16035" width="8" style="1" customWidth="1"/>
    <col min="16036" max="16384" width="9.09765625" style="1"/>
  </cols>
  <sheetData>
    <row r="1" spans="1:93" ht="21" customHeight="1">
      <c r="A1" s="674" t="s">
        <v>998</v>
      </c>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4"/>
      <c r="AY1" s="674"/>
      <c r="AZ1" s="674"/>
      <c r="BA1" s="674"/>
      <c r="BB1" s="674"/>
      <c r="BC1" s="674"/>
      <c r="BD1" s="674"/>
      <c r="BE1" s="674"/>
      <c r="BF1" s="674"/>
      <c r="BG1" s="674"/>
      <c r="BH1" s="674"/>
      <c r="BI1" s="674"/>
      <c r="BJ1" s="674"/>
      <c r="BK1" s="674"/>
      <c r="BL1" s="674"/>
      <c r="BM1" s="674"/>
      <c r="BN1" s="674"/>
      <c r="BO1" s="674"/>
      <c r="BP1" s="674"/>
      <c r="BQ1" s="674"/>
      <c r="BR1" s="674"/>
      <c r="BS1" s="674"/>
      <c r="BT1" s="674"/>
      <c r="BU1" s="674"/>
      <c r="BV1" s="674"/>
      <c r="BW1" s="674"/>
      <c r="BX1" s="674"/>
      <c r="BY1" s="674"/>
      <c r="BZ1" s="674"/>
      <c r="CA1" s="674"/>
      <c r="CB1" s="674"/>
      <c r="CC1" s="674"/>
      <c r="CD1" s="674"/>
      <c r="CE1" s="674"/>
      <c r="CF1" s="674"/>
      <c r="CG1" s="674"/>
      <c r="CH1" s="674"/>
      <c r="CI1" s="674"/>
      <c r="CJ1" s="674"/>
      <c r="CK1" s="674"/>
      <c r="CL1" s="674"/>
      <c r="CM1" s="674"/>
    </row>
    <row r="2" spans="1:93" ht="20.25" customHeight="1">
      <c r="A2" s="675" t="s">
        <v>966</v>
      </c>
      <c r="B2" s="675"/>
      <c r="C2" s="675"/>
      <c r="D2" s="675"/>
      <c r="E2" s="675"/>
      <c r="F2" s="675"/>
      <c r="G2" s="675"/>
      <c r="H2" s="675"/>
      <c r="I2" s="675"/>
      <c r="J2" s="675"/>
      <c r="K2" s="675"/>
      <c r="L2" s="675"/>
      <c r="M2" s="675"/>
      <c r="N2" s="675"/>
      <c r="O2" s="675"/>
      <c r="P2" s="675"/>
      <c r="Q2" s="675"/>
      <c r="R2" s="675"/>
      <c r="S2" s="675"/>
      <c r="T2" s="675"/>
      <c r="U2" s="675"/>
      <c r="V2" s="675"/>
      <c r="W2" s="675"/>
      <c r="X2" s="675"/>
      <c r="Y2" s="675"/>
      <c r="Z2" s="675"/>
      <c r="AA2" s="675"/>
      <c r="AB2" s="675"/>
      <c r="AC2" s="675"/>
      <c r="AD2" s="675"/>
      <c r="AE2" s="675"/>
      <c r="AF2" s="675"/>
      <c r="AG2" s="675"/>
      <c r="AH2" s="675"/>
      <c r="AI2" s="675"/>
      <c r="AJ2" s="675"/>
      <c r="AK2" s="675"/>
      <c r="AL2" s="675"/>
      <c r="AM2" s="675"/>
      <c r="AN2" s="675"/>
      <c r="AO2" s="675"/>
      <c r="AP2" s="675"/>
      <c r="AQ2" s="675"/>
      <c r="AR2" s="675"/>
      <c r="AS2" s="675"/>
      <c r="AT2" s="675"/>
      <c r="AU2" s="675"/>
      <c r="AV2" s="675"/>
      <c r="AW2" s="675"/>
      <c r="AX2" s="675"/>
      <c r="AY2" s="675"/>
      <c r="AZ2" s="675"/>
      <c r="BA2" s="675"/>
      <c r="BB2" s="675"/>
      <c r="BC2" s="675"/>
      <c r="BD2" s="675"/>
      <c r="BE2" s="675"/>
      <c r="BF2" s="675"/>
      <c r="BG2" s="675"/>
      <c r="BH2" s="675"/>
      <c r="BI2" s="675"/>
      <c r="BJ2" s="675"/>
      <c r="BK2" s="675"/>
      <c r="BL2" s="675"/>
      <c r="BM2" s="675"/>
      <c r="BN2" s="675"/>
      <c r="BO2" s="675"/>
      <c r="BP2" s="675"/>
      <c r="BQ2" s="675"/>
      <c r="BR2" s="675"/>
      <c r="BS2" s="675"/>
      <c r="BT2" s="675"/>
      <c r="BU2" s="675"/>
      <c r="BV2" s="675"/>
      <c r="BW2" s="675"/>
      <c r="BX2" s="675"/>
      <c r="BY2" s="675"/>
      <c r="BZ2" s="675"/>
      <c r="CA2" s="675"/>
      <c r="CB2" s="675"/>
      <c r="CC2" s="675"/>
      <c r="CD2" s="736"/>
      <c r="CE2" s="675"/>
      <c r="CF2" s="736"/>
      <c r="CG2" s="675"/>
      <c r="CH2" s="736"/>
      <c r="CI2" s="675"/>
      <c r="CJ2" s="736"/>
      <c r="CK2" s="675"/>
      <c r="CL2" s="675"/>
      <c r="CM2" s="675"/>
    </row>
    <row r="3" spans="1:93" s="47" customFormat="1" ht="24.75" customHeight="1">
      <c r="A3" s="655" t="s">
        <v>295</v>
      </c>
      <c r="B3" s="656" t="s">
        <v>295</v>
      </c>
      <c r="C3" s="659" t="s">
        <v>293</v>
      </c>
      <c r="D3" s="660"/>
      <c r="E3" s="659" t="s">
        <v>294</v>
      </c>
      <c r="F3" s="660"/>
      <c r="G3" s="665" t="s">
        <v>341</v>
      </c>
      <c r="H3" s="665" t="s">
        <v>342</v>
      </c>
      <c r="I3" s="668" t="s">
        <v>474</v>
      </c>
      <c r="J3" s="671" t="s">
        <v>343</v>
      </c>
      <c r="K3" s="676" t="s">
        <v>322</v>
      </c>
      <c r="L3" s="676" t="s">
        <v>851</v>
      </c>
      <c r="M3" s="656" t="s">
        <v>355</v>
      </c>
      <c r="N3" s="679" t="s">
        <v>344</v>
      </c>
      <c r="O3" s="680"/>
      <c r="P3" s="680"/>
      <c r="Q3" s="680"/>
      <c r="R3" s="680"/>
      <c r="S3" s="680"/>
      <c r="T3" s="680"/>
      <c r="U3" s="680"/>
      <c r="V3" s="680"/>
      <c r="W3" s="681"/>
      <c r="X3" s="682" t="s">
        <v>361</v>
      </c>
      <c r="Y3" s="643" t="s">
        <v>809</v>
      </c>
      <c r="Z3" s="644"/>
      <c r="AA3" s="684"/>
      <c r="AB3" s="640" t="s">
        <v>810</v>
      </c>
      <c r="AC3" s="641"/>
      <c r="AD3" s="641"/>
      <c r="AE3" s="642"/>
      <c r="AF3" s="640" t="s">
        <v>811</v>
      </c>
      <c r="AG3" s="641"/>
      <c r="AH3" s="641"/>
      <c r="AI3" s="642"/>
      <c r="AJ3" s="640" t="s">
        <v>812</v>
      </c>
      <c r="AK3" s="641"/>
      <c r="AL3" s="641"/>
      <c r="AM3" s="641"/>
      <c r="AN3" s="642"/>
      <c r="AO3" s="640" t="s">
        <v>947</v>
      </c>
      <c r="AP3" s="641"/>
      <c r="AQ3" s="641"/>
      <c r="AR3" s="642"/>
      <c r="AS3" s="640" t="s">
        <v>820</v>
      </c>
      <c r="AT3" s="641"/>
      <c r="AU3" s="640" t="s">
        <v>813</v>
      </c>
      <c r="AV3" s="641"/>
      <c r="AW3" s="641"/>
      <c r="AX3" s="642"/>
      <c r="AY3" s="641" t="s">
        <v>948</v>
      </c>
      <c r="AZ3" s="641"/>
      <c r="BA3" s="642"/>
      <c r="BB3" s="643" t="s">
        <v>815</v>
      </c>
      <c r="BC3" s="644"/>
      <c r="BD3" s="644"/>
      <c r="BE3" s="640" t="s">
        <v>816</v>
      </c>
      <c r="BF3" s="641"/>
      <c r="BG3" s="642"/>
      <c r="BH3" s="46"/>
      <c r="BI3" s="46"/>
      <c r="BJ3" s="46"/>
      <c r="BK3" s="46"/>
      <c r="BL3" s="645" t="s">
        <v>621</v>
      </c>
      <c r="BM3" s="645"/>
      <c r="BN3" s="645"/>
      <c r="BO3" s="645"/>
      <c r="BP3" s="645"/>
      <c r="BQ3" s="645"/>
      <c r="BR3" s="645"/>
      <c r="BS3" s="645"/>
      <c r="BT3" s="645"/>
      <c r="BU3" s="645"/>
      <c r="BV3" s="645"/>
      <c r="BW3" s="645"/>
      <c r="BX3" s="645"/>
      <c r="BY3" s="645"/>
      <c r="BZ3" s="645"/>
      <c r="CA3" s="645"/>
      <c r="CB3" s="645"/>
      <c r="CC3" s="645"/>
      <c r="CD3" s="737"/>
      <c r="CE3" s="645"/>
      <c r="CF3" s="737"/>
      <c r="CG3" s="645"/>
      <c r="CH3" s="737"/>
      <c r="CI3" s="645"/>
      <c r="CJ3" s="737"/>
      <c r="CK3" s="645"/>
      <c r="CL3" s="646"/>
      <c r="CM3" s="647" t="s">
        <v>876</v>
      </c>
    </row>
    <row r="4" spans="1:93" s="47" customFormat="1" ht="15.75" customHeight="1">
      <c r="A4" s="655"/>
      <c r="B4" s="657"/>
      <c r="C4" s="661"/>
      <c r="D4" s="662"/>
      <c r="E4" s="661"/>
      <c r="F4" s="662"/>
      <c r="G4" s="666"/>
      <c r="H4" s="666"/>
      <c r="I4" s="669"/>
      <c r="J4" s="672"/>
      <c r="K4" s="677"/>
      <c r="L4" s="677"/>
      <c r="M4" s="657"/>
      <c r="N4" s="63" t="s">
        <v>345</v>
      </c>
      <c r="O4" s="63" t="s">
        <v>346</v>
      </c>
      <c r="P4" s="63" t="s">
        <v>347</v>
      </c>
      <c r="Q4" s="63" t="s">
        <v>348</v>
      </c>
      <c r="R4" s="63" t="s">
        <v>351</v>
      </c>
      <c r="S4" s="64" t="s">
        <v>350</v>
      </c>
      <c r="T4" s="63" t="s">
        <v>349</v>
      </c>
      <c r="U4" s="63" t="s">
        <v>365</v>
      </c>
      <c r="V4" s="64" t="s">
        <v>352</v>
      </c>
      <c r="W4" s="111" t="s">
        <v>362</v>
      </c>
      <c r="X4" s="683"/>
      <c r="Y4" s="54" t="s">
        <v>357</v>
      </c>
      <c r="Z4" s="54" t="s">
        <v>358</v>
      </c>
      <c r="AA4" s="54" t="s">
        <v>359</v>
      </c>
      <c r="AB4" s="280" t="s">
        <v>357</v>
      </c>
      <c r="AC4" s="54" t="s">
        <v>358</v>
      </c>
      <c r="AD4" s="54" t="s">
        <v>359</v>
      </c>
      <c r="AE4" s="54" t="s">
        <v>360</v>
      </c>
      <c r="AF4" s="54" t="s">
        <v>357</v>
      </c>
      <c r="AG4" s="54" t="s">
        <v>358</v>
      </c>
      <c r="AH4" s="54" t="s">
        <v>359</v>
      </c>
      <c r="AI4" s="54" t="s">
        <v>360</v>
      </c>
      <c r="AJ4" s="54" t="s">
        <v>357</v>
      </c>
      <c r="AK4" s="54" t="s">
        <v>358</v>
      </c>
      <c r="AL4" s="54" t="s">
        <v>359</v>
      </c>
      <c r="AM4" s="54" t="s">
        <v>360</v>
      </c>
      <c r="AN4" s="54" t="s">
        <v>484</v>
      </c>
      <c r="AO4" s="54" t="s">
        <v>357</v>
      </c>
      <c r="AP4" s="54" t="s">
        <v>358</v>
      </c>
      <c r="AQ4" s="54" t="s">
        <v>359</v>
      </c>
      <c r="AR4" s="54" t="s">
        <v>360</v>
      </c>
      <c r="AS4" s="54" t="s">
        <v>357</v>
      </c>
      <c r="AT4" s="54" t="s">
        <v>358</v>
      </c>
      <c r="AU4" s="54" t="s">
        <v>357</v>
      </c>
      <c r="AV4" s="54" t="s">
        <v>358</v>
      </c>
      <c r="AW4" s="54" t="s">
        <v>359</v>
      </c>
      <c r="AX4" s="54" t="s">
        <v>360</v>
      </c>
      <c r="AY4" s="54" t="s">
        <v>357</v>
      </c>
      <c r="AZ4" s="54" t="s">
        <v>358</v>
      </c>
      <c r="BA4" s="54" t="s">
        <v>360</v>
      </c>
      <c r="BB4" s="54" t="s">
        <v>357</v>
      </c>
      <c r="BC4" s="54" t="s">
        <v>358</v>
      </c>
      <c r="BD4" s="54" t="s">
        <v>359</v>
      </c>
      <c r="BE4" s="54" t="s">
        <v>357</v>
      </c>
      <c r="BF4" s="54" t="s">
        <v>358</v>
      </c>
      <c r="BG4" s="54" t="s">
        <v>359</v>
      </c>
      <c r="BH4" s="123" t="s">
        <v>821</v>
      </c>
      <c r="BI4" s="123" t="s">
        <v>822</v>
      </c>
      <c r="BJ4" s="123" t="s">
        <v>823</v>
      </c>
      <c r="BK4" s="123" t="s">
        <v>824</v>
      </c>
      <c r="BL4" s="123" t="s">
        <v>825</v>
      </c>
      <c r="BM4" s="123" t="s">
        <v>826</v>
      </c>
      <c r="BN4" s="123" t="s">
        <v>827</v>
      </c>
      <c r="BO4" s="123" t="s">
        <v>828</v>
      </c>
      <c r="BP4" s="123" t="s">
        <v>829</v>
      </c>
      <c r="BQ4" s="123" t="s">
        <v>830</v>
      </c>
      <c r="BR4" s="123" t="s">
        <v>831</v>
      </c>
      <c r="BS4" s="123" t="s">
        <v>832</v>
      </c>
      <c r="BT4" s="123" t="s">
        <v>833</v>
      </c>
      <c r="BU4" s="123" t="s">
        <v>834</v>
      </c>
      <c r="BV4" s="123" t="s">
        <v>835</v>
      </c>
      <c r="BW4" s="123" t="s">
        <v>836</v>
      </c>
      <c r="BX4" s="123" t="s">
        <v>837</v>
      </c>
      <c r="BY4" s="123" t="s">
        <v>838</v>
      </c>
      <c r="BZ4" s="123" t="s">
        <v>839</v>
      </c>
      <c r="CA4" s="123" t="s">
        <v>840</v>
      </c>
      <c r="CB4" s="123" t="s">
        <v>841</v>
      </c>
      <c r="CC4" s="633" t="s">
        <v>622</v>
      </c>
      <c r="CD4" s="737"/>
      <c r="CE4" s="650"/>
      <c r="CF4" s="737"/>
      <c r="CG4" s="650"/>
      <c r="CH4" s="737"/>
      <c r="CI4" s="650"/>
      <c r="CJ4" s="737"/>
      <c r="CK4" s="651" t="s">
        <v>623</v>
      </c>
      <c r="CL4" s="652"/>
      <c r="CM4" s="648"/>
    </row>
    <row r="5" spans="1:93" s="47" customFormat="1" ht="52.5" customHeight="1">
      <c r="A5" s="655"/>
      <c r="B5" s="657"/>
      <c r="C5" s="663"/>
      <c r="D5" s="664"/>
      <c r="E5" s="663"/>
      <c r="F5" s="664"/>
      <c r="G5" s="666"/>
      <c r="H5" s="666"/>
      <c r="I5" s="669"/>
      <c r="J5" s="672"/>
      <c r="K5" s="677"/>
      <c r="L5" s="677"/>
      <c r="M5" s="657"/>
      <c r="N5" s="65" t="s">
        <v>354</v>
      </c>
      <c r="O5" s="65" t="s">
        <v>353</v>
      </c>
      <c r="P5" s="65" t="s">
        <v>353</v>
      </c>
      <c r="Q5" s="65" t="s">
        <v>451</v>
      </c>
      <c r="R5" s="65" t="s">
        <v>353</v>
      </c>
      <c r="S5" s="66" t="s">
        <v>613</v>
      </c>
      <c r="T5" s="65" t="s">
        <v>353</v>
      </c>
      <c r="U5" s="65" t="s">
        <v>354</v>
      </c>
      <c r="V5" s="66" t="s">
        <v>354</v>
      </c>
      <c r="W5" s="112" t="s">
        <v>354</v>
      </c>
      <c r="X5" s="683"/>
      <c r="Y5" s="638" t="s">
        <v>485</v>
      </c>
      <c r="Z5" s="638" t="s">
        <v>487</v>
      </c>
      <c r="AA5" s="638" t="s">
        <v>488</v>
      </c>
      <c r="AB5" s="734" t="s">
        <v>486</v>
      </c>
      <c r="AC5" s="638" t="s">
        <v>489</v>
      </c>
      <c r="AD5" s="638" t="s">
        <v>490</v>
      </c>
      <c r="AE5" s="638" t="s">
        <v>602</v>
      </c>
      <c r="AF5" s="638" t="s">
        <v>491</v>
      </c>
      <c r="AG5" s="638" t="s">
        <v>492</v>
      </c>
      <c r="AH5" s="638" t="s">
        <v>493</v>
      </c>
      <c r="AI5" s="638" t="s">
        <v>494</v>
      </c>
      <c r="AJ5" s="638" t="s">
        <v>496</v>
      </c>
      <c r="AK5" s="638" t="s">
        <v>496</v>
      </c>
      <c r="AL5" s="638" t="s">
        <v>497</v>
      </c>
      <c r="AM5" s="638" t="s">
        <v>498</v>
      </c>
      <c r="AN5" s="638" t="s">
        <v>499</v>
      </c>
      <c r="AO5" s="638" t="s">
        <v>980</v>
      </c>
      <c r="AP5" s="638" t="s">
        <v>980</v>
      </c>
      <c r="AQ5" s="638" t="s">
        <v>981</v>
      </c>
      <c r="AR5" s="638" t="s">
        <v>982</v>
      </c>
      <c r="AS5" s="638" t="s">
        <v>503</v>
      </c>
      <c r="AT5" s="638" t="s">
        <v>504</v>
      </c>
      <c r="AU5" s="638" t="s">
        <v>505</v>
      </c>
      <c r="AV5" s="638" t="s">
        <v>506</v>
      </c>
      <c r="AW5" s="638" t="s">
        <v>507</v>
      </c>
      <c r="AX5" s="638" t="s">
        <v>508</v>
      </c>
      <c r="AY5" s="638" t="s">
        <v>500</v>
      </c>
      <c r="AZ5" s="638" t="s">
        <v>502</v>
      </c>
      <c r="BA5" s="638" t="s">
        <v>501</v>
      </c>
      <c r="BB5" s="638" t="s">
        <v>512</v>
      </c>
      <c r="BC5" s="638" t="s">
        <v>514</v>
      </c>
      <c r="BD5" s="638" t="s">
        <v>513</v>
      </c>
      <c r="BE5" s="638" t="s">
        <v>515</v>
      </c>
      <c r="BF5" s="638" t="s">
        <v>516</v>
      </c>
      <c r="BG5" s="638" t="s">
        <v>517</v>
      </c>
      <c r="BH5" s="636" t="s">
        <v>997</v>
      </c>
      <c r="BI5" s="636" t="s">
        <v>879</v>
      </c>
      <c r="BJ5" s="636" t="s">
        <v>891</v>
      </c>
      <c r="BK5" s="636" t="s">
        <v>900</v>
      </c>
      <c r="BL5" s="636" t="s">
        <v>967</v>
      </c>
      <c r="BM5" s="636" t="s">
        <v>968</v>
      </c>
      <c r="BN5" s="636" t="s">
        <v>970</v>
      </c>
      <c r="BO5" s="636" t="s">
        <v>944</v>
      </c>
      <c r="BP5" s="636" t="s">
        <v>969</v>
      </c>
      <c r="BQ5" s="636" t="s">
        <v>972</v>
      </c>
      <c r="BR5" s="636" t="s">
        <v>971</v>
      </c>
      <c r="BS5" s="636" t="s">
        <v>973</v>
      </c>
      <c r="BT5" s="636" t="s">
        <v>945</v>
      </c>
      <c r="BU5" s="636" t="s">
        <v>974</v>
      </c>
      <c r="BV5" s="636" t="s">
        <v>943</v>
      </c>
      <c r="BW5" s="636" t="s">
        <v>975</v>
      </c>
      <c r="BX5" s="636" t="s">
        <v>976</v>
      </c>
      <c r="BY5" s="636" t="s">
        <v>895</v>
      </c>
      <c r="BZ5" s="636" t="s">
        <v>977</v>
      </c>
      <c r="CA5" s="636" t="s">
        <v>898</v>
      </c>
      <c r="CB5" s="636" t="s">
        <v>978</v>
      </c>
      <c r="CC5" s="633" t="s">
        <v>624</v>
      </c>
      <c r="CD5" s="732"/>
      <c r="CE5" s="633" t="s">
        <v>625</v>
      </c>
      <c r="CF5" s="732"/>
      <c r="CG5" s="632" t="s">
        <v>626</v>
      </c>
      <c r="CH5" s="733"/>
      <c r="CI5" s="633" t="s">
        <v>627</v>
      </c>
      <c r="CJ5" s="732"/>
      <c r="CK5" s="653"/>
      <c r="CL5" s="654"/>
      <c r="CM5" s="648"/>
    </row>
    <row r="6" spans="1:93" s="47" customFormat="1" ht="75" customHeight="1">
      <c r="A6" s="655"/>
      <c r="B6" s="658"/>
      <c r="C6" s="48" t="s">
        <v>285</v>
      </c>
      <c r="D6" s="149" t="s">
        <v>298</v>
      </c>
      <c r="E6" s="48" t="s">
        <v>0</v>
      </c>
      <c r="F6" s="149" t="s">
        <v>298</v>
      </c>
      <c r="G6" s="667"/>
      <c r="H6" s="667"/>
      <c r="I6" s="670"/>
      <c r="J6" s="673"/>
      <c r="K6" s="678"/>
      <c r="L6" s="678"/>
      <c r="M6" s="658"/>
      <c r="N6" s="67" t="s">
        <v>951</v>
      </c>
      <c r="O6" s="67" t="s">
        <v>952</v>
      </c>
      <c r="P6" s="67" t="s">
        <v>953</v>
      </c>
      <c r="Q6" s="67" t="s">
        <v>954</v>
      </c>
      <c r="R6" s="67" t="s">
        <v>955</v>
      </c>
      <c r="S6" s="68" t="s">
        <v>956</v>
      </c>
      <c r="T6" s="67" t="s">
        <v>957</v>
      </c>
      <c r="U6" s="67" t="s">
        <v>958</v>
      </c>
      <c r="V6" s="68" t="s">
        <v>959</v>
      </c>
      <c r="W6" s="113" t="s">
        <v>960</v>
      </c>
      <c r="X6" s="683"/>
      <c r="Y6" s="639"/>
      <c r="Z6" s="639"/>
      <c r="AA6" s="639"/>
      <c r="AB6" s="735"/>
      <c r="AC6" s="639"/>
      <c r="AD6" s="639"/>
      <c r="AE6" s="639"/>
      <c r="AF6" s="639"/>
      <c r="AG6" s="639"/>
      <c r="AH6" s="639"/>
      <c r="AI6" s="639"/>
      <c r="AJ6" s="639"/>
      <c r="AK6" s="639"/>
      <c r="AL6" s="639"/>
      <c r="AM6" s="639"/>
      <c r="AN6" s="639"/>
      <c r="AO6" s="639"/>
      <c r="AP6" s="639"/>
      <c r="AQ6" s="639"/>
      <c r="AR6" s="639"/>
      <c r="AS6" s="639"/>
      <c r="AT6" s="639"/>
      <c r="AU6" s="639"/>
      <c r="AV6" s="639"/>
      <c r="AW6" s="639"/>
      <c r="AX6" s="639"/>
      <c r="AY6" s="639"/>
      <c r="AZ6" s="639"/>
      <c r="BA6" s="639"/>
      <c r="BB6" s="639"/>
      <c r="BC6" s="639"/>
      <c r="BD6" s="639"/>
      <c r="BE6" s="639"/>
      <c r="BF6" s="639"/>
      <c r="BG6" s="639"/>
      <c r="BH6" s="637"/>
      <c r="BI6" s="637"/>
      <c r="BJ6" s="637"/>
      <c r="BK6" s="637"/>
      <c r="BL6" s="637"/>
      <c r="BM6" s="637"/>
      <c r="BN6" s="637"/>
      <c r="BO6" s="637"/>
      <c r="BP6" s="637"/>
      <c r="BQ6" s="637"/>
      <c r="BR6" s="637"/>
      <c r="BS6" s="637"/>
      <c r="BT6" s="637"/>
      <c r="BU6" s="637"/>
      <c r="BV6" s="637"/>
      <c r="BW6" s="637"/>
      <c r="BX6" s="637"/>
      <c r="BY6" s="637"/>
      <c r="BZ6" s="637"/>
      <c r="CA6" s="637"/>
      <c r="CB6" s="637"/>
      <c r="CC6" s="341" t="s">
        <v>628</v>
      </c>
      <c r="CD6" s="343" t="s">
        <v>629</v>
      </c>
      <c r="CE6" s="341" t="s">
        <v>628</v>
      </c>
      <c r="CF6" s="343" t="s">
        <v>629</v>
      </c>
      <c r="CG6" s="341" t="s">
        <v>628</v>
      </c>
      <c r="CH6" s="343" t="s">
        <v>629</v>
      </c>
      <c r="CI6" s="341" t="s">
        <v>628</v>
      </c>
      <c r="CJ6" s="343" t="s">
        <v>629</v>
      </c>
      <c r="CK6" s="49" t="s">
        <v>630</v>
      </c>
      <c r="CL6" s="49" t="s">
        <v>631</v>
      </c>
      <c r="CM6" s="649"/>
      <c r="CO6" s="47" t="s">
        <v>901</v>
      </c>
    </row>
    <row r="7" spans="1:93" s="351" customFormat="1" ht="27.75" hidden="1" customHeight="1">
      <c r="A7" s="71">
        <v>1</v>
      </c>
      <c r="B7" s="41">
        <v>1</v>
      </c>
      <c r="C7" s="582" t="s">
        <v>132</v>
      </c>
      <c r="D7" s="583"/>
      <c r="E7" s="583"/>
      <c r="F7" s="584"/>
      <c r="G7" s="45" t="s">
        <v>331</v>
      </c>
      <c r="H7" s="152" t="s">
        <v>331</v>
      </c>
      <c r="I7" s="45" t="s">
        <v>331</v>
      </c>
      <c r="J7" s="45" t="s">
        <v>331</v>
      </c>
      <c r="K7" s="15" t="s">
        <v>327</v>
      </c>
      <c r="L7" s="45" t="s">
        <v>331</v>
      </c>
      <c r="M7" s="45" t="s">
        <v>331</v>
      </c>
      <c r="N7" s="45" t="s">
        <v>331</v>
      </c>
      <c r="O7" s="45" t="s">
        <v>331</v>
      </c>
      <c r="P7" s="45" t="s">
        <v>331</v>
      </c>
      <c r="Q7" s="45" t="s">
        <v>331</v>
      </c>
      <c r="R7" s="45" t="s">
        <v>331</v>
      </c>
      <c r="S7" s="45" t="s">
        <v>331</v>
      </c>
      <c r="T7" s="45" t="s">
        <v>331</v>
      </c>
      <c r="U7" s="45" t="s">
        <v>331</v>
      </c>
      <c r="V7" s="45" t="s">
        <v>331</v>
      </c>
      <c r="W7" s="45" t="s">
        <v>331</v>
      </c>
      <c r="X7" s="81" t="s">
        <v>331</v>
      </c>
      <c r="Y7" s="45" t="s">
        <v>331</v>
      </c>
      <c r="Z7" s="45" t="s">
        <v>331</v>
      </c>
      <c r="AA7" s="45" t="s">
        <v>331</v>
      </c>
      <c r="AB7" s="45" t="s">
        <v>331</v>
      </c>
      <c r="AC7" s="45" t="s">
        <v>331</v>
      </c>
      <c r="AD7" s="45" t="s">
        <v>331</v>
      </c>
      <c r="AE7" s="45" t="s">
        <v>331</v>
      </c>
      <c r="AF7" s="45" t="s">
        <v>331</v>
      </c>
      <c r="AG7" s="45" t="s">
        <v>331</v>
      </c>
      <c r="AH7" s="45" t="s">
        <v>331</v>
      </c>
      <c r="AI7" s="45" t="s">
        <v>331</v>
      </c>
      <c r="AJ7" s="45" t="s">
        <v>331</v>
      </c>
      <c r="AK7" s="45" t="s">
        <v>331</v>
      </c>
      <c r="AL7" s="45" t="s">
        <v>331</v>
      </c>
      <c r="AM7" s="45" t="s">
        <v>331</v>
      </c>
      <c r="AN7" s="45" t="s">
        <v>331</v>
      </c>
      <c r="AO7" s="45" t="s">
        <v>331</v>
      </c>
      <c r="AP7" s="45" t="s">
        <v>331</v>
      </c>
      <c r="AQ7" s="45" t="s">
        <v>331</v>
      </c>
      <c r="AR7" s="45" t="s">
        <v>331</v>
      </c>
      <c r="AS7" s="45" t="s">
        <v>331</v>
      </c>
      <c r="AT7" s="45" t="s">
        <v>331</v>
      </c>
      <c r="AU7" s="45" t="s">
        <v>331</v>
      </c>
      <c r="AV7" s="45" t="s">
        <v>331</v>
      </c>
      <c r="AW7" s="45" t="s">
        <v>331</v>
      </c>
      <c r="AX7" s="45" t="s">
        <v>331</v>
      </c>
      <c r="AY7" s="45" t="s">
        <v>331</v>
      </c>
      <c r="AZ7" s="45" t="s">
        <v>331</v>
      </c>
      <c r="BA7" s="45" t="s">
        <v>331</v>
      </c>
      <c r="BB7" s="45" t="s">
        <v>331</v>
      </c>
      <c r="BC7" s="45" t="s">
        <v>331</v>
      </c>
      <c r="BD7" s="45" t="s">
        <v>331</v>
      </c>
      <c r="BE7" s="45" t="s">
        <v>331</v>
      </c>
      <c r="BF7" s="45" t="s">
        <v>331</v>
      </c>
      <c r="BG7" s="45" t="s">
        <v>331</v>
      </c>
      <c r="BH7" s="45" t="s">
        <v>331</v>
      </c>
      <c r="BI7" s="45" t="s">
        <v>331</v>
      </c>
      <c r="BJ7" s="45" t="s">
        <v>331</v>
      </c>
      <c r="BK7" s="45" t="s">
        <v>331</v>
      </c>
      <c r="BL7" s="45" t="s">
        <v>331</v>
      </c>
      <c r="BM7" s="45" t="s">
        <v>331</v>
      </c>
      <c r="BN7" s="45" t="s">
        <v>331</v>
      </c>
      <c r="BO7" s="45" t="s">
        <v>331</v>
      </c>
      <c r="BP7" s="45" t="s">
        <v>331</v>
      </c>
      <c r="BQ7" s="45" t="s">
        <v>331</v>
      </c>
      <c r="BR7" s="45" t="s">
        <v>331</v>
      </c>
      <c r="BS7" s="45" t="s">
        <v>331</v>
      </c>
      <c r="BT7" s="45" t="s">
        <v>331</v>
      </c>
      <c r="BU7" s="45" t="s">
        <v>331</v>
      </c>
      <c r="BV7" s="45" t="s">
        <v>331</v>
      </c>
      <c r="BW7" s="45" t="s">
        <v>331</v>
      </c>
      <c r="BX7" s="45" t="s">
        <v>331</v>
      </c>
      <c r="BY7" s="45" t="s">
        <v>331</v>
      </c>
      <c r="BZ7" s="45" t="s">
        <v>331</v>
      </c>
      <c r="CA7" s="45" t="s">
        <v>331</v>
      </c>
      <c r="CB7" s="45" t="s">
        <v>331</v>
      </c>
      <c r="CC7" s="45" t="s">
        <v>331</v>
      </c>
      <c r="CD7" s="278" t="s">
        <v>331</v>
      </c>
      <c r="CE7" s="45" t="s">
        <v>331</v>
      </c>
      <c r="CF7" s="278" t="s">
        <v>331</v>
      </c>
      <c r="CG7" s="45" t="s">
        <v>331</v>
      </c>
      <c r="CH7" s="278" t="s">
        <v>331</v>
      </c>
      <c r="CI7" s="45" t="s">
        <v>331</v>
      </c>
      <c r="CJ7" s="278" t="s">
        <v>331</v>
      </c>
      <c r="CK7" s="45" t="s">
        <v>331</v>
      </c>
      <c r="CL7" s="45" t="s">
        <v>331</v>
      </c>
      <c r="CM7" s="45" t="s">
        <v>331</v>
      </c>
    </row>
    <row r="8" spans="1:93" s="351" customFormat="1" ht="14.25" hidden="1" customHeight="1">
      <c r="A8" s="71">
        <v>2</v>
      </c>
      <c r="B8" s="41">
        <v>2</v>
      </c>
      <c r="C8" s="582" t="s">
        <v>261</v>
      </c>
      <c r="D8" s="583"/>
      <c r="E8" s="583"/>
      <c r="F8" s="584"/>
      <c r="G8" s="45" t="s">
        <v>331</v>
      </c>
      <c r="H8" s="152" t="s">
        <v>331</v>
      </c>
      <c r="I8" s="45" t="s">
        <v>331</v>
      </c>
      <c r="J8" s="45" t="s">
        <v>331</v>
      </c>
      <c r="K8" s="15" t="s">
        <v>327</v>
      </c>
      <c r="L8" s="45" t="s">
        <v>331</v>
      </c>
      <c r="M8" s="45" t="s">
        <v>331</v>
      </c>
      <c r="N8" s="45" t="s">
        <v>331</v>
      </c>
      <c r="O8" s="45" t="s">
        <v>331</v>
      </c>
      <c r="P8" s="45" t="s">
        <v>331</v>
      </c>
      <c r="Q8" s="45" t="s">
        <v>331</v>
      </c>
      <c r="R8" s="45" t="s">
        <v>331</v>
      </c>
      <c r="S8" s="45" t="s">
        <v>331</v>
      </c>
      <c r="T8" s="45" t="s">
        <v>331</v>
      </c>
      <c r="U8" s="45" t="s">
        <v>331</v>
      </c>
      <c r="V8" s="45" t="s">
        <v>331</v>
      </c>
      <c r="W8" s="45" t="s">
        <v>331</v>
      </c>
      <c r="X8" s="81" t="s">
        <v>331</v>
      </c>
      <c r="Y8" s="45" t="s">
        <v>331</v>
      </c>
      <c r="Z8" s="45" t="s">
        <v>331</v>
      </c>
      <c r="AA8" s="45" t="s">
        <v>331</v>
      </c>
      <c r="AB8" s="45" t="s">
        <v>331</v>
      </c>
      <c r="AC8" s="45" t="s">
        <v>331</v>
      </c>
      <c r="AD8" s="45" t="s">
        <v>331</v>
      </c>
      <c r="AE8" s="45" t="s">
        <v>331</v>
      </c>
      <c r="AF8" s="45" t="s">
        <v>331</v>
      </c>
      <c r="AG8" s="45" t="s">
        <v>331</v>
      </c>
      <c r="AH8" s="45" t="s">
        <v>331</v>
      </c>
      <c r="AI8" s="45" t="s">
        <v>331</v>
      </c>
      <c r="AJ8" s="45" t="s">
        <v>331</v>
      </c>
      <c r="AK8" s="45" t="s">
        <v>331</v>
      </c>
      <c r="AL8" s="45" t="s">
        <v>331</v>
      </c>
      <c r="AM8" s="45" t="s">
        <v>331</v>
      </c>
      <c r="AN8" s="45" t="s">
        <v>331</v>
      </c>
      <c r="AO8" s="45" t="s">
        <v>331</v>
      </c>
      <c r="AP8" s="45" t="s">
        <v>331</v>
      </c>
      <c r="AQ8" s="45" t="s">
        <v>331</v>
      </c>
      <c r="AR8" s="45" t="s">
        <v>331</v>
      </c>
      <c r="AS8" s="45" t="s">
        <v>331</v>
      </c>
      <c r="AT8" s="45" t="s">
        <v>331</v>
      </c>
      <c r="AU8" s="45" t="s">
        <v>331</v>
      </c>
      <c r="AV8" s="45" t="s">
        <v>331</v>
      </c>
      <c r="AW8" s="45" t="s">
        <v>331</v>
      </c>
      <c r="AX8" s="45" t="s">
        <v>331</v>
      </c>
      <c r="AY8" s="45" t="s">
        <v>331</v>
      </c>
      <c r="AZ8" s="45" t="s">
        <v>331</v>
      </c>
      <c r="BA8" s="45" t="s">
        <v>331</v>
      </c>
      <c r="BB8" s="45" t="s">
        <v>331</v>
      </c>
      <c r="BC8" s="45" t="s">
        <v>331</v>
      </c>
      <c r="BD8" s="45" t="s">
        <v>331</v>
      </c>
      <c r="BE8" s="45" t="s">
        <v>331</v>
      </c>
      <c r="BF8" s="45" t="s">
        <v>331</v>
      </c>
      <c r="BG8" s="45" t="s">
        <v>331</v>
      </c>
      <c r="BH8" s="45" t="s">
        <v>331</v>
      </c>
      <c r="BI8" s="45" t="s">
        <v>331</v>
      </c>
      <c r="BJ8" s="45" t="s">
        <v>331</v>
      </c>
      <c r="BK8" s="45" t="s">
        <v>331</v>
      </c>
      <c r="BL8" s="45" t="s">
        <v>331</v>
      </c>
      <c r="BM8" s="45" t="s">
        <v>331</v>
      </c>
      <c r="BN8" s="45" t="s">
        <v>331</v>
      </c>
      <c r="BO8" s="45" t="s">
        <v>331</v>
      </c>
      <c r="BP8" s="45" t="s">
        <v>331</v>
      </c>
      <c r="BQ8" s="45" t="s">
        <v>331</v>
      </c>
      <c r="BR8" s="45" t="s">
        <v>331</v>
      </c>
      <c r="BS8" s="45" t="s">
        <v>331</v>
      </c>
      <c r="BT8" s="45" t="s">
        <v>331</v>
      </c>
      <c r="BU8" s="45" t="s">
        <v>331</v>
      </c>
      <c r="BV8" s="45" t="s">
        <v>331</v>
      </c>
      <c r="BW8" s="45" t="s">
        <v>331</v>
      </c>
      <c r="BX8" s="45" t="s">
        <v>331</v>
      </c>
      <c r="BY8" s="45" t="s">
        <v>331</v>
      </c>
      <c r="BZ8" s="45" t="s">
        <v>331</v>
      </c>
      <c r="CA8" s="45" t="s">
        <v>331</v>
      </c>
      <c r="CB8" s="45" t="s">
        <v>331</v>
      </c>
      <c r="CC8" s="45" t="s">
        <v>331</v>
      </c>
      <c r="CD8" s="278" t="s">
        <v>331</v>
      </c>
      <c r="CE8" s="45" t="s">
        <v>331</v>
      </c>
      <c r="CF8" s="278" t="s">
        <v>331</v>
      </c>
      <c r="CG8" s="45" t="s">
        <v>331</v>
      </c>
      <c r="CH8" s="278" t="s">
        <v>331</v>
      </c>
      <c r="CI8" s="45" t="s">
        <v>331</v>
      </c>
      <c r="CJ8" s="278" t="s">
        <v>331</v>
      </c>
      <c r="CK8" s="45" t="s">
        <v>331</v>
      </c>
      <c r="CL8" s="45" t="s">
        <v>331</v>
      </c>
      <c r="CM8" s="45" t="s">
        <v>331</v>
      </c>
    </row>
    <row r="9" spans="1:93" s="351" customFormat="1" ht="14.25" hidden="1" customHeight="1">
      <c r="A9" s="71">
        <v>3</v>
      </c>
      <c r="B9" s="41">
        <v>3</v>
      </c>
      <c r="C9" s="582" t="s">
        <v>264</v>
      </c>
      <c r="D9" s="583"/>
      <c r="E9" s="583"/>
      <c r="F9" s="584"/>
      <c r="G9" s="45" t="s">
        <v>331</v>
      </c>
      <c r="H9" s="152" t="s">
        <v>331</v>
      </c>
      <c r="I9" s="45" t="s">
        <v>331</v>
      </c>
      <c r="J9" s="45" t="s">
        <v>331</v>
      </c>
      <c r="K9" s="15" t="s">
        <v>327</v>
      </c>
      <c r="L9" s="45" t="s">
        <v>331</v>
      </c>
      <c r="M9" s="45" t="s">
        <v>331</v>
      </c>
      <c r="N9" s="45" t="s">
        <v>331</v>
      </c>
      <c r="O9" s="45" t="s">
        <v>331</v>
      </c>
      <c r="P9" s="45" t="s">
        <v>331</v>
      </c>
      <c r="Q9" s="45" t="s">
        <v>331</v>
      </c>
      <c r="R9" s="45" t="s">
        <v>331</v>
      </c>
      <c r="S9" s="45" t="s">
        <v>331</v>
      </c>
      <c r="T9" s="45" t="s">
        <v>331</v>
      </c>
      <c r="U9" s="45" t="s">
        <v>331</v>
      </c>
      <c r="V9" s="45" t="s">
        <v>331</v>
      </c>
      <c r="W9" s="45" t="s">
        <v>331</v>
      </c>
      <c r="X9" s="81" t="s">
        <v>331</v>
      </c>
      <c r="Y9" s="45" t="s">
        <v>331</v>
      </c>
      <c r="Z9" s="45" t="s">
        <v>331</v>
      </c>
      <c r="AA9" s="45" t="s">
        <v>331</v>
      </c>
      <c r="AB9" s="45" t="s">
        <v>331</v>
      </c>
      <c r="AC9" s="45" t="s">
        <v>331</v>
      </c>
      <c r="AD9" s="45" t="s">
        <v>331</v>
      </c>
      <c r="AE9" s="45" t="s">
        <v>331</v>
      </c>
      <c r="AF9" s="45" t="s">
        <v>331</v>
      </c>
      <c r="AG9" s="45" t="s">
        <v>331</v>
      </c>
      <c r="AH9" s="45" t="s">
        <v>331</v>
      </c>
      <c r="AI9" s="45" t="s">
        <v>331</v>
      </c>
      <c r="AJ9" s="45" t="s">
        <v>331</v>
      </c>
      <c r="AK9" s="45" t="s">
        <v>331</v>
      </c>
      <c r="AL9" s="45" t="s">
        <v>331</v>
      </c>
      <c r="AM9" s="45" t="s">
        <v>331</v>
      </c>
      <c r="AN9" s="45" t="s">
        <v>331</v>
      </c>
      <c r="AO9" s="45" t="s">
        <v>331</v>
      </c>
      <c r="AP9" s="45" t="s">
        <v>331</v>
      </c>
      <c r="AQ9" s="45" t="s">
        <v>331</v>
      </c>
      <c r="AR9" s="45" t="s">
        <v>331</v>
      </c>
      <c r="AS9" s="45" t="s">
        <v>331</v>
      </c>
      <c r="AT9" s="45" t="s">
        <v>331</v>
      </c>
      <c r="AU9" s="45" t="s">
        <v>331</v>
      </c>
      <c r="AV9" s="45" t="s">
        <v>331</v>
      </c>
      <c r="AW9" s="45" t="s">
        <v>331</v>
      </c>
      <c r="AX9" s="45" t="s">
        <v>331</v>
      </c>
      <c r="AY9" s="45" t="s">
        <v>331</v>
      </c>
      <c r="AZ9" s="45" t="s">
        <v>331</v>
      </c>
      <c r="BA9" s="45" t="s">
        <v>331</v>
      </c>
      <c r="BB9" s="45" t="s">
        <v>331</v>
      </c>
      <c r="BC9" s="45" t="s">
        <v>331</v>
      </c>
      <c r="BD9" s="45" t="s">
        <v>331</v>
      </c>
      <c r="BE9" s="45" t="s">
        <v>331</v>
      </c>
      <c r="BF9" s="45" t="s">
        <v>331</v>
      </c>
      <c r="BG9" s="45" t="s">
        <v>331</v>
      </c>
      <c r="BH9" s="45" t="s">
        <v>331</v>
      </c>
      <c r="BI9" s="45" t="s">
        <v>331</v>
      </c>
      <c r="BJ9" s="45" t="s">
        <v>331</v>
      </c>
      <c r="BK9" s="45" t="s">
        <v>331</v>
      </c>
      <c r="BL9" s="45" t="s">
        <v>331</v>
      </c>
      <c r="BM9" s="45" t="s">
        <v>331</v>
      </c>
      <c r="BN9" s="45" t="s">
        <v>331</v>
      </c>
      <c r="BO9" s="45" t="s">
        <v>331</v>
      </c>
      <c r="BP9" s="45" t="s">
        <v>331</v>
      </c>
      <c r="BQ9" s="45" t="s">
        <v>331</v>
      </c>
      <c r="BR9" s="45" t="s">
        <v>331</v>
      </c>
      <c r="BS9" s="45" t="s">
        <v>331</v>
      </c>
      <c r="BT9" s="45" t="s">
        <v>331</v>
      </c>
      <c r="BU9" s="45" t="s">
        <v>331</v>
      </c>
      <c r="BV9" s="45" t="s">
        <v>331</v>
      </c>
      <c r="BW9" s="45" t="s">
        <v>331</v>
      </c>
      <c r="BX9" s="45" t="s">
        <v>331</v>
      </c>
      <c r="BY9" s="45" t="s">
        <v>331</v>
      </c>
      <c r="BZ9" s="45" t="s">
        <v>331</v>
      </c>
      <c r="CA9" s="45" t="s">
        <v>331</v>
      </c>
      <c r="CB9" s="45" t="s">
        <v>331</v>
      </c>
      <c r="CC9" s="45" t="s">
        <v>331</v>
      </c>
      <c r="CD9" s="278" t="s">
        <v>331</v>
      </c>
      <c r="CE9" s="45" t="s">
        <v>331</v>
      </c>
      <c r="CF9" s="278" t="s">
        <v>331</v>
      </c>
      <c r="CG9" s="45" t="s">
        <v>331</v>
      </c>
      <c r="CH9" s="278" t="s">
        <v>331</v>
      </c>
      <c r="CI9" s="45" t="s">
        <v>331</v>
      </c>
      <c r="CJ9" s="278" t="s">
        <v>331</v>
      </c>
      <c r="CK9" s="45" t="s">
        <v>331</v>
      </c>
      <c r="CL9" s="45" t="s">
        <v>331</v>
      </c>
      <c r="CM9" s="45" t="s">
        <v>331</v>
      </c>
    </row>
    <row r="10" spans="1:93" s="22" customFormat="1" ht="120.75" hidden="1" customHeight="1">
      <c r="A10" s="71">
        <v>4</v>
      </c>
      <c r="B10" s="635">
        <v>4</v>
      </c>
      <c r="C10" s="575" t="s">
        <v>286</v>
      </c>
      <c r="D10" s="587" t="s">
        <v>10</v>
      </c>
      <c r="E10" s="575" t="s">
        <v>291</v>
      </c>
      <c r="F10" s="587" t="s">
        <v>11</v>
      </c>
      <c r="G10" s="575" t="s">
        <v>291</v>
      </c>
      <c r="H10" s="153" t="s">
        <v>915</v>
      </c>
      <c r="I10" s="55" t="s">
        <v>599</v>
      </c>
      <c r="J10" s="14" t="s">
        <v>356</v>
      </c>
      <c r="K10" s="254" t="s">
        <v>327</v>
      </c>
      <c r="L10" s="51" t="s">
        <v>296</v>
      </c>
      <c r="M10" s="69" t="s">
        <v>184</v>
      </c>
      <c r="N10" s="342" t="s">
        <v>184</v>
      </c>
      <c r="O10" s="342"/>
      <c r="P10" s="342"/>
      <c r="Q10" s="342"/>
      <c r="R10" s="342"/>
      <c r="S10" s="70"/>
      <c r="T10" s="342"/>
      <c r="U10" s="342"/>
      <c r="V10" s="342"/>
      <c r="W10" s="342"/>
      <c r="X10" s="306">
        <f t="shared" ref="X10:X19" si="0">COUNTIF($N10:$W10,"x")</f>
        <v>1</v>
      </c>
      <c r="Y10" s="80" t="s">
        <v>518</v>
      </c>
      <c r="Z10" s="80" t="s">
        <v>518</v>
      </c>
      <c r="AA10" s="80" t="s">
        <v>518</v>
      </c>
      <c r="AB10" s="185"/>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6">
        <v>2</v>
      </c>
      <c r="BI10" s="6">
        <v>2</v>
      </c>
      <c r="BJ10" s="6">
        <v>2</v>
      </c>
      <c r="BK10" s="6">
        <v>2</v>
      </c>
      <c r="BL10" s="6">
        <v>2</v>
      </c>
      <c r="BM10" s="6">
        <v>1</v>
      </c>
      <c r="BN10" s="6">
        <v>2</v>
      </c>
      <c r="BO10" s="6">
        <v>1</v>
      </c>
      <c r="BP10" s="6">
        <v>2</v>
      </c>
      <c r="BQ10" s="6">
        <v>2</v>
      </c>
      <c r="BR10" s="6">
        <v>2</v>
      </c>
      <c r="BS10" s="6">
        <v>2</v>
      </c>
      <c r="BT10" s="6">
        <v>2</v>
      </c>
      <c r="BU10" s="6">
        <v>1</v>
      </c>
      <c r="BV10" s="6">
        <v>0</v>
      </c>
      <c r="BW10" s="6">
        <v>2</v>
      </c>
      <c r="BX10" s="6">
        <v>0</v>
      </c>
      <c r="BY10" s="6">
        <v>1</v>
      </c>
      <c r="BZ10" s="6">
        <v>2</v>
      </c>
      <c r="CA10" s="6">
        <v>2</v>
      </c>
      <c r="CB10" s="6">
        <v>2</v>
      </c>
      <c r="CC10" s="308">
        <f t="shared" ref="CC10:CC19" si="1">COUNTIF(BH10:CB10,"2")</f>
        <v>15</v>
      </c>
      <c r="CD10" s="347">
        <f t="shared" ref="CD10:CD19" si="2">CC10/(CC10+CE10+CG10+CI10)</f>
        <v>0.7142857142857143</v>
      </c>
      <c r="CE10" s="308">
        <f t="shared" ref="CE10:CE19" si="3">COUNTIF(BH10:CB10,"1")</f>
        <v>4</v>
      </c>
      <c r="CF10" s="347">
        <f t="shared" ref="CF10:CF19" si="4">CE10/(CC10+CE10+CG10+CI10)</f>
        <v>0.19047619047619047</v>
      </c>
      <c r="CG10" s="308">
        <f t="shared" ref="CG10:CG19" si="5">COUNTIF(BH10:CB10,"0")</f>
        <v>2</v>
      </c>
      <c r="CH10" s="347">
        <f t="shared" ref="CH10:CH19" si="6">CG10/(CC10+CE10+CG10+CI10)</f>
        <v>9.5238095238095233E-2</v>
      </c>
      <c r="CI10" s="308">
        <f t="shared" ref="CI10:CI19" si="7">COUNTIF(BH10:CB10,"KĐG")</f>
        <v>0</v>
      </c>
      <c r="CJ10" s="347">
        <f>CI10/(CC10+CE10+CG10+CI10)</f>
        <v>0</v>
      </c>
      <c r="CK10" s="306">
        <f>(((CC10*2)+(CE10*1)+(CG10*0)))/(CC10+CE10+CG10)</f>
        <v>1.6190476190476191</v>
      </c>
      <c r="CL10" s="306" t="str">
        <f t="shared" ref="CL10:CL19" si="8">IF(CJ10&gt;=50%,"KĐG",IF(CK10&gt;=1.6,"Đạt mục tiêu",IF(CK10&gt;=1,"Cần cố gắng","Chưa đạt")))</f>
        <v>Đạt mục tiêu</v>
      </c>
      <c r="CM10" s="6"/>
    </row>
    <row r="11" spans="1:93" s="22" customFormat="1" ht="129" hidden="1" customHeight="1">
      <c r="A11" s="71">
        <v>5</v>
      </c>
      <c r="B11" s="635"/>
      <c r="C11" s="590"/>
      <c r="D11" s="591"/>
      <c r="E11" s="590"/>
      <c r="F11" s="591"/>
      <c r="G11" s="590"/>
      <c r="H11" s="154" t="s">
        <v>916</v>
      </c>
      <c r="I11" s="55" t="s">
        <v>599</v>
      </c>
      <c r="J11" s="14" t="s">
        <v>356</v>
      </c>
      <c r="K11" s="15" t="s">
        <v>327</v>
      </c>
      <c r="L11" s="51" t="s">
        <v>296</v>
      </c>
      <c r="M11" s="69" t="s">
        <v>184</v>
      </c>
      <c r="N11" s="342"/>
      <c r="O11" s="342" t="s">
        <v>184</v>
      </c>
      <c r="P11" s="342"/>
      <c r="Q11" s="342"/>
      <c r="R11" s="342"/>
      <c r="S11" s="70"/>
      <c r="T11" s="342"/>
      <c r="U11" s="342"/>
      <c r="V11" s="342"/>
      <c r="W11" s="342"/>
      <c r="X11" s="306">
        <f t="shared" si="0"/>
        <v>1</v>
      </c>
      <c r="Y11" s="80"/>
      <c r="Z11" s="80"/>
      <c r="AA11" s="80"/>
      <c r="AB11" s="185" t="s">
        <v>518</v>
      </c>
      <c r="AC11" s="80" t="s">
        <v>518</v>
      </c>
      <c r="AD11" s="80" t="s">
        <v>518</v>
      </c>
      <c r="AE11" s="80" t="s">
        <v>518</v>
      </c>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6">
        <v>2</v>
      </c>
      <c r="BI11" s="6">
        <v>1</v>
      </c>
      <c r="BJ11" s="6">
        <v>2</v>
      </c>
      <c r="BK11" s="6">
        <v>2</v>
      </c>
      <c r="BL11" s="6">
        <v>2</v>
      </c>
      <c r="BM11" s="6">
        <v>1</v>
      </c>
      <c r="BN11" s="6">
        <v>2</v>
      </c>
      <c r="BO11" s="6">
        <v>1</v>
      </c>
      <c r="BP11" s="6">
        <v>2</v>
      </c>
      <c r="BQ11" s="6">
        <v>2</v>
      </c>
      <c r="BR11" s="6">
        <v>2</v>
      </c>
      <c r="BS11" s="6">
        <v>2</v>
      </c>
      <c r="BT11" s="6">
        <v>2</v>
      </c>
      <c r="BU11" s="6">
        <v>2</v>
      </c>
      <c r="BV11" s="6">
        <v>1</v>
      </c>
      <c r="BW11" s="6">
        <v>2</v>
      </c>
      <c r="BX11" s="6">
        <v>1</v>
      </c>
      <c r="BY11" s="6">
        <v>2</v>
      </c>
      <c r="BZ11" s="6">
        <v>2</v>
      </c>
      <c r="CA11" s="6">
        <v>2</v>
      </c>
      <c r="CB11" s="6">
        <v>2</v>
      </c>
      <c r="CC11" s="308">
        <f t="shared" si="1"/>
        <v>16</v>
      </c>
      <c r="CD11" s="347">
        <f t="shared" si="2"/>
        <v>0.76190476190476186</v>
      </c>
      <c r="CE11" s="308">
        <f t="shared" si="3"/>
        <v>5</v>
      </c>
      <c r="CF11" s="347">
        <f t="shared" si="4"/>
        <v>0.23809523809523808</v>
      </c>
      <c r="CG11" s="308">
        <f t="shared" si="5"/>
        <v>0</v>
      </c>
      <c r="CH11" s="347">
        <f t="shared" si="6"/>
        <v>0</v>
      </c>
      <c r="CI11" s="308">
        <f t="shared" si="7"/>
        <v>0</v>
      </c>
      <c r="CJ11" s="347">
        <f t="shared" ref="CJ11:CJ86" si="9">CI11/(CC11+CE11+CG11+CI11)</f>
        <v>0</v>
      </c>
      <c r="CK11" s="306">
        <f t="shared" ref="CK11:CK86" si="10">(((CC11*2)+(CE11*1)+(CG11*0)))/(CC11+CE11+CG11)</f>
        <v>1.7619047619047619</v>
      </c>
      <c r="CL11" s="306" t="str">
        <f t="shared" si="8"/>
        <v>Đạt mục tiêu</v>
      </c>
      <c r="CM11" s="6"/>
    </row>
    <row r="12" spans="1:93" s="22" customFormat="1" ht="144.75" hidden="1" customHeight="1">
      <c r="A12" s="71">
        <v>6</v>
      </c>
      <c r="B12" s="635"/>
      <c r="C12" s="590"/>
      <c r="D12" s="591"/>
      <c r="E12" s="590"/>
      <c r="F12" s="591"/>
      <c r="G12" s="590"/>
      <c r="H12" s="155" t="s">
        <v>917</v>
      </c>
      <c r="I12" s="55" t="s">
        <v>599</v>
      </c>
      <c r="J12" s="14" t="s">
        <v>356</v>
      </c>
      <c r="K12" s="15" t="s">
        <v>327</v>
      </c>
      <c r="L12" s="51" t="s">
        <v>296</v>
      </c>
      <c r="M12" s="69" t="s">
        <v>184</v>
      </c>
      <c r="N12" s="342"/>
      <c r="O12" s="342"/>
      <c r="P12" s="342" t="s">
        <v>184</v>
      </c>
      <c r="Q12" s="342"/>
      <c r="R12" s="342"/>
      <c r="S12" s="70"/>
      <c r="T12" s="342"/>
      <c r="U12" s="342"/>
      <c r="V12" s="342"/>
      <c r="W12" s="342"/>
      <c r="X12" s="306">
        <f t="shared" si="0"/>
        <v>1</v>
      </c>
      <c r="Y12" s="80"/>
      <c r="Z12" s="80"/>
      <c r="AA12" s="80"/>
      <c r="AB12" s="185"/>
      <c r="AC12" s="80"/>
      <c r="AD12" s="80"/>
      <c r="AE12" s="80"/>
      <c r="AF12" s="80" t="s">
        <v>518</v>
      </c>
      <c r="AG12" s="80" t="s">
        <v>518</v>
      </c>
      <c r="AH12" s="80" t="s">
        <v>518</v>
      </c>
      <c r="AI12" s="80" t="s">
        <v>518</v>
      </c>
      <c r="AJ12" s="80"/>
      <c r="AK12" s="80"/>
      <c r="AL12" s="80"/>
      <c r="AM12" s="80"/>
      <c r="AN12" s="80"/>
      <c r="AO12" s="80"/>
      <c r="AP12" s="80"/>
      <c r="AQ12" s="80"/>
      <c r="AR12" s="80"/>
      <c r="AS12" s="80"/>
      <c r="AT12" s="80"/>
      <c r="AU12" s="80"/>
      <c r="AV12" s="80"/>
      <c r="AW12" s="80"/>
      <c r="AX12" s="80"/>
      <c r="AY12" s="80"/>
      <c r="AZ12" s="80"/>
      <c r="BA12" s="80"/>
      <c r="BB12" s="80"/>
      <c r="BC12" s="80"/>
      <c r="BD12" s="80"/>
      <c r="BE12" s="80"/>
      <c r="BF12" s="80"/>
      <c r="BG12" s="80"/>
      <c r="BH12" s="6">
        <v>2</v>
      </c>
      <c r="BI12" s="6">
        <v>2</v>
      </c>
      <c r="BJ12" s="6">
        <v>2</v>
      </c>
      <c r="BK12" s="6">
        <v>2</v>
      </c>
      <c r="BL12" s="6">
        <v>2</v>
      </c>
      <c r="BM12" s="6">
        <v>2</v>
      </c>
      <c r="BN12" s="6">
        <v>2</v>
      </c>
      <c r="BO12" s="6">
        <v>1</v>
      </c>
      <c r="BP12" s="6">
        <v>2</v>
      </c>
      <c r="BQ12" s="6">
        <v>2</v>
      </c>
      <c r="BR12" s="6">
        <v>2</v>
      </c>
      <c r="BS12" s="6">
        <v>2</v>
      </c>
      <c r="BT12" s="6">
        <v>2</v>
      </c>
      <c r="BU12" s="6">
        <v>2</v>
      </c>
      <c r="BV12" s="6">
        <v>1</v>
      </c>
      <c r="BW12" s="6">
        <v>2</v>
      </c>
      <c r="BX12" s="6">
        <v>2</v>
      </c>
      <c r="BY12" s="6">
        <v>2</v>
      </c>
      <c r="BZ12" s="6">
        <v>1</v>
      </c>
      <c r="CA12" s="6">
        <v>2</v>
      </c>
      <c r="CB12" s="6">
        <v>2</v>
      </c>
      <c r="CC12" s="308">
        <f t="shared" si="1"/>
        <v>18</v>
      </c>
      <c r="CD12" s="347">
        <f t="shared" si="2"/>
        <v>0.8571428571428571</v>
      </c>
      <c r="CE12" s="308">
        <f t="shared" si="3"/>
        <v>3</v>
      </c>
      <c r="CF12" s="347">
        <f t="shared" si="4"/>
        <v>0.14285714285714285</v>
      </c>
      <c r="CG12" s="308">
        <f t="shared" si="5"/>
        <v>0</v>
      </c>
      <c r="CH12" s="347">
        <f t="shared" si="6"/>
        <v>0</v>
      </c>
      <c r="CI12" s="308">
        <f t="shared" si="7"/>
        <v>0</v>
      </c>
      <c r="CJ12" s="347">
        <f t="shared" si="9"/>
        <v>0</v>
      </c>
      <c r="CK12" s="306">
        <f t="shared" si="10"/>
        <v>1.8571428571428572</v>
      </c>
      <c r="CL12" s="306" t="str">
        <f t="shared" si="8"/>
        <v>Đạt mục tiêu</v>
      </c>
      <c r="CM12" s="6"/>
    </row>
    <row r="13" spans="1:93" s="22" customFormat="1" ht="149.25" hidden="1" customHeight="1">
      <c r="A13" s="71">
        <v>7</v>
      </c>
      <c r="B13" s="635"/>
      <c r="C13" s="590"/>
      <c r="D13" s="591"/>
      <c r="E13" s="590"/>
      <c r="F13" s="591"/>
      <c r="G13" s="590"/>
      <c r="H13" s="156" t="s">
        <v>918</v>
      </c>
      <c r="I13" s="55" t="s">
        <v>599</v>
      </c>
      <c r="J13" s="14" t="s">
        <v>356</v>
      </c>
      <c r="K13" s="15" t="s">
        <v>327</v>
      </c>
      <c r="L13" s="51" t="s">
        <v>296</v>
      </c>
      <c r="M13" s="69" t="s">
        <v>184</v>
      </c>
      <c r="N13" s="342"/>
      <c r="O13" s="342"/>
      <c r="P13" s="342"/>
      <c r="Q13" s="342" t="s">
        <v>184</v>
      </c>
      <c r="R13" s="342"/>
      <c r="S13" s="70"/>
      <c r="T13" s="342"/>
      <c r="U13" s="342"/>
      <c r="V13" s="342"/>
      <c r="W13" s="342"/>
      <c r="X13" s="306">
        <f t="shared" si="0"/>
        <v>1</v>
      </c>
      <c r="Y13" s="80"/>
      <c r="Z13" s="80"/>
      <c r="AA13" s="80"/>
      <c r="AB13" s="185"/>
      <c r="AC13" s="80"/>
      <c r="AD13" s="80"/>
      <c r="AE13" s="80"/>
      <c r="AF13" s="80"/>
      <c r="AG13" s="80"/>
      <c r="AH13" s="80"/>
      <c r="AI13" s="80"/>
      <c r="AJ13" s="80" t="s">
        <v>518</v>
      </c>
      <c r="AK13" s="80" t="s">
        <v>518</v>
      </c>
      <c r="AL13" s="80" t="s">
        <v>518</v>
      </c>
      <c r="AM13" s="80" t="s">
        <v>518</v>
      </c>
      <c r="AN13" s="80" t="s">
        <v>518</v>
      </c>
      <c r="AO13" s="80"/>
      <c r="AP13" s="80"/>
      <c r="AQ13" s="80"/>
      <c r="AR13" s="80"/>
      <c r="AS13" s="80"/>
      <c r="AT13" s="80"/>
      <c r="AU13" s="80"/>
      <c r="AV13" s="80"/>
      <c r="AW13" s="80"/>
      <c r="AX13" s="80"/>
      <c r="AY13" s="80"/>
      <c r="AZ13" s="80"/>
      <c r="BA13" s="80"/>
      <c r="BB13" s="80"/>
      <c r="BC13" s="80"/>
      <c r="BD13" s="80"/>
      <c r="BE13" s="80"/>
      <c r="BF13" s="80"/>
      <c r="BG13" s="80"/>
      <c r="BH13" s="6">
        <v>2</v>
      </c>
      <c r="BI13" s="6">
        <v>2</v>
      </c>
      <c r="BJ13" s="6">
        <v>1</v>
      </c>
      <c r="BK13" s="6">
        <v>2</v>
      </c>
      <c r="BL13" s="6">
        <v>2</v>
      </c>
      <c r="BM13" s="6">
        <v>1</v>
      </c>
      <c r="BN13" s="6">
        <v>2</v>
      </c>
      <c r="BO13" s="6">
        <v>1</v>
      </c>
      <c r="BP13" s="6">
        <v>2</v>
      </c>
      <c r="BQ13" s="6">
        <v>2</v>
      </c>
      <c r="BR13" s="6">
        <v>2</v>
      </c>
      <c r="BS13" s="6">
        <v>2</v>
      </c>
      <c r="BT13" s="6">
        <v>2</v>
      </c>
      <c r="BU13" s="6">
        <v>2</v>
      </c>
      <c r="BV13" s="6">
        <v>2</v>
      </c>
      <c r="BW13" s="6">
        <v>2</v>
      </c>
      <c r="BX13" s="6">
        <v>1</v>
      </c>
      <c r="BY13" s="6">
        <v>1</v>
      </c>
      <c r="BZ13" s="6">
        <v>2</v>
      </c>
      <c r="CA13" s="6">
        <v>1</v>
      </c>
      <c r="CB13" s="6">
        <v>2</v>
      </c>
      <c r="CC13" s="308">
        <f t="shared" si="1"/>
        <v>15</v>
      </c>
      <c r="CD13" s="347">
        <f t="shared" si="2"/>
        <v>0.7142857142857143</v>
      </c>
      <c r="CE13" s="308">
        <f t="shared" si="3"/>
        <v>6</v>
      </c>
      <c r="CF13" s="347">
        <f t="shared" si="4"/>
        <v>0.2857142857142857</v>
      </c>
      <c r="CG13" s="308">
        <f t="shared" si="5"/>
        <v>0</v>
      </c>
      <c r="CH13" s="347">
        <f t="shared" si="6"/>
        <v>0</v>
      </c>
      <c r="CI13" s="308">
        <f t="shared" si="7"/>
        <v>0</v>
      </c>
      <c r="CJ13" s="347">
        <f t="shared" si="9"/>
        <v>0</v>
      </c>
      <c r="CK13" s="306">
        <f t="shared" si="10"/>
        <v>1.7142857142857142</v>
      </c>
      <c r="CL13" s="306" t="str">
        <f t="shared" si="8"/>
        <v>Đạt mục tiêu</v>
      </c>
      <c r="CM13" s="6"/>
    </row>
    <row r="14" spans="1:93" s="22" customFormat="1" ht="69" hidden="1" customHeight="1">
      <c r="A14" s="71">
        <v>8</v>
      </c>
      <c r="B14" s="635"/>
      <c r="C14" s="590"/>
      <c r="D14" s="591"/>
      <c r="E14" s="590"/>
      <c r="F14" s="591"/>
      <c r="G14" s="590"/>
      <c r="H14" s="301" t="s">
        <v>979</v>
      </c>
      <c r="I14" s="55" t="s">
        <v>599</v>
      </c>
      <c r="J14" s="14" t="s">
        <v>356</v>
      </c>
      <c r="K14" s="15" t="s">
        <v>327</v>
      </c>
      <c r="L14" s="51" t="s">
        <v>296</v>
      </c>
      <c r="M14" s="69" t="s">
        <v>184</v>
      </c>
      <c r="N14" s="342"/>
      <c r="O14" s="342"/>
      <c r="P14" s="342"/>
      <c r="Q14" s="342"/>
      <c r="R14" s="342"/>
      <c r="S14" s="70"/>
      <c r="T14" s="342"/>
      <c r="U14" s="342" t="s">
        <v>184</v>
      </c>
      <c r="V14" s="342"/>
      <c r="W14" s="342"/>
      <c r="X14" s="306">
        <f t="shared" si="0"/>
        <v>1</v>
      </c>
      <c r="Y14" s="80"/>
      <c r="Z14" s="80"/>
      <c r="AA14" s="80"/>
      <c r="AB14" s="185"/>
      <c r="AC14" s="80"/>
      <c r="AD14" s="80"/>
      <c r="AE14" s="80"/>
      <c r="AF14" s="80"/>
      <c r="AG14" s="80"/>
      <c r="AH14" s="80"/>
      <c r="AI14" s="80"/>
      <c r="AJ14" s="80"/>
      <c r="AK14" s="80"/>
      <c r="AL14" s="80"/>
      <c r="AM14" s="80"/>
      <c r="AN14" s="80"/>
      <c r="AO14" s="80"/>
      <c r="AP14" s="80"/>
      <c r="AQ14" s="80"/>
      <c r="AR14" s="80"/>
      <c r="AS14" s="80"/>
      <c r="AT14" s="80"/>
      <c r="AU14" s="80"/>
      <c r="AV14" s="80"/>
      <c r="AW14" s="80"/>
      <c r="AX14" s="80"/>
      <c r="AY14" s="80" t="s">
        <v>518</v>
      </c>
      <c r="AZ14" s="80" t="s">
        <v>518</v>
      </c>
      <c r="BA14" s="80" t="s">
        <v>518</v>
      </c>
      <c r="BB14" s="80"/>
      <c r="BC14" s="80"/>
      <c r="BD14" s="80"/>
      <c r="BE14" s="80"/>
      <c r="BF14" s="80"/>
      <c r="BG14" s="80"/>
      <c r="BH14" s="6">
        <v>2</v>
      </c>
      <c r="BI14" s="6">
        <v>2</v>
      </c>
      <c r="BJ14" s="6">
        <v>2</v>
      </c>
      <c r="BK14" s="6">
        <v>2</v>
      </c>
      <c r="BL14" s="6">
        <v>2</v>
      </c>
      <c r="BM14" s="6">
        <v>1</v>
      </c>
      <c r="BN14" s="6">
        <v>2</v>
      </c>
      <c r="BO14" s="6">
        <v>2</v>
      </c>
      <c r="BP14" s="6">
        <v>2</v>
      </c>
      <c r="BQ14" s="6">
        <v>2</v>
      </c>
      <c r="BR14" s="6">
        <v>2</v>
      </c>
      <c r="BS14" s="6">
        <v>2</v>
      </c>
      <c r="BT14" s="6">
        <v>2</v>
      </c>
      <c r="BU14" s="6">
        <v>2</v>
      </c>
      <c r="BV14" s="6">
        <v>2</v>
      </c>
      <c r="BW14" s="6">
        <v>1</v>
      </c>
      <c r="BX14" s="6">
        <v>1</v>
      </c>
      <c r="BY14" s="6">
        <v>2</v>
      </c>
      <c r="BZ14" s="6">
        <v>2</v>
      </c>
      <c r="CA14" s="6">
        <v>2</v>
      </c>
      <c r="CB14" s="6">
        <v>2</v>
      </c>
      <c r="CC14" s="308">
        <f t="shared" si="1"/>
        <v>18</v>
      </c>
      <c r="CD14" s="347">
        <f t="shared" si="2"/>
        <v>0.8571428571428571</v>
      </c>
      <c r="CE14" s="308">
        <f t="shared" si="3"/>
        <v>3</v>
      </c>
      <c r="CF14" s="347">
        <f t="shared" si="4"/>
        <v>0.14285714285714285</v>
      </c>
      <c r="CG14" s="308">
        <f t="shared" si="5"/>
        <v>0</v>
      </c>
      <c r="CH14" s="347">
        <f t="shared" si="6"/>
        <v>0</v>
      </c>
      <c r="CI14" s="308">
        <f t="shared" si="7"/>
        <v>0</v>
      </c>
      <c r="CJ14" s="347">
        <f t="shared" si="9"/>
        <v>0</v>
      </c>
      <c r="CK14" s="306">
        <f t="shared" si="10"/>
        <v>1.8571428571428572</v>
      </c>
      <c r="CL14" s="306" t="str">
        <f t="shared" si="8"/>
        <v>Đạt mục tiêu</v>
      </c>
      <c r="CM14" s="6"/>
    </row>
    <row r="15" spans="1:93" s="22" customFormat="1" ht="116.25" hidden="1" customHeight="1">
      <c r="A15" s="71">
        <v>9</v>
      </c>
      <c r="B15" s="635"/>
      <c r="C15" s="590"/>
      <c r="D15" s="591"/>
      <c r="E15" s="590"/>
      <c r="F15" s="591"/>
      <c r="G15" s="590"/>
      <c r="H15" s="156" t="s">
        <v>920</v>
      </c>
      <c r="I15" s="55" t="s">
        <v>599</v>
      </c>
      <c r="J15" s="14" t="s">
        <v>356</v>
      </c>
      <c r="K15" s="15" t="s">
        <v>327</v>
      </c>
      <c r="L15" s="51" t="s">
        <v>296</v>
      </c>
      <c r="M15" s="69" t="s">
        <v>184</v>
      </c>
      <c r="N15" s="342"/>
      <c r="O15" s="342"/>
      <c r="P15" s="342"/>
      <c r="Q15" s="342"/>
      <c r="R15" s="342"/>
      <c r="S15" s="70" t="s">
        <v>184</v>
      </c>
      <c r="T15" s="342"/>
      <c r="U15" s="342"/>
      <c r="V15" s="342"/>
      <c r="W15" s="342"/>
      <c r="X15" s="306">
        <f t="shared" si="0"/>
        <v>1</v>
      </c>
      <c r="Y15" s="80"/>
      <c r="Z15" s="80"/>
      <c r="AA15" s="80"/>
      <c r="AB15" s="185"/>
      <c r="AC15" s="80"/>
      <c r="AD15" s="80"/>
      <c r="AE15" s="80"/>
      <c r="AF15" s="80"/>
      <c r="AG15" s="80"/>
      <c r="AH15" s="80"/>
      <c r="AI15" s="80"/>
      <c r="AJ15" s="80"/>
      <c r="AK15" s="80"/>
      <c r="AL15" s="80"/>
      <c r="AM15" s="80"/>
      <c r="AN15" s="80"/>
      <c r="AO15" s="80"/>
      <c r="AP15" s="80"/>
      <c r="AQ15" s="80"/>
      <c r="AR15" s="80"/>
      <c r="AS15" s="80" t="s">
        <v>518</v>
      </c>
      <c r="AT15" s="80" t="s">
        <v>518</v>
      </c>
      <c r="AU15" s="80"/>
      <c r="AV15" s="80"/>
      <c r="AW15" s="80"/>
      <c r="AX15" s="80"/>
      <c r="AY15" s="80"/>
      <c r="AZ15" s="80"/>
      <c r="BA15" s="80"/>
      <c r="BB15" s="80"/>
      <c r="BC15" s="80"/>
      <c r="BD15" s="80"/>
      <c r="BE15" s="80"/>
      <c r="BF15" s="80"/>
      <c r="BG15" s="80"/>
      <c r="BH15" s="6">
        <v>2</v>
      </c>
      <c r="BI15" s="6">
        <v>2</v>
      </c>
      <c r="BJ15" s="6">
        <v>2</v>
      </c>
      <c r="BK15" s="6">
        <v>2</v>
      </c>
      <c r="BL15" s="6">
        <v>2</v>
      </c>
      <c r="BM15" s="6">
        <v>1</v>
      </c>
      <c r="BN15" s="6">
        <v>1</v>
      </c>
      <c r="BO15" s="6">
        <v>1</v>
      </c>
      <c r="BP15" s="6">
        <v>2</v>
      </c>
      <c r="BQ15" s="6">
        <v>2</v>
      </c>
      <c r="BR15" s="6">
        <v>2</v>
      </c>
      <c r="BS15" s="6">
        <v>1</v>
      </c>
      <c r="BT15" s="6">
        <v>2</v>
      </c>
      <c r="BU15" s="6">
        <v>1</v>
      </c>
      <c r="BV15" s="6">
        <v>2</v>
      </c>
      <c r="BW15" s="6">
        <v>2</v>
      </c>
      <c r="BX15" s="6">
        <v>1</v>
      </c>
      <c r="BY15" s="6">
        <v>2</v>
      </c>
      <c r="BZ15" s="6">
        <v>2</v>
      </c>
      <c r="CA15" s="6">
        <v>2</v>
      </c>
      <c r="CB15" s="6">
        <v>2</v>
      </c>
      <c r="CC15" s="308">
        <f t="shared" si="1"/>
        <v>15</v>
      </c>
      <c r="CD15" s="347">
        <f t="shared" si="2"/>
        <v>0.7142857142857143</v>
      </c>
      <c r="CE15" s="308">
        <f t="shared" si="3"/>
        <v>6</v>
      </c>
      <c r="CF15" s="347">
        <f t="shared" si="4"/>
        <v>0.2857142857142857</v>
      </c>
      <c r="CG15" s="308">
        <f t="shared" si="5"/>
        <v>0</v>
      </c>
      <c r="CH15" s="347">
        <f t="shared" si="6"/>
        <v>0</v>
      </c>
      <c r="CI15" s="308">
        <f t="shared" si="7"/>
        <v>0</v>
      </c>
      <c r="CJ15" s="347">
        <f t="shared" si="9"/>
        <v>0</v>
      </c>
      <c r="CK15" s="306">
        <f t="shared" si="10"/>
        <v>1.7142857142857142</v>
      </c>
      <c r="CL15" s="306" t="str">
        <f t="shared" si="8"/>
        <v>Đạt mục tiêu</v>
      </c>
      <c r="CM15" s="6"/>
    </row>
    <row r="16" spans="1:93" s="22" customFormat="1" ht="107.25" hidden="1" customHeight="1">
      <c r="A16" s="71">
        <v>10</v>
      </c>
      <c r="B16" s="635"/>
      <c r="C16" s="590"/>
      <c r="D16" s="591"/>
      <c r="E16" s="590"/>
      <c r="F16" s="591"/>
      <c r="G16" s="590"/>
      <c r="H16" s="158" t="s">
        <v>921</v>
      </c>
      <c r="I16" s="55" t="s">
        <v>599</v>
      </c>
      <c r="J16" s="14" t="s">
        <v>356</v>
      </c>
      <c r="K16" s="15" t="s">
        <v>327</v>
      </c>
      <c r="L16" s="51" t="s">
        <v>296</v>
      </c>
      <c r="M16" s="69" t="s">
        <v>184</v>
      </c>
      <c r="N16" s="342"/>
      <c r="O16" s="342"/>
      <c r="P16" s="342"/>
      <c r="Q16" s="342"/>
      <c r="R16" s="342"/>
      <c r="S16" s="70"/>
      <c r="T16" s="342" t="s">
        <v>184</v>
      </c>
      <c r="U16" s="342"/>
      <c r="V16" s="342"/>
      <c r="W16" s="342"/>
      <c r="X16" s="306">
        <f t="shared" si="0"/>
        <v>1</v>
      </c>
      <c r="Y16" s="80"/>
      <c r="Z16" s="80"/>
      <c r="AA16" s="80"/>
      <c r="AB16" s="185"/>
      <c r="AC16" s="80"/>
      <c r="AD16" s="80"/>
      <c r="AE16" s="80"/>
      <c r="AF16" s="80"/>
      <c r="AG16" s="80"/>
      <c r="AH16" s="80"/>
      <c r="AI16" s="80"/>
      <c r="AJ16" s="80"/>
      <c r="AK16" s="80"/>
      <c r="AL16" s="80"/>
      <c r="AM16" s="80"/>
      <c r="AN16" s="80"/>
      <c r="AO16" s="80"/>
      <c r="AP16" s="80"/>
      <c r="AQ16" s="80"/>
      <c r="AR16" s="80"/>
      <c r="AS16" s="80"/>
      <c r="AT16" s="80"/>
      <c r="AU16" s="80" t="s">
        <v>518</v>
      </c>
      <c r="AV16" s="80" t="s">
        <v>518</v>
      </c>
      <c r="AW16" s="80" t="s">
        <v>518</v>
      </c>
      <c r="AX16" s="80" t="s">
        <v>518</v>
      </c>
      <c r="AY16" s="80"/>
      <c r="AZ16" s="80"/>
      <c r="BA16" s="80"/>
      <c r="BB16" s="80"/>
      <c r="BC16" s="80"/>
      <c r="BD16" s="80"/>
      <c r="BE16" s="80"/>
      <c r="BF16" s="80"/>
      <c r="BG16" s="80"/>
      <c r="BH16" s="6">
        <v>1</v>
      </c>
      <c r="BI16" s="6">
        <v>2</v>
      </c>
      <c r="BJ16" s="6">
        <v>2</v>
      </c>
      <c r="BK16" s="6">
        <v>2</v>
      </c>
      <c r="BL16" s="6">
        <v>1</v>
      </c>
      <c r="BM16" s="6">
        <v>1</v>
      </c>
      <c r="BN16" s="6">
        <v>2</v>
      </c>
      <c r="BO16" s="6">
        <v>2</v>
      </c>
      <c r="BP16" s="6">
        <v>2</v>
      </c>
      <c r="BQ16" s="6">
        <v>2</v>
      </c>
      <c r="BR16" s="6">
        <v>2</v>
      </c>
      <c r="BS16" s="6">
        <v>2</v>
      </c>
      <c r="BT16" s="6">
        <v>2</v>
      </c>
      <c r="BU16" s="6">
        <v>1</v>
      </c>
      <c r="BV16" s="6">
        <v>2</v>
      </c>
      <c r="BW16" s="6">
        <v>2</v>
      </c>
      <c r="BX16" s="6">
        <v>2</v>
      </c>
      <c r="BY16" s="6">
        <v>2</v>
      </c>
      <c r="BZ16" s="6">
        <v>2</v>
      </c>
      <c r="CA16" s="6">
        <v>2</v>
      </c>
      <c r="CB16" s="6">
        <v>2</v>
      </c>
      <c r="CC16" s="308">
        <f t="shared" si="1"/>
        <v>17</v>
      </c>
      <c r="CD16" s="347">
        <f t="shared" si="2"/>
        <v>0.80952380952380953</v>
      </c>
      <c r="CE16" s="308">
        <f t="shared" si="3"/>
        <v>4</v>
      </c>
      <c r="CF16" s="347">
        <f t="shared" si="4"/>
        <v>0.19047619047619047</v>
      </c>
      <c r="CG16" s="308">
        <f t="shared" si="5"/>
        <v>0</v>
      </c>
      <c r="CH16" s="347">
        <f t="shared" si="6"/>
        <v>0</v>
      </c>
      <c r="CI16" s="308">
        <f t="shared" si="7"/>
        <v>0</v>
      </c>
      <c r="CJ16" s="347">
        <f t="shared" si="9"/>
        <v>0</v>
      </c>
      <c r="CK16" s="306">
        <f t="shared" si="10"/>
        <v>1.8095238095238095</v>
      </c>
      <c r="CL16" s="306" t="str">
        <f t="shared" si="8"/>
        <v>Đạt mục tiêu</v>
      </c>
      <c r="CM16" s="6"/>
    </row>
    <row r="17" spans="1:92" s="22" customFormat="1" ht="105" customHeight="1">
      <c r="A17" s="71">
        <v>11</v>
      </c>
      <c r="B17" s="635"/>
      <c r="C17" s="590"/>
      <c r="D17" s="591"/>
      <c r="E17" s="590"/>
      <c r="F17" s="591"/>
      <c r="G17" s="590"/>
      <c r="H17" s="158" t="s">
        <v>999</v>
      </c>
      <c r="I17" s="55" t="s">
        <v>599</v>
      </c>
      <c r="J17" s="14" t="s">
        <v>356</v>
      </c>
      <c r="K17" s="15" t="s">
        <v>327</v>
      </c>
      <c r="L17" s="51" t="s">
        <v>296</v>
      </c>
      <c r="M17" s="69" t="s">
        <v>184</v>
      </c>
      <c r="N17" s="342"/>
      <c r="O17" s="342"/>
      <c r="P17" s="342"/>
      <c r="Q17" s="342"/>
      <c r="R17" s="342" t="s">
        <v>184</v>
      </c>
      <c r="S17" s="70"/>
      <c r="T17" s="342"/>
      <c r="U17" s="342"/>
      <c r="V17" s="342"/>
      <c r="W17" s="342"/>
      <c r="X17" s="306">
        <f t="shared" si="0"/>
        <v>1</v>
      </c>
      <c r="Y17" s="80"/>
      <c r="Z17" s="80"/>
      <c r="AA17" s="80"/>
      <c r="AB17" s="185"/>
      <c r="AC17" s="80"/>
      <c r="AD17" s="80"/>
      <c r="AE17" s="80"/>
      <c r="AF17" s="80"/>
      <c r="AG17" s="80"/>
      <c r="AH17" s="80"/>
      <c r="AI17" s="80"/>
      <c r="AJ17" s="80"/>
      <c r="AK17" s="80"/>
      <c r="AL17" s="80"/>
      <c r="AM17" s="80"/>
      <c r="AN17" s="80"/>
      <c r="AO17" s="80" t="s">
        <v>518</v>
      </c>
      <c r="AP17" s="80" t="s">
        <v>518</v>
      </c>
      <c r="AQ17" s="80" t="s">
        <v>518</v>
      </c>
      <c r="AR17" s="80" t="s">
        <v>518</v>
      </c>
      <c r="AS17" s="80"/>
      <c r="AT17" s="80"/>
      <c r="AU17" s="80"/>
      <c r="AV17" s="80"/>
      <c r="AW17" s="80"/>
      <c r="AX17" s="80"/>
      <c r="AY17" s="80"/>
      <c r="AZ17" s="80"/>
      <c r="BA17" s="80"/>
      <c r="BB17" s="80"/>
      <c r="BC17" s="80"/>
      <c r="BD17" s="80"/>
      <c r="BE17" s="80"/>
      <c r="BF17" s="80"/>
      <c r="BG17" s="80"/>
      <c r="BH17" s="6">
        <v>1</v>
      </c>
      <c r="BI17" s="6">
        <v>2</v>
      </c>
      <c r="BJ17" s="6">
        <v>2</v>
      </c>
      <c r="BK17" s="6">
        <v>2</v>
      </c>
      <c r="BL17" s="6">
        <v>2</v>
      </c>
      <c r="BM17" s="6">
        <v>1</v>
      </c>
      <c r="BN17" s="6">
        <v>2</v>
      </c>
      <c r="BO17" s="6">
        <v>2</v>
      </c>
      <c r="BP17" s="6">
        <v>2</v>
      </c>
      <c r="BQ17" s="6">
        <v>2</v>
      </c>
      <c r="BR17" s="6">
        <v>2</v>
      </c>
      <c r="BS17" s="6">
        <v>2</v>
      </c>
      <c r="BT17" s="6">
        <v>1</v>
      </c>
      <c r="BU17" s="6">
        <v>2</v>
      </c>
      <c r="BV17" s="6">
        <v>2</v>
      </c>
      <c r="BW17" s="6">
        <v>1</v>
      </c>
      <c r="BX17" s="6">
        <v>2</v>
      </c>
      <c r="BY17" s="6">
        <v>1</v>
      </c>
      <c r="BZ17" s="6">
        <v>2</v>
      </c>
      <c r="CA17" s="6">
        <v>2</v>
      </c>
      <c r="CB17" s="6">
        <v>2</v>
      </c>
      <c r="CC17" s="308">
        <f t="shared" si="1"/>
        <v>16</v>
      </c>
      <c r="CD17" s="347">
        <f t="shared" si="2"/>
        <v>0.76190476190476186</v>
      </c>
      <c r="CE17" s="308">
        <f t="shared" si="3"/>
        <v>5</v>
      </c>
      <c r="CF17" s="347">
        <f t="shared" si="4"/>
        <v>0.23809523809523808</v>
      </c>
      <c r="CG17" s="308">
        <f t="shared" si="5"/>
        <v>0</v>
      </c>
      <c r="CH17" s="347">
        <f t="shared" si="6"/>
        <v>0</v>
      </c>
      <c r="CI17" s="308">
        <f t="shared" si="7"/>
        <v>0</v>
      </c>
      <c r="CJ17" s="347">
        <f t="shared" si="9"/>
        <v>0</v>
      </c>
      <c r="CK17" s="277">
        <f t="shared" si="10"/>
        <v>1.7619047619047619</v>
      </c>
      <c r="CL17" s="306" t="str">
        <f t="shared" si="8"/>
        <v>Đạt mục tiêu</v>
      </c>
      <c r="CM17" s="6"/>
    </row>
    <row r="18" spans="1:92" s="22" customFormat="1" ht="149.25" hidden="1" customHeight="1">
      <c r="A18" s="71">
        <v>12</v>
      </c>
      <c r="B18" s="635"/>
      <c r="C18" s="590"/>
      <c r="D18" s="591"/>
      <c r="E18" s="590"/>
      <c r="F18" s="591"/>
      <c r="G18" s="590"/>
      <c r="H18" s="159" t="s">
        <v>923</v>
      </c>
      <c r="I18" s="55" t="s">
        <v>599</v>
      </c>
      <c r="J18" s="14" t="s">
        <v>356</v>
      </c>
      <c r="K18" s="15" t="s">
        <v>327</v>
      </c>
      <c r="L18" s="51" t="s">
        <v>296</v>
      </c>
      <c r="M18" s="69" t="s">
        <v>184</v>
      </c>
      <c r="N18" s="342"/>
      <c r="O18" s="342"/>
      <c r="P18" s="342"/>
      <c r="Q18" s="342"/>
      <c r="R18" s="342"/>
      <c r="S18" s="70"/>
      <c r="T18" s="342"/>
      <c r="U18" s="342"/>
      <c r="V18" s="342" t="s">
        <v>184</v>
      </c>
      <c r="W18" s="342"/>
      <c r="X18" s="306">
        <f t="shared" si="0"/>
        <v>1</v>
      </c>
      <c r="Y18" s="80"/>
      <c r="Z18" s="80"/>
      <c r="AA18" s="80"/>
      <c r="AB18" s="185"/>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t="s">
        <v>518</v>
      </c>
      <c r="BC18" s="80" t="s">
        <v>518</v>
      </c>
      <c r="BD18" s="80" t="s">
        <v>518</v>
      </c>
      <c r="BE18" s="80"/>
      <c r="BF18" s="80"/>
      <c r="BG18" s="80"/>
      <c r="BH18" s="6">
        <v>2</v>
      </c>
      <c r="BI18" s="6">
        <v>2</v>
      </c>
      <c r="BJ18" s="6">
        <v>2</v>
      </c>
      <c r="BK18" s="6">
        <v>2</v>
      </c>
      <c r="BL18" s="6">
        <v>2</v>
      </c>
      <c r="BM18" s="6">
        <v>1</v>
      </c>
      <c r="BN18" s="6">
        <v>2</v>
      </c>
      <c r="BO18" s="6">
        <v>2</v>
      </c>
      <c r="BP18" s="6">
        <v>2</v>
      </c>
      <c r="BQ18" s="6">
        <v>2</v>
      </c>
      <c r="BR18" s="6">
        <v>2</v>
      </c>
      <c r="BS18" s="6">
        <v>2</v>
      </c>
      <c r="BT18" s="6">
        <v>1</v>
      </c>
      <c r="BU18" s="6">
        <v>2</v>
      </c>
      <c r="BV18" s="6">
        <v>2</v>
      </c>
      <c r="BW18" s="6">
        <v>2</v>
      </c>
      <c r="BX18" s="6">
        <v>2</v>
      </c>
      <c r="BY18" s="6">
        <v>2</v>
      </c>
      <c r="BZ18" s="6">
        <v>2</v>
      </c>
      <c r="CA18" s="6">
        <v>2</v>
      </c>
      <c r="CB18" s="6">
        <v>2</v>
      </c>
      <c r="CC18" s="308">
        <f t="shared" si="1"/>
        <v>19</v>
      </c>
      <c r="CD18" s="347">
        <f t="shared" si="2"/>
        <v>0.90476190476190477</v>
      </c>
      <c r="CE18" s="308">
        <f t="shared" si="3"/>
        <v>2</v>
      </c>
      <c r="CF18" s="347">
        <f t="shared" si="4"/>
        <v>9.5238095238095233E-2</v>
      </c>
      <c r="CG18" s="308">
        <f t="shared" si="5"/>
        <v>0</v>
      </c>
      <c r="CH18" s="347">
        <f t="shared" si="6"/>
        <v>0</v>
      </c>
      <c r="CI18" s="308">
        <f t="shared" si="7"/>
        <v>0</v>
      </c>
      <c r="CJ18" s="347">
        <f t="shared" si="9"/>
        <v>0</v>
      </c>
      <c r="CK18" s="306">
        <f t="shared" si="10"/>
        <v>1.9047619047619047</v>
      </c>
      <c r="CL18" s="306" t="str">
        <f t="shared" si="8"/>
        <v>Đạt mục tiêu</v>
      </c>
      <c r="CM18" s="6"/>
    </row>
    <row r="19" spans="1:92" s="22" customFormat="1" ht="127.5" hidden="1" customHeight="1">
      <c r="A19" s="71">
        <v>13</v>
      </c>
      <c r="B19" s="635"/>
      <c r="C19" s="576"/>
      <c r="D19" s="588"/>
      <c r="E19" s="576"/>
      <c r="F19" s="588"/>
      <c r="G19" s="576"/>
      <c r="H19" s="155" t="s">
        <v>924</v>
      </c>
      <c r="I19" s="55" t="s">
        <v>599</v>
      </c>
      <c r="J19" s="14" t="s">
        <v>356</v>
      </c>
      <c r="K19" s="15" t="s">
        <v>327</v>
      </c>
      <c r="L19" s="51" t="s">
        <v>296</v>
      </c>
      <c r="M19" s="69" t="s">
        <v>184</v>
      </c>
      <c r="N19" s="342"/>
      <c r="O19" s="342"/>
      <c r="P19" s="342"/>
      <c r="Q19" s="342"/>
      <c r="R19" s="342"/>
      <c r="S19" s="70"/>
      <c r="T19" s="342"/>
      <c r="U19" s="342"/>
      <c r="V19" s="342"/>
      <c r="W19" s="342" t="s">
        <v>184</v>
      </c>
      <c r="X19" s="306">
        <f t="shared" si="0"/>
        <v>1</v>
      </c>
      <c r="Y19" s="80"/>
      <c r="Z19" s="80"/>
      <c r="AA19" s="80"/>
      <c r="AB19" s="185"/>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t="s">
        <v>518</v>
      </c>
      <c r="BF19" s="80" t="s">
        <v>518</v>
      </c>
      <c r="BG19" s="80" t="s">
        <v>518</v>
      </c>
      <c r="BH19" s="6">
        <v>1</v>
      </c>
      <c r="BI19" s="6">
        <v>2</v>
      </c>
      <c r="BJ19" s="6">
        <v>1</v>
      </c>
      <c r="BK19" s="6">
        <v>2</v>
      </c>
      <c r="BL19" s="6">
        <v>2</v>
      </c>
      <c r="BM19" s="6">
        <v>1</v>
      </c>
      <c r="BN19" s="6">
        <v>2</v>
      </c>
      <c r="BO19" s="6">
        <v>2</v>
      </c>
      <c r="BP19" s="6">
        <v>2</v>
      </c>
      <c r="BQ19" s="6">
        <v>2</v>
      </c>
      <c r="BR19" s="6">
        <v>2</v>
      </c>
      <c r="BS19" s="6">
        <v>2</v>
      </c>
      <c r="BT19" s="6">
        <v>1</v>
      </c>
      <c r="BU19" s="6">
        <v>2</v>
      </c>
      <c r="BV19" s="6">
        <v>1</v>
      </c>
      <c r="BW19" s="6">
        <v>2</v>
      </c>
      <c r="BX19" s="6">
        <v>2</v>
      </c>
      <c r="BY19" s="6">
        <v>2</v>
      </c>
      <c r="BZ19" s="6">
        <v>2</v>
      </c>
      <c r="CA19" s="6">
        <v>1</v>
      </c>
      <c r="CB19" s="6">
        <v>2</v>
      </c>
      <c r="CC19" s="308">
        <f t="shared" si="1"/>
        <v>15</v>
      </c>
      <c r="CD19" s="347">
        <f t="shared" si="2"/>
        <v>0.7142857142857143</v>
      </c>
      <c r="CE19" s="308">
        <f t="shared" si="3"/>
        <v>6</v>
      </c>
      <c r="CF19" s="347">
        <f t="shared" si="4"/>
        <v>0.2857142857142857</v>
      </c>
      <c r="CG19" s="308">
        <f t="shared" si="5"/>
        <v>0</v>
      </c>
      <c r="CH19" s="347">
        <f t="shared" si="6"/>
        <v>0</v>
      </c>
      <c r="CI19" s="308">
        <f t="shared" si="7"/>
        <v>0</v>
      </c>
      <c r="CJ19" s="347">
        <f t="shared" si="9"/>
        <v>0</v>
      </c>
      <c r="CK19" s="306">
        <f t="shared" si="10"/>
        <v>1.7142857142857142</v>
      </c>
      <c r="CL19" s="306" t="str">
        <f t="shared" si="8"/>
        <v>Đạt mục tiêu</v>
      </c>
      <c r="CM19" s="6"/>
    </row>
    <row r="20" spans="1:92" s="351" customFormat="1" ht="31.5" hidden="1" customHeight="1">
      <c r="A20" s="71">
        <v>14</v>
      </c>
      <c r="B20" s="41">
        <v>7</v>
      </c>
      <c r="C20" s="582" t="s">
        <v>262</v>
      </c>
      <c r="D20" s="583"/>
      <c r="E20" s="583"/>
      <c r="F20" s="584"/>
      <c r="G20" s="45" t="s">
        <v>331</v>
      </c>
      <c r="H20" s="152" t="s">
        <v>331</v>
      </c>
      <c r="I20" s="45" t="s">
        <v>331</v>
      </c>
      <c r="J20" s="45" t="s">
        <v>331</v>
      </c>
      <c r="K20" s="15" t="s">
        <v>327</v>
      </c>
      <c r="L20" s="45" t="s">
        <v>331</v>
      </c>
      <c r="M20" s="45" t="s">
        <v>331</v>
      </c>
      <c r="N20" s="45" t="s">
        <v>331</v>
      </c>
      <c r="O20" s="45" t="s">
        <v>331</v>
      </c>
      <c r="P20" s="45" t="s">
        <v>331</v>
      </c>
      <c r="Q20" s="45" t="s">
        <v>331</v>
      </c>
      <c r="R20" s="45" t="s">
        <v>331</v>
      </c>
      <c r="S20" s="45" t="s">
        <v>331</v>
      </c>
      <c r="T20" s="45" t="s">
        <v>331</v>
      </c>
      <c r="U20" s="45" t="s">
        <v>331</v>
      </c>
      <c r="V20" s="45" t="s">
        <v>331</v>
      </c>
      <c r="W20" s="45" t="s">
        <v>331</v>
      </c>
      <c r="X20" s="45" t="s">
        <v>331</v>
      </c>
      <c r="Y20" s="45" t="s">
        <v>331</v>
      </c>
      <c r="Z20" s="45" t="s">
        <v>331</v>
      </c>
      <c r="AA20" s="45" t="s">
        <v>331</v>
      </c>
      <c r="AB20" s="45" t="s">
        <v>331</v>
      </c>
      <c r="AC20" s="45" t="s">
        <v>331</v>
      </c>
      <c r="AD20" s="45" t="s">
        <v>331</v>
      </c>
      <c r="AE20" s="45" t="s">
        <v>331</v>
      </c>
      <c r="AF20" s="45" t="s">
        <v>331</v>
      </c>
      <c r="AG20" s="45" t="s">
        <v>331</v>
      </c>
      <c r="AH20" s="45" t="s">
        <v>331</v>
      </c>
      <c r="AI20" s="45" t="s">
        <v>331</v>
      </c>
      <c r="AJ20" s="45" t="s">
        <v>331</v>
      </c>
      <c r="AK20" s="45" t="s">
        <v>331</v>
      </c>
      <c r="AL20" s="45" t="s">
        <v>331</v>
      </c>
      <c r="AM20" s="45" t="s">
        <v>331</v>
      </c>
      <c r="AN20" s="45" t="s">
        <v>331</v>
      </c>
      <c r="AO20" s="45" t="s">
        <v>331</v>
      </c>
      <c r="AP20" s="45" t="s">
        <v>331</v>
      </c>
      <c r="AQ20" s="45" t="s">
        <v>331</v>
      </c>
      <c r="AR20" s="45" t="s">
        <v>331</v>
      </c>
      <c r="AS20" s="45" t="s">
        <v>331</v>
      </c>
      <c r="AT20" s="45" t="s">
        <v>331</v>
      </c>
      <c r="AU20" s="45" t="s">
        <v>331</v>
      </c>
      <c r="AV20" s="45" t="s">
        <v>331</v>
      </c>
      <c r="AW20" s="45" t="s">
        <v>331</v>
      </c>
      <c r="AX20" s="45" t="s">
        <v>331</v>
      </c>
      <c r="AY20" s="45" t="s">
        <v>331</v>
      </c>
      <c r="AZ20" s="45" t="s">
        <v>331</v>
      </c>
      <c r="BA20" s="45" t="s">
        <v>331</v>
      </c>
      <c r="BB20" s="45" t="s">
        <v>331</v>
      </c>
      <c r="BC20" s="45" t="s">
        <v>331</v>
      </c>
      <c r="BD20" s="45" t="s">
        <v>331</v>
      </c>
      <c r="BE20" s="45" t="s">
        <v>331</v>
      </c>
      <c r="BF20" s="45" t="s">
        <v>331</v>
      </c>
      <c r="BG20" s="45" t="s">
        <v>331</v>
      </c>
      <c r="BH20" s="45" t="s">
        <v>331</v>
      </c>
      <c r="BI20" s="45" t="s">
        <v>331</v>
      </c>
      <c r="BJ20" s="45" t="s">
        <v>331</v>
      </c>
      <c r="BK20" s="45" t="s">
        <v>331</v>
      </c>
      <c r="BL20" s="45" t="s">
        <v>331</v>
      </c>
      <c r="BM20" s="45" t="s">
        <v>331</v>
      </c>
      <c r="BN20" s="45" t="s">
        <v>331</v>
      </c>
      <c r="BO20" s="45" t="s">
        <v>331</v>
      </c>
      <c r="BP20" s="45" t="s">
        <v>331</v>
      </c>
      <c r="BQ20" s="45" t="s">
        <v>331</v>
      </c>
      <c r="BR20" s="45" t="s">
        <v>331</v>
      </c>
      <c r="BS20" s="45" t="s">
        <v>331</v>
      </c>
      <c r="BT20" s="45" t="s">
        <v>331</v>
      </c>
      <c r="BU20" s="45" t="s">
        <v>331</v>
      </c>
      <c r="BV20" s="45" t="s">
        <v>331</v>
      </c>
      <c r="BW20" s="45" t="s">
        <v>331</v>
      </c>
      <c r="BX20" s="45" t="s">
        <v>331</v>
      </c>
      <c r="BY20" s="45" t="s">
        <v>331</v>
      </c>
      <c r="BZ20" s="45" t="s">
        <v>331</v>
      </c>
      <c r="CA20" s="45" t="s">
        <v>331</v>
      </c>
      <c r="CB20" s="45" t="s">
        <v>331</v>
      </c>
      <c r="CC20" s="45" t="s">
        <v>331</v>
      </c>
      <c r="CD20" s="278" t="s">
        <v>331</v>
      </c>
      <c r="CE20" s="45" t="s">
        <v>331</v>
      </c>
      <c r="CF20" s="278" t="s">
        <v>331</v>
      </c>
      <c r="CG20" s="45" t="s">
        <v>331</v>
      </c>
      <c r="CH20" s="278" t="s">
        <v>331</v>
      </c>
      <c r="CI20" s="45" t="s">
        <v>331</v>
      </c>
      <c r="CJ20" s="278" t="s">
        <v>331</v>
      </c>
      <c r="CK20" s="45" t="s">
        <v>331</v>
      </c>
      <c r="CL20" s="45" t="s">
        <v>331</v>
      </c>
      <c r="CM20" s="45" t="s">
        <v>331</v>
      </c>
    </row>
    <row r="21" spans="1:92" s="351" customFormat="1" ht="12.75" hidden="1" customHeight="1">
      <c r="A21" s="71">
        <v>15</v>
      </c>
      <c r="B21" s="41">
        <v>8</v>
      </c>
      <c r="C21" s="582" t="s">
        <v>299</v>
      </c>
      <c r="D21" s="583"/>
      <c r="E21" s="583"/>
      <c r="F21" s="584"/>
      <c r="G21" s="45" t="s">
        <v>331</v>
      </c>
      <c r="H21" s="152" t="s">
        <v>331</v>
      </c>
      <c r="I21" s="45" t="s">
        <v>331</v>
      </c>
      <c r="J21" s="45" t="s">
        <v>331</v>
      </c>
      <c r="K21" s="15" t="s">
        <v>327</v>
      </c>
      <c r="L21" s="45" t="s">
        <v>331</v>
      </c>
      <c r="M21" s="45" t="s">
        <v>331</v>
      </c>
      <c r="N21" s="45" t="s">
        <v>331</v>
      </c>
      <c r="O21" s="45" t="s">
        <v>331</v>
      </c>
      <c r="P21" s="45" t="s">
        <v>331</v>
      </c>
      <c r="Q21" s="45" t="s">
        <v>331</v>
      </c>
      <c r="R21" s="45" t="s">
        <v>331</v>
      </c>
      <c r="S21" s="45" t="s">
        <v>331</v>
      </c>
      <c r="T21" s="45" t="s">
        <v>331</v>
      </c>
      <c r="U21" s="45" t="s">
        <v>331</v>
      </c>
      <c r="V21" s="45" t="s">
        <v>331</v>
      </c>
      <c r="W21" s="45" t="s">
        <v>331</v>
      </c>
      <c r="X21" s="45" t="s">
        <v>331</v>
      </c>
      <c r="Y21" s="45" t="s">
        <v>331</v>
      </c>
      <c r="Z21" s="45" t="s">
        <v>331</v>
      </c>
      <c r="AA21" s="45" t="s">
        <v>331</v>
      </c>
      <c r="AB21" s="45" t="s">
        <v>331</v>
      </c>
      <c r="AC21" s="45" t="s">
        <v>331</v>
      </c>
      <c r="AD21" s="45" t="s">
        <v>331</v>
      </c>
      <c r="AE21" s="45" t="s">
        <v>331</v>
      </c>
      <c r="AF21" s="45" t="s">
        <v>331</v>
      </c>
      <c r="AG21" s="45" t="s">
        <v>331</v>
      </c>
      <c r="AH21" s="45" t="s">
        <v>331</v>
      </c>
      <c r="AI21" s="45" t="s">
        <v>331</v>
      </c>
      <c r="AJ21" s="45" t="s">
        <v>331</v>
      </c>
      <c r="AK21" s="45" t="s">
        <v>331</v>
      </c>
      <c r="AL21" s="45" t="s">
        <v>331</v>
      </c>
      <c r="AM21" s="45" t="s">
        <v>331</v>
      </c>
      <c r="AN21" s="45" t="s">
        <v>331</v>
      </c>
      <c r="AO21" s="45" t="s">
        <v>331</v>
      </c>
      <c r="AP21" s="45" t="s">
        <v>331</v>
      </c>
      <c r="AQ21" s="45" t="s">
        <v>331</v>
      </c>
      <c r="AR21" s="45" t="s">
        <v>331</v>
      </c>
      <c r="AS21" s="45" t="s">
        <v>331</v>
      </c>
      <c r="AT21" s="45" t="s">
        <v>331</v>
      </c>
      <c r="AU21" s="45" t="s">
        <v>331</v>
      </c>
      <c r="AV21" s="45" t="s">
        <v>331</v>
      </c>
      <c r="AW21" s="45" t="s">
        <v>331</v>
      </c>
      <c r="AX21" s="45" t="s">
        <v>331</v>
      </c>
      <c r="AY21" s="45" t="s">
        <v>331</v>
      </c>
      <c r="AZ21" s="45" t="s">
        <v>331</v>
      </c>
      <c r="BA21" s="45" t="s">
        <v>331</v>
      </c>
      <c r="BB21" s="45" t="s">
        <v>331</v>
      </c>
      <c r="BC21" s="45" t="s">
        <v>331</v>
      </c>
      <c r="BD21" s="45" t="s">
        <v>331</v>
      </c>
      <c r="BE21" s="45" t="s">
        <v>331</v>
      </c>
      <c r="BF21" s="45" t="s">
        <v>331</v>
      </c>
      <c r="BG21" s="45" t="s">
        <v>331</v>
      </c>
      <c r="BH21" s="45" t="s">
        <v>331</v>
      </c>
      <c r="BI21" s="45" t="s">
        <v>331</v>
      </c>
      <c r="BJ21" s="45" t="s">
        <v>331</v>
      </c>
      <c r="BK21" s="45" t="s">
        <v>331</v>
      </c>
      <c r="BL21" s="45" t="s">
        <v>331</v>
      </c>
      <c r="BM21" s="45" t="s">
        <v>331</v>
      </c>
      <c r="BN21" s="45" t="s">
        <v>331</v>
      </c>
      <c r="BO21" s="45" t="s">
        <v>331</v>
      </c>
      <c r="BP21" s="45" t="s">
        <v>331</v>
      </c>
      <c r="BQ21" s="45" t="s">
        <v>331</v>
      </c>
      <c r="BR21" s="45" t="s">
        <v>331</v>
      </c>
      <c r="BS21" s="45" t="s">
        <v>331</v>
      </c>
      <c r="BT21" s="45" t="s">
        <v>331</v>
      </c>
      <c r="BU21" s="45" t="s">
        <v>331</v>
      </c>
      <c r="BV21" s="45" t="s">
        <v>331</v>
      </c>
      <c r="BW21" s="45" t="s">
        <v>331</v>
      </c>
      <c r="BX21" s="45" t="s">
        <v>331</v>
      </c>
      <c r="BY21" s="45" t="s">
        <v>331</v>
      </c>
      <c r="BZ21" s="45" t="s">
        <v>331</v>
      </c>
      <c r="CA21" s="45" t="s">
        <v>331</v>
      </c>
      <c r="CB21" s="45" t="s">
        <v>331</v>
      </c>
      <c r="CC21" s="45" t="s">
        <v>331</v>
      </c>
      <c r="CD21" s="278" t="s">
        <v>331</v>
      </c>
      <c r="CE21" s="45" t="s">
        <v>331</v>
      </c>
      <c r="CF21" s="278" t="s">
        <v>331</v>
      </c>
      <c r="CG21" s="45" t="s">
        <v>331</v>
      </c>
      <c r="CH21" s="278" t="s">
        <v>331</v>
      </c>
      <c r="CI21" s="45" t="s">
        <v>331</v>
      </c>
      <c r="CJ21" s="278" t="s">
        <v>331</v>
      </c>
      <c r="CK21" s="45" t="s">
        <v>331</v>
      </c>
      <c r="CL21" s="45" t="s">
        <v>331</v>
      </c>
      <c r="CM21" s="45" t="s">
        <v>331</v>
      </c>
    </row>
    <row r="22" spans="1:92" s="22" customFormat="1" ht="66.75" hidden="1" customHeight="1">
      <c r="A22" s="71">
        <v>16</v>
      </c>
      <c r="B22" s="342">
        <v>9</v>
      </c>
      <c r="C22" s="345" t="s">
        <v>2</v>
      </c>
      <c r="D22" s="329" t="s">
        <v>10</v>
      </c>
      <c r="E22" s="345" t="s">
        <v>15</v>
      </c>
      <c r="F22" s="329" t="s">
        <v>12</v>
      </c>
      <c r="G22" s="345" t="s">
        <v>15</v>
      </c>
      <c r="H22" s="160" t="s">
        <v>807</v>
      </c>
      <c r="I22" s="55" t="s">
        <v>599</v>
      </c>
      <c r="J22" s="14" t="s">
        <v>356</v>
      </c>
      <c r="K22" s="254" t="s">
        <v>327</v>
      </c>
      <c r="L22" s="51" t="s">
        <v>296</v>
      </c>
      <c r="M22" s="69" t="s">
        <v>184</v>
      </c>
      <c r="N22" s="342" t="s">
        <v>184</v>
      </c>
      <c r="O22" s="342"/>
      <c r="P22" s="342"/>
      <c r="Q22" s="342"/>
      <c r="R22" s="342"/>
      <c r="S22" s="70"/>
      <c r="T22" s="342"/>
      <c r="U22" s="342"/>
      <c r="V22" s="342"/>
      <c r="W22" s="342"/>
      <c r="X22" s="306">
        <f t="shared" ref="X22:X29" si="11">COUNTIF($N22:$W22,"x")</f>
        <v>1</v>
      </c>
      <c r="Y22" s="80"/>
      <c r="Z22" s="80"/>
      <c r="AA22" s="80"/>
      <c r="AB22" s="185" t="s">
        <v>519</v>
      </c>
      <c r="AC22" s="80"/>
      <c r="AD22" s="80"/>
      <c r="AE22" s="80"/>
      <c r="AF22" s="80"/>
      <c r="AG22" s="80"/>
      <c r="AH22" s="80"/>
      <c r="AI22" s="80"/>
      <c r="AJ22" s="80"/>
      <c r="AK22" s="80"/>
      <c r="AL22" s="80"/>
      <c r="AM22" s="80"/>
      <c r="AN22" s="80"/>
      <c r="AO22" s="80"/>
      <c r="AP22" s="80"/>
      <c r="AQ22" s="80"/>
      <c r="AR22" s="80"/>
      <c r="AS22" s="80"/>
      <c r="AT22" s="80"/>
      <c r="AU22" s="80"/>
      <c r="AV22" s="80"/>
      <c r="AW22" s="80"/>
      <c r="AX22" s="80"/>
      <c r="AY22" s="80"/>
      <c r="AZ22" s="80"/>
      <c r="BA22" s="80"/>
      <c r="BB22" s="80"/>
      <c r="BC22" s="80"/>
      <c r="BD22" s="80"/>
      <c r="BE22" s="80"/>
      <c r="BF22" s="80"/>
      <c r="BG22" s="80"/>
      <c r="BH22" s="6">
        <v>2</v>
      </c>
      <c r="BI22" s="6">
        <v>1</v>
      </c>
      <c r="BJ22" s="6">
        <v>2</v>
      </c>
      <c r="BK22" s="6">
        <v>2</v>
      </c>
      <c r="BL22" s="6">
        <v>2</v>
      </c>
      <c r="BM22" s="6">
        <v>1</v>
      </c>
      <c r="BN22" s="6">
        <v>2</v>
      </c>
      <c r="BO22" s="6">
        <v>2</v>
      </c>
      <c r="BP22" s="6">
        <v>2</v>
      </c>
      <c r="BQ22" s="6">
        <v>2</v>
      </c>
      <c r="BR22" s="6">
        <v>2</v>
      </c>
      <c r="BS22" s="6">
        <v>2</v>
      </c>
      <c r="BT22" s="6">
        <v>2</v>
      </c>
      <c r="BU22" s="6">
        <v>2</v>
      </c>
      <c r="BV22" s="6">
        <v>2</v>
      </c>
      <c r="BW22" s="6">
        <v>2</v>
      </c>
      <c r="BX22" s="6">
        <v>2</v>
      </c>
      <c r="BY22" s="6">
        <v>2</v>
      </c>
      <c r="BZ22" s="6">
        <v>2</v>
      </c>
      <c r="CA22" s="6">
        <v>2</v>
      </c>
      <c r="CB22" s="6">
        <v>2</v>
      </c>
      <c r="CC22" s="308">
        <f t="shared" ref="CC22:CC29" si="12">COUNTIF(BH22:CB22,"2")</f>
        <v>19</v>
      </c>
      <c r="CD22" s="347">
        <f t="shared" ref="CD22:CD29" si="13">CC22/(CC22+CE22+CG22+CI22)</f>
        <v>0.90476190476190477</v>
      </c>
      <c r="CE22" s="308">
        <f t="shared" ref="CE22:CE29" si="14">COUNTIF(BH22:CB22,"1")</f>
        <v>2</v>
      </c>
      <c r="CF22" s="347">
        <f t="shared" ref="CF22:CF29" si="15">CE22/(CC22+CE22+CG22+CI22)</f>
        <v>9.5238095238095233E-2</v>
      </c>
      <c r="CG22" s="308">
        <f t="shared" ref="CG22:CG29" si="16">COUNTIF(BH22:CB22,"0")</f>
        <v>0</v>
      </c>
      <c r="CH22" s="347">
        <f t="shared" ref="CH22:CH29" si="17">CG22/(CC22+CE22+CG22+CI22)</f>
        <v>0</v>
      </c>
      <c r="CI22" s="308">
        <f t="shared" ref="CI22:CI29" si="18">COUNTIF(BH22:CB22,"KĐG")</f>
        <v>0</v>
      </c>
      <c r="CJ22" s="347">
        <f t="shared" si="9"/>
        <v>0</v>
      </c>
      <c r="CK22" s="306">
        <f t="shared" si="10"/>
        <v>1.9047619047619047</v>
      </c>
      <c r="CL22" s="306" t="str">
        <f t="shared" ref="CL22:CL29" si="19">IF(CJ22&gt;=50%,"KĐG",IF(CK22&gt;=1.6,"Đạt mục tiêu",IF(CK22&gt;=1,"Cần cố gắng","Chưa đạt")))</f>
        <v>Đạt mục tiêu</v>
      </c>
      <c r="CM22" s="27"/>
    </row>
    <row r="23" spans="1:92" s="22" customFormat="1" ht="57.75" hidden="1" customHeight="1">
      <c r="A23" s="71">
        <v>17</v>
      </c>
      <c r="B23" s="342">
        <v>10</v>
      </c>
      <c r="C23" s="345" t="s">
        <v>31</v>
      </c>
      <c r="D23" s="329" t="s">
        <v>10</v>
      </c>
      <c r="E23" s="345" t="s">
        <v>16</v>
      </c>
      <c r="F23" s="329" t="s">
        <v>12</v>
      </c>
      <c r="G23" s="345" t="s">
        <v>16</v>
      </c>
      <c r="H23" s="160" t="s">
        <v>806</v>
      </c>
      <c r="I23" s="55" t="s">
        <v>599</v>
      </c>
      <c r="J23" s="14" t="s">
        <v>363</v>
      </c>
      <c r="K23" s="254" t="s">
        <v>327</v>
      </c>
      <c r="L23" s="51" t="s">
        <v>296</v>
      </c>
      <c r="M23" s="69" t="s">
        <v>184</v>
      </c>
      <c r="N23" s="342" t="s">
        <v>184</v>
      </c>
      <c r="O23" s="342"/>
      <c r="P23" s="342"/>
      <c r="Q23" s="342"/>
      <c r="R23" s="342"/>
      <c r="S23" s="70"/>
      <c r="T23" s="342"/>
      <c r="U23" s="342"/>
      <c r="V23" s="342"/>
      <c r="W23" s="342"/>
      <c r="X23" s="306">
        <f t="shared" si="11"/>
        <v>1</v>
      </c>
      <c r="Y23" s="80"/>
      <c r="Z23" s="80" t="s">
        <v>519</v>
      </c>
      <c r="AA23" s="80"/>
      <c r="AB23" s="185"/>
      <c r="AC23" s="80"/>
      <c r="AD23" s="80"/>
      <c r="AE23" s="80"/>
      <c r="AF23" s="80"/>
      <c r="AG23" s="80"/>
      <c r="AH23" s="80"/>
      <c r="AI23" s="80"/>
      <c r="AJ23" s="80"/>
      <c r="AK23" s="80"/>
      <c r="AL23" s="80"/>
      <c r="AM23" s="80"/>
      <c r="AN23" s="80"/>
      <c r="AO23" s="80"/>
      <c r="AP23" s="80"/>
      <c r="AQ23" s="80"/>
      <c r="AR23" s="80"/>
      <c r="AS23" s="80"/>
      <c r="AT23" s="80"/>
      <c r="AU23" s="80"/>
      <c r="AV23" s="80"/>
      <c r="AW23" s="80"/>
      <c r="AX23" s="80"/>
      <c r="AY23" s="80"/>
      <c r="AZ23" s="80"/>
      <c r="BA23" s="80"/>
      <c r="BB23" s="80"/>
      <c r="BC23" s="80"/>
      <c r="BD23" s="80"/>
      <c r="BE23" s="80"/>
      <c r="BF23" s="80"/>
      <c r="BG23" s="80"/>
      <c r="BH23" s="6">
        <v>2</v>
      </c>
      <c r="BI23" s="6">
        <v>2</v>
      </c>
      <c r="BJ23" s="6">
        <v>2</v>
      </c>
      <c r="BK23" s="6">
        <v>2</v>
      </c>
      <c r="BL23" s="6">
        <v>2</v>
      </c>
      <c r="BM23" s="6">
        <v>2</v>
      </c>
      <c r="BN23" s="6">
        <v>2</v>
      </c>
      <c r="BO23" s="6">
        <v>1</v>
      </c>
      <c r="BP23" s="6">
        <v>2</v>
      </c>
      <c r="BQ23" s="6">
        <v>2</v>
      </c>
      <c r="BR23" s="6">
        <v>2</v>
      </c>
      <c r="BS23" s="6">
        <v>2</v>
      </c>
      <c r="BT23" s="6">
        <v>2</v>
      </c>
      <c r="BU23" s="6">
        <v>2</v>
      </c>
      <c r="BV23" s="6">
        <v>0</v>
      </c>
      <c r="BW23" s="6">
        <v>2</v>
      </c>
      <c r="BX23" s="6">
        <v>1</v>
      </c>
      <c r="BY23" s="6">
        <v>1</v>
      </c>
      <c r="BZ23" s="6">
        <v>1</v>
      </c>
      <c r="CA23" s="6">
        <v>2</v>
      </c>
      <c r="CB23" s="6">
        <v>2</v>
      </c>
      <c r="CC23" s="308">
        <f t="shared" si="12"/>
        <v>16</v>
      </c>
      <c r="CD23" s="347">
        <f t="shared" si="13"/>
        <v>0.76190476190476186</v>
      </c>
      <c r="CE23" s="308">
        <f t="shared" si="14"/>
        <v>4</v>
      </c>
      <c r="CF23" s="347">
        <f t="shared" si="15"/>
        <v>0.19047619047619047</v>
      </c>
      <c r="CG23" s="308">
        <f t="shared" si="16"/>
        <v>1</v>
      </c>
      <c r="CH23" s="347">
        <f t="shared" si="17"/>
        <v>4.7619047619047616E-2</v>
      </c>
      <c r="CI23" s="308">
        <f t="shared" si="18"/>
        <v>0</v>
      </c>
      <c r="CJ23" s="347">
        <f t="shared" si="9"/>
        <v>0</v>
      </c>
      <c r="CK23" s="306">
        <f t="shared" si="10"/>
        <v>1.7142857142857142</v>
      </c>
      <c r="CL23" s="306" t="str">
        <f t="shared" si="19"/>
        <v>Đạt mục tiêu</v>
      </c>
      <c r="CM23" s="6"/>
    </row>
    <row r="24" spans="1:92" s="22" customFormat="1" ht="40.5" hidden="1" customHeight="1">
      <c r="A24" s="71">
        <v>18</v>
      </c>
      <c r="B24" s="321"/>
      <c r="C24" s="575" t="s">
        <v>659</v>
      </c>
      <c r="D24" s="587" t="s">
        <v>12</v>
      </c>
      <c r="E24" s="630" t="s">
        <v>19</v>
      </c>
      <c r="F24" s="587" t="s">
        <v>12</v>
      </c>
      <c r="G24" s="630" t="s">
        <v>19</v>
      </c>
      <c r="H24" s="160" t="s">
        <v>805</v>
      </c>
      <c r="I24" s="55"/>
      <c r="J24" s="14"/>
      <c r="K24" s="15"/>
      <c r="L24" s="51"/>
      <c r="M24" s="69"/>
      <c r="N24" s="342"/>
      <c r="O24" s="342" t="s">
        <v>184</v>
      </c>
      <c r="P24" s="342"/>
      <c r="Q24" s="342"/>
      <c r="R24" s="342"/>
      <c r="S24" s="70"/>
      <c r="T24" s="342"/>
      <c r="U24" s="342"/>
      <c r="V24" s="342"/>
      <c r="W24" s="342"/>
      <c r="X24" s="306">
        <f t="shared" si="11"/>
        <v>1</v>
      </c>
      <c r="Y24" s="80"/>
      <c r="Z24" s="80"/>
      <c r="AA24" s="80"/>
      <c r="AB24" s="185"/>
      <c r="AC24" s="80" t="s">
        <v>519</v>
      </c>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6">
        <v>1</v>
      </c>
      <c r="BI24" s="6">
        <v>2</v>
      </c>
      <c r="BJ24" s="6">
        <v>1</v>
      </c>
      <c r="BK24" s="6">
        <v>2</v>
      </c>
      <c r="BL24" s="6">
        <v>2</v>
      </c>
      <c r="BM24" s="6">
        <v>1</v>
      </c>
      <c r="BN24" s="6">
        <v>2</v>
      </c>
      <c r="BO24" s="6">
        <v>2</v>
      </c>
      <c r="BP24" s="6">
        <v>2</v>
      </c>
      <c r="BQ24" s="6">
        <v>2</v>
      </c>
      <c r="BR24" s="6">
        <v>2</v>
      </c>
      <c r="BS24" s="6">
        <v>2</v>
      </c>
      <c r="BT24" s="6">
        <v>2</v>
      </c>
      <c r="BU24" s="6">
        <v>2</v>
      </c>
      <c r="BV24" s="6">
        <v>1</v>
      </c>
      <c r="BW24" s="6">
        <v>2</v>
      </c>
      <c r="BX24" s="6">
        <v>1</v>
      </c>
      <c r="BY24" s="6">
        <v>2</v>
      </c>
      <c r="BZ24" s="6">
        <v>2</v>
      </c>
      <c r="CA24" s="6">
        <v>2</v>
      </c>
      <c r="CB24" s="6">
        <v>2</v>
      </c>
      <c r="CC24" s="308">
        <f t="shared" si="12"/>
        <v>16</v>
      </c>
      <c r="CD24" s="347">
        <f t="shared" si="13"/>
        <v>0.76190476190476186</v>
      </c>
      <c r="CE24" s="308">
        <f t="shared" si="14"/>
        <v>5</v>
      </c>
      <c r="CF24" s="347">
        <f t="shared" si="15"/>
        <v>0.23809523809523808</v>
      </c>
      <c r="CG24" s="308">
        <f t="shared" si="16"/>
        <v>0</v>
      </c>
      <c r="CH24" s="347">
        <f t="shared" si="17"/>
        <v>0</v>
      </c>
      <c r="CI24" s="308">
        <f t="shared" si="18"/>
        <v>0</v>
      </c>
      <c r="CJ24" s="347">
        <f t="shared" si="9"/>
        <v>0</v>
      </c>
      <c r="CK24" s="306">
        <f t="shared" si="10"/>
        <v>1.7619047619047619</v>
      </c>
      <c r="CL24" s="306" t="str">
        <f t="shared" si="19"/>
        <v>Đạt mục tiêu</v>
      </c>
      <c r="CM24" s="6"/>
    </row>
    <row r="25" spans="1:92" s="22" customFormat="1" ht="84.75" customHeight="1">
      <c r="A25" s="71">
        <v>19</v>
      </c>
      <c r="B25" s="589"/>
      <c r="C25" s="590"/>
      <c r="D25" s="591"/>
      <c r="E25" s="631"/>
      <c r="F25" s="591"/>
      <c r="G25" s="631"/>
      <c r="H25" s="160" t="s">
        <v>805</v>
      </c>
      <c r="I25" s="55" t="s">
        <v>599</v>
      </c>
      <c r="J25" s="14" t="s">
        <v>356</v>
      </c>
      <c r="K25" s="15" t="s">
        <v>327</v>
      </c>
      <c r="L25" s="51" t="s">
        <v>296</v>
      </c>
      <c r="M25" s="69" t="s">
        <v>184</v>
      </c>
      <c r="N25" s="342"/>
      <c r="O25" s="342"/>
      <c r="P25" s="342"/>
      <c r="Q25" s="342"/>
      <c r="R25" s="342" t="s">
        <v>184</v>
      </c>
      <c r="S25" s="70"/>
      <c r="T25" s="342"/>
      <c r="U25" s="342"/>
      <c r="V25" s="342"/>
      <c r="W25" s="342"/>
      <c r="X25" s="306">
        <f t="shared" si="11"/>
        <v>1</v>
      </c>
      <c r="Y25" s="80"/>
      <c r="Z25" s="80"/>
      <c r="AA25" s="80"/>
      <c r="AB25" s="185"/>
      <c r="AC25" s="80"/>
      <c r="AD25" s="80"/>
      <c r="AE25" s="80"/>
      <c r="AF25" s="80"/>
      <c r="AG25" s="80"/>
      <c r="AH25" s="80"/>
      <c r="AI25" s="80"/>
      <c r="AJ25" s="80"/>
      <c r="AK25" s="80"/>
      <c r="AL25" s="80"/>
      <c r="AM25" s="80"/>
      <c r="AN25" s="80"/>
      <c r="AO25" s="80"/>
      <c r="AP25" s="80"/>
      <c r="AQ25" s="80" t="s">
        <v>519</v>
      </c>
      <c r="AR25" s="80"/>
      <c r="AS25" s="80"/>
      <c r="AT25" s="80"/>
      <c r="AU25" s="80"/>
      <c r="AV25" s="80"/>
      <c r="AW25" s="80"/>
      <c r="AX25" s="80"/>
      <c r="AY25" s="80"/>
      <c r="AZ25" s="80"/>
      <c r="BA25" s="80"/>
      <c r="BB25" s="80"/>
      <c r="BC25" s="80"/>
      <c r="BD25" s="80"/>
      <c r="BE25" s="80"/>
      <c r="BF25" s="80"/>
      <c r="BG25" s="80"/>
      <c r="BH25" s="6">
        <v>2</v>
      </c>
      <c r="BI25" s="6">
        <v>2</v>
      </c>
      <c r="BJ25" s="6">
        <v>2</v>
      </c>
      <c r="BK25" s="6">
        <v>1</v>
      </c>
      <c r="BL25" s="6">
        <v>2</v>
      </c>
      <c r="BM25" s="6">
        <v>1</v>
      </c>
      <c r="BN25" s="6">
        <v>2</v>
      </c>
      <c r="BO25" s="6">
        <v>2</v>
      </c>
      <c r="BP25" s="6">
        <v>2</v>
      </c>
      <c r="BQ25" s="6">
        <v>2</v>
      </c>
      <c r="BR25" s="6">
        <v>2</v>
      </c>
      <c r="BS25" s="6">
        <v>2</v>
      </c>
      <c r="BT25" s="6">
        <v>1</v>
      </c>
      <c r="BU25" s="6">
        <v>2</v>
      </c>
      <c r="BV25" s="6">
        <v>2</v>
      </c>
      <c r="BW25" s="6">
        <v>2</v>
      </c>
      <c r="BX25" s="6">
        <v>2</v>
      </c>
      <c r="BY25" s="6">
        <v>2</v>
      </c>
      <c r="BZ25" s="6">
        <v>2</v>
      </c>
      <c r="CA25" s="6">
        <v>2</v>
      </c>
      <c r="CB25" s="6">
        <v>1</v>
      </c>
      <c r="CC25" s="308">
        <f t="shared" si="12"/>
        <v>17</v>
      </c>
      <c r="CD25" s="347">
        <f t="shared" si="13"/>
        <v>0.80952380952380953</v>
      </c>
      <c r="CE25" s="308">
        <f t="shared" si="14"/>
        <v>4</v>
      </c>
      <c r="CF25" s="347">
        <f t="shared" si="15"/>
        <v>0.19047619047619047</v>
      </c>
      <c r="CG25" s="308">
        <f t="shared" si="16"/>
        <v>0</v>
      </c>
      <c r="CH25" s="347">
        <f t="shared" si="17"/>
        <v>0</v>
      </c>
      <c r="CI25" s="308">
        <f t="shared" si="18"/>
        <v>0</v>
      </c>
      <c r="CJ25" s="347">
        <f t="shared" si="9"/>
        <v>0</v>
      </c>
      <c r="CK25" s="277">
        <f t="shared" si="10"/>
        <v>1.8095238095238095</v>
      </c>
      <c r="CL25" s="306" t="str">
        <f t="shared" si="19"/>
        <v>Đạt mục tiêu</v>
      </c>
      <c r="CM25" s="6"/>
    </row>
    <row r="26" spans="1:92" s="22" customFormat="1" ht="54" hidden="1" customHeight="1">
      <c r="A26" s="71">
        <v>20</v>
      </c>
      <c r="B26" s="586"/>
      <c r="C26" s="576"/>
      <c r="D26" s="588"/>
      <c r="E26" s="25" t="s">
        <v>475</v>
      </c>
      <c r="F26" s="588"/>
      <c r="G26" s="25" t="s">
        <v>475</v>
      </c>
      <c r="H26" s="160" t="s">
        <v>804</v>
      </c>
      <c r="I26" s="55" t="s">
        <v>599</v>
      </c>
      <c r="J26" s="14" t="s">
        <v>356</v>
      </c>
      <c r="K26" s="15" t="s">
        <v>327</v>
      </c>
      <c r="L26" s="51" t="s">
        <v>296</v>
      </c>
      <c r="M26" s="69" t="s">
        <v>184</v>
      </c>
      <c r="N26" s="342"/>
      <c r="O26" s="342"/>
      <c r="P26" s="342"/>
      <c r="Q26" s="342"/>
      <c r="R26" s="342"/>
      <c r="S26" s="70"/>
      <c r="T26" s="342"/>
      <c r="U26" s="342"/>
      <c r="V26" s="342"/>
      <c r="W26" s="342" t="s">
        <v>184</v>
      </c>
      <c r="X26" s="306">
        <f t="shared" si="11"/>
        <v>1</v>
      </c>
      <c r="Y26" s="80"/>
      <c r="Z26" s="80"/>
      <c r="AA26" s="80"/>
      <c r="AB26" s="185"/>
      <c r="AC26" s="80"/>
      <c r="AD26" s="80"/>
      <c r="AE26" s="80"/>
      <c r="AF26" s="80"/>
      <c r="AG26" s="80"/>
      <c r="AH26" s="80"/>
      <c r="AI26" s="80"/>
      <c r="AJ26" s="80"/>
      <c r="AK26" s="80"/>
      <c r="AL26" s="80"/>
      <c r="AM26" s="80"/>
      <c r="AN26" s="80"/>
      <c r="AO26" s="80"/>
      <c r="AP26" s="80"/>
      <c r="AQ26" s="80"/>
      <c r="AR26" s="80"/>
      <c r="AS26" s="80"/>
      <c r="AT26" s="80"/>
      <c r="AU26" s="80"/>
      <c r="AV26" s="80"/>
      <c r="AW26" s="80"/>
      <c r="AX26" s="80"/>
      <c r="AY26" s="80"/>
      <c r="AZ26" s="80"/>
      <c r="BA26" s="80"/>
      <c r="BB26" s="80"/>
      <c r="BC26" s="80"/>
      <c r="BD26" s="80"/>
      <c r="BE26" s="80"/>
      <c r="BF26" s="80"/>
      <c r="BG26" s="80" t="s">
        <v>519</v>
      </c>
      <c r="BH26" s="6">
        <v>2</v>
      </c>
      <c r="BI26" s="6">
        <v>2</v>
      </c>
      <c r="BJ26" s="6">
        <v>2</v>
      </c>
      <c r="BK26" s="6">
        <v>2</v>
      </c>
      <c r="BL26" s="6">
        <v>2</v>
      </c>
      <c r="BM26" s="6">
        <v>2</v>
      </c>
      <c r="BN26" s="6">
        <v>2</v>
      </c>
      <c r="BO26" s="6">
        <v>2</v>
      </c>
      <c r="BP26" s="6">
        <v>2</v>
      </c>
      <c r="BQ26" s="6">
        <v>2</v>
      </c>
      <c r="BR26" s="6">
        <v>2</v>
      </c>
      <c r="BS26" s="6">
        <v>2</v>
      </c>
      <c r="BT26" s="6">
        <v>1</v>
      </c>
      <c r="BU26" s="6">
        <v>2</v>
      </c>
      <c r="BV26" s="6">
        <v>2</v>
      </c>
      <c r="BW26" s="6">
        <v>2</v>
      </c>
      <c r="BX26" s="6">
        <v>2</v>
      </c>
      <c r="BY26" s="6">
        <v>2</v>
      </c>
      <c r="BZ26" s="6">
        <v>2</v>
      </c>
      <c r="CA26" s="6">
        <v>2</v>
      </c>
      <c r="CB26" s="6">
        <v>2</v>
      </c>
      <c r="CC26" s="308">
        <f t="shared" si="12"/>
        <v>20</v>
      </c>
      <c r="CD26" s="347">
        <f t="shared" si="13"/>
        <v>0.95238095238095233</v>
      </c>
      <c r="CE26" s="308">
        <f t="shared" si="14"/>
        <v>1</v>
      </c>
      <c r="CF26" s="347">
        <f t="shared" si="15"/>
        <v>4.7619047619047616E-2</v>
      </c>
      <c r="CG26" s="308">
        <f t="shared" si="16"/>
        <v>0</v>
      </c>
      <c r="CH26" s="347">
        <f t="shared" si="17"/>
        <v>0</v>
      </c>
      <c r="CI26" s="308">
        <f t="shared" si="18"/>
        <v>0</v>
      </c>
      <c r="CJ26" s="347">
        <f t="shared" si="9"/>
        <v>0</v>
      </c>
      <c r="CK26" s="306">
        <f t="shared" si="10"/>
        <v>1.9523809523809523</v>
      </c>
      <c r="CL26" s="306" t="str">
        <f t="shared" si="19"/>
        <v>Đạt mục tiêu</v>
      </c>
      <c r="CM26" s="6"/>
    </row>
    <row r="27" spans="1:92" s="196" customFormat="1" ht="31.5" hidden="1" customHeight="1">
      <c r="A27" s="71">
        <v>21</v>
      </c>
      <c r="B27" s="189"/>
      <c r="C27" s="626" t="s">
        <v>1</v>
      </c>
      <c r="D27" s="628" t="s">
        <v>10</v>
      </c>
      <c r="E27" s="626" t="s">
        <v>14</v>
      </c>
      <c r="F27" s="628" t="s">
        <v>12</v>
      </c>
      <c r="G27" s="626" t="s">
        <v>14</v>
      </c>
      <c r="H27" s="175" t="s">
        <v>803</v>
      </c>
      <c r="I27" s="55" t="s">
        <v>599</v>
      </c>
      <c r="J27" s="14" t="s">
        <v>356</v>
      </c>
      <c r="K27" s="254" t="s">
        <v>327</v>
      </c>
      <c r="L27" s="51" t="s">
        <v>296</v>
      </c>
      <c r="M27" s="193"/>
      <c r="N27" s="186" t="s">
        <v>184</v>
      </c>
      <c r="O27" s="186"/>
      <c r="P27" s="186"/>
      <c r="Q27" s="186"/>
      <c r="R27" s="186"/>
      <c r="S27" s="186"/>
      <c r="T27" s="186"/>
      <c r="U27" s="186"/>
      <c r="V27" s="186"/>
      <c r="W27" s="186"/>
      <c r="X27" s="306">
        <f t="shared" si="11"/>
        <v>1</v>
      </c>
      <c r="Y27" s="185"/>
      <c r="Z27" s="185"/>
      <c r="AA27" s="185" t="s">
        <v>519</v>
      </c>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6">
        <v>2</v>
      </c>
      <c r="BI27" s="6">
        <v>2</v>
      </c>
      <c r="BJ27" s="6">
        <v>2</v>
      </c>
      <c r="BK27" s="6">
        <v>2</v>
      </c>
      <c r="BL27" s="6">
        <v>2</v>
      </c>
      <c r="BM27" s="6">
        <v>1</v>
      </c>
      <c r="BN27" s="6">
        <v>2</v>
      </c>
      <c r="BO27" s="6">
        <v>2</v>
      </c>
      <c r="BP27" s="6">
        <v>2</v>
      </c>
      <c r="BQ27" s="6">
        <v>2</v>
      </c>
      <c r="BR27" s="6">
        <v>2</v>
      </c>
      <c r="BS27" s="6">
        <v>2</v>
      </c>
      <c r="BT27" s="6">
        <v>2</v>
      </c>
      <c r="BU27" s="6">
        <v>2</v>
      </c>
      <c r="BV27" s="6">
        <v>1</v>
      </c>
      <c r="BW27" s="6">
        <v>2</v>
      </c>
      <c r="BX27" s="6">
        <v>2</v>
      </c>
      <c r="BY27" s="6">
        <v>2</v>
      </c>
      <c r="BZ27" s="6">
        <v>2</v>
      </c>
      <c r="CA27" s="6">
        <v>2</v>
      </c>
      <c r="CB27" s="6">
        <v>2</v>
      </c>
      <c r="CC27" s="308">
        <f t="shared" si="12"/>
        <v>19</v>
      </c>
      <c r="CD27" s="347">
        <f t="shared" si="13"/>
        <v>0.90476190476190477</v>
      </c>
      <c r="CE27" s="308">
        <f t="shared" si="14"/>
        <v>2</v>
      </c>
      <c r="CF27" s="347">
        <f t="shared" si="15"/>
        <v>9.5238095238095233E-2</v>
      </c>
      <c r="CG27" s="308">
        <f t="shared" si="16"/>
        <v>0</v>
      </c>
      <c r="CH27" s="347">
        <f t="shared" si="17"/>
        <v>0</v>
      </c>
      <c r="CI27" s="308">
        <f t="shared" si="18"/>
        <v>0</v>
      </c>
      <c r="CJ27" s="347">
        <f t="shared" si="9"/>
        <v>0</v>
      </c>
      <c r="CK27" s="306">
        <f t="shared" si="10"/>
        <v>1.9047619047619047</v>
      </c>
      <c r="CL27" s="306" t="str">
        <f t="shared" si="19"/>
        <v>Đạt mục tiêu</v>
      </c>
      <c r="CM27" s="195"/>
    </row>
    <row r="28" spans="1:92" s="196" customFormat="1" ht="38.25" hidden="1" customHeight="1">
      <c r="A28" s="71">
        <v>22</v>
      </c>
      <c r="B28" s="186">
        <v>12</v>
      </c>
      <c r="C28" s="627"/>
      <c r="D28" s="629"/>
      <c r="E28" s="627"/>
      <c r="F28" s="629"/>
      <c r="G28" s="627"/>
      <c r="H28" s="175" t="s">
        <v>803</v>
      </c>
      <c r="I28" s="61" t="s">
        <v>599</v>
      </c>
      <c r="J28" s="18" t="s">
        <v>363</v>
      </c>
      <c r="K28" s="191" t="s">
        <v>327</v>
      </c>
      <c r="L28" s="192" t="s">
        <v>296</v>
      </c>
      <c r="M28" s="193" t="s">
        <v>184</v>
      </c>
      <c r="N28" s="186"/>
      <c r="O28" s="186"/>
      <c r="P28" s="186"/>
      <c r="Q28" s="186" t="s">
        <v>184</v>
      </c>
      <c r="R28" s="186"/>
      <c r="S28" s="186"/>
      <c r="T28" s="186"/>
      <c r="U28" s="186"/>
      <c r="V28" s="186"/>
      <c r="W28" s="186"/>
      <c r="X28" s="306">
        <f t="shared" si="11"/>
        <v>1</v>
      </c>
      <c r="Y28" s="185"/>
      <c r="Z28" s="185"/>
      <c r="AA28" s="185"/>
      <c r="AB28" s="185"/>
      <c r="AC28" s="185"/>
      <c r="AD28" s="185"/>
      <c r="AE28" s="185"/>
      <c r="AF28" s="185"/>
      <c r="AG28" s="185"/>
      <c r="AH28" s="185"/>
      <c r="AI28" s="185"/>
      <c r="AJ28" s="185"/>
      <c r="AK28" s="185" t="s">
        <v>519</v>
      </c>
      <c r="AL28" s="185"/>
      <c r="AM28" s="185"/>
      <c r="AN28" s="185"/>
      <c r="AO28" s="185"/>
      <c r="AP28" s="185"/>
      <c r="AQ28" s="185"/>
      <c r="AR28" s="185"/>
      <c r="AS28" s="185"/>
      <c r="AT28" s="185"/>
      <c r="AU28" s="185"/>
      <c r="AV28" s="185"/>
      <c r="AW28" s="185"/>
      <c r="AX28" s="185"/>
      <c r="AY28" s="185"/>
      <c r="AZ28" s="185"/>
      <c r="BA28" s="185"/>
      <c r="BB28" s="185"/>
      <c r="BC28" s="185"/>
      <c r="BD28" s="185"/>
      <c r="BE28" s="185"/>
      <c r="BF28" s="185"/>
      <c r="BG28" s="185"/>
      <c r="BH28" s="195">
        <v>2</v>
      </c>
      <c r="BI28" s="195">
        <v>2</v>
      </c>
      <c r="BJ28" s="195">
        <v>2</v>
      </c>
      <c r="BK28" s="195">
        <v>2</v>
      </c>
      <c r="BL28" s="195">
        <v>2</v>
      </c>
      <c r="BM28" s="195">
        <v>2</v>
      </c>
      <c r="BN28" s="195">
        <v>2</v>
      </c>
      <c r="BO28" s="195">
        <v>1</v>
      </c>
      <c r="BP28" s="195">
        <v>2</v>
      </c>
      <c r="BQ28" s="195">
        <v>2</v>
      </c>
      <c r="BR28" s="195">
        <v>2</v>
      </c>
      <c r="BS28" s="195">
        <v>2</v>
      </c>
      <c r="BT28" s="195">
        <v>2</v>
      </c>
      <c r="BU28" s="195">
        <v>1</v>
      </c>
      <c r="BV28" s="195">
        <v>2</v>
      </c>
      <c r="BW28" s="195">
        <v>2</v>
      </c>
      <c r="BX28" s="195">
        <v>2</v>
      </c>
      <c r="BY28" s="195">
        <v>1</v>
      </c>
      <c r="BZ28" s="195">
        <v>2</v>
      </c>
      <c r="CA28" s="195">
        <v>2</v>
      </c>
      <c r="CB28" s="195">
        <v>2</v>
      </c>
      <c r="CC28" s="308">
        <f t="shared" si="12"/>
        <v>18</v>
      </c>
      <c r="CD28" s="347">
        <f t="shared" si="13"/>
        <v>0.8571428571428571</v>
      </c>
      <c r="CE28" s="308">
        <f t="shared" si="14"/>
        <v>3</v>
      </c>
      <c r="CF28" s="347">
        <f t="shared" si="15"/>
        <v>0.14285714285714285</v>
      </c>
      <c r="CG28" s="308">
        <f t="shared" si="16"/>
        <v>0</v>
      </c>
      <c r="CH28" s="347">
        <f t="shared" si="17"/>
        <v>0</v>
      </c>
      <c r="CI28" s="308">
        <f t="shared" si="18"/>
        <v>0</v>
      </c>
      <c r="CJ28" s="347">
        <f t="shared" si="9"/>
        <v>0</v>
      </c>
      <c r="CK28" s="306">
        <f t="shared" si="10"/>
        <v>1.8571428571428572</v>
      </c>
      <c r="CL28" s="306" t="str">
        <f t="shared" si="19"/>
        <v>Đạt mục tiêu</v>
      </c>
      <c r="CM28" s="195"/>
    </row>
    <row r="29" spans="1:92" s="196" customFormat="1" ht="74.25" hidden="1" customHeight="1">
      <c r="A29" s="71">
        <v>23</v>
      </c>
      <c r="B29" s="186"/>
      <c r="C29" s="338" t="s">
        <v>46</v>
      </c>
      <c r="D29" s="339" t="s">
        <v>10</v>
      </c>
      <c r="E29" s="338" t="s">
        <v>32</v>
      </c>
      <c r="F29" s="339" t="s">
        <v>11</v>
      </c>
      <c r="G29" s="338" t="s">
        <v>32</v>
      </c>
      <c r="H29" s="175" t="s">
        <v>802</v>
      </c>
      <c r="I29" s="61" t="s">
        <v>599</v>
      </c>
      <c r="J29" s="18" t="s">
        <v>363</v>
      </c>
      <c r="K29" s="191" t="s">
        <v>327</v>
      </c>
      <c r="L29" s="192" t="s">
        <v>296</v>
      </c>
      <c r="M29" s="193"/>
      <c r="N29" s="186"/>
      <c r="O29" s="186" t="s">
        <v>184</v>
      </c>
      <c r="P29" s="186"/>
      <c r="Q29" s="186"/>
      <c r="R29" s="186"/>
      <c r="S29" s="186"/>
      <c r="T29" s="186"/>
      <c r="U29" s="186"/>
      <c r="V29" s="186"/>
      <c r="W29" s="186"/>
      <c r="X29" s="306">
        <f t="shared" si="11"/>
        <v>1</v>
      </c>
      <c r="Y29" s="185"/>
      <c r="Z29" s="185"/>
      <c r="AA29" s="185"/>
      <c r="AB29" s="185"/>
      <c r="AC29" s="185"/>
      <c r="AD29" s="185"/>
      <c r="AE29" s="185" t="s">
        <v>519</v>
      </c>
      <c r="AF29" s="185"/>
      <c r="AG29" s="185"/>
      <c r="AH29" s="185"/>
      <c r="AI29" s="185"/>
      <c r="AJ29" s="185"/>
      <c r="AK29" s="185"/>
      <c r="AL29" s="185"/>
      <c r="AM29" s="185"/>
      <c r="AN29" s="185"/>
      <c r="AO29" s="185"/>
      <c r="AP29" s="185"/>
      <c r="AQ29" s="185"/>
      <c r="AR29" s="185"/>
      <c r="AS29" s="185"/>
      <c r="AT29" s="185"/>
      <c r="AU29" s="185"/>
      <c r="AV29" s="185"/>
      <c r="AW29" s="185"/>
      <c r="AX29" s="185"/>
      <c r="AY29" s="185"/>
      <c r="AZ29" s="185"/>
      <c r="BA29" s="185"/>
      <c r="BB29" s="185"/>
      <c r="BC29" s="185"/>
      <c r="BD29" s="185"/>
      <c r="BE29" s="185"/>
      <c r="BF29" s="185"/>
      <c r="BG29" s="185"/>
      <c r="BH29" s="6">
        <v>2</v>
      </c>
      <c r="BI29" s="6">
        <v>2</v>
      </c>
      <c r="BJ29" s="6">
        <v>2</v>
      </c>
      <c r="BK29" s="6">
        <v>1</v>
      </c>
      <c r="BL29" s="6">
        <v>2</v>
      </c>
      <c r="BM29" s="6">
        <v>1</v>
      </c>
      <c r="BN29" s="6">
        <v>1</v>
      </c>
      <c r="BO29" s="6">
        <v>1</v>
      </c>
      <c r="BP29" s="6">
        <v>2</v>
      </c>
      <c r="BQ29" s="6">
        <v>2</v>
      </c>
      <c r="BR29" s="6">
        <v>2</v>
      </c>
      <c r="BS29" s="6">
        <v>2</v>
      </c>
      <c r="BT29" s="6">
        <v>2</v>
      </c>
      <c r="BU29" s="6">
        <v>1</v>
      </c>
      <c r="BV29" s="6">
        <v>1</v>
      </c>
      <c r="BW29" s="6">
        <v>2</v>
      </c>
      <c r="BX29" s="6">
        <v>1</v>
      </c>
      <c r="BY29" s="6">
        <v>2</v>
      </c>
      <c r="BZ29" s="6">
        <v>1</v>
      </c>
      <c r="CA29" s="6">
        <v>2</v>
      </c>
      <c r="CB29" s="6">
        <v>1</v>
      </c>
      <c r="CC29" s="308">
        <f t="shared" si="12"/>
        <v>12</v>
      </c>
      <c r="CD29" s="347">
        <f t="shared" si="13"/>
        <v>0.5714285714285714</v>
      </c>
      <c r="CE29" s="308">
        <f t="shared" si="14"/>
        <v>9</v>
      </c>
      <c r="CF29" s="347">
        <f t="shared" si="15"/>
        <v>0.42857142857142855</v>
      </c>
      <c r="CG29" s="308">
        <f t="shared" si="16"/>
        <v>0</v>
      </c>
      <c r="CH29" s="347">
        <f t="shared" si="17"/>
        <v>0</v>
      </c>
      <c r="CI29" s="308">
        <f t="shared" si="18"/>
        <v>0</v>
      </c>
      <c r="CJ29" s="347">
        <f t="shared" si="9"/>
        <v>0</v>
      </c>
      <c r="CK29" s="306">
        <f t="shared" si="10"/>
        <v>1.5714285714285714</v>
      </c>
      <c r="CL29" s="306" t="str">
        <f t="shared" si="19"/>
        <v>Cần cố gắng</v>
      </c>
      <c r="CM29" s="195"/>
    </row>
    <row r="30" spans="1:92" s="351" customFormat="1" ht="17.25" hidden="1" customHeight="1">
      <c r="A30" s="71">
        <v>24</v>
      </c>
      <c r="B30" s="41">
        <v>32</v>
      </c>
      <c r="C30" s="582" t="s">
        <v>300</v>
      </c>
      <c r="D30" s="583"/>
      <c r="E30" s="583"/>
      <c r="F30" s="584"/>
      <c r="G30" s="45" t="s">
        <v>331</v>
      </c>
      <c r="H30" s="152" t="s">
        <v>331</v>
      </c>
      <c r="I30" s="45" t="s">
        <v>331</v>
      </c>
      <c r="J30" s="45" t="s">
        <v>331</v>
      </c>
      <c r="K30" s="15" t="s">
        <v>327</v>
      </c>
      <c r="L30" s="45" t="s">
        <v>331</v>
      </c>
      <c r="M30" s="45" t="s">
        <v>331</v>
      </c>
      <c r="N30" s="45" t="s">
        <v>331</v>
      </c>
      <c r="O30" s="45" t="s">
        <v>331</v>
      </c>
      <c r="P30" s="45" t="s">
        <v>331</v>
      </c>
      <c r="Q30" s="45" t="s">
        <v>331</v>
      </c>
      <c r="R30" s="45" t="s">
        <v>331</v>
      </c>
      <c r="S30" s="45" t="s">
        <v>331</v>
      </c>
      <c r="T30" s="45" t="s">
        <v>331</v>
      </c>
      <c r="U30" s="45" t="s">
        <v>331</v>
      </c>
      <c r="V30" s="45" t="s">
        <v>331</v>
      </c>
      <c r="W30" s="45" t="s">
        <v>331</v>
      </c>
      <c r="X30" s="45" t="s">
        <v>331</v>
      </c>
      <c r="Y30" s="45" t="s">
        <v>331</v>
      </c>
      <c r="Z30" s="45" t="s">
        <v>331</v>
      </c>
      <c r="AA30" s="45" t="s">
        <v>331</v>
      </c>
      <c r="AB30" s="45" t="s">
        <v>331</v>
      </c>
      <c r="AC30" s="45" t="s">
        <v>331</v>
      </c>
      <c r="AD30" s="45" t="s">
        <v>331</v>
      </c>
      <c r="AE30" s="45" t="s">
        <v>331</v>
      </c>
      <c r="AF30" s="45" t="s">
        <v>331</v>
      </c>
      <c r="AG30" s="45" t="s">
        <v>331</v>
      </c>
      <c r="AH30" s="45" t="s">
        <v>331</v>
      </c>
      <c r="AI30" s="45" t="s">
        <v>331</v>
      </c>
      <c r="AJ30" s="45" t="s">
        <v>331</v>
      </c>
      <c r="AK30" s="45" t="s">
        <v>331</v>
      </c>
      <c r="AL30" s="45" t="s">
        <v>331</v>
      </c>
      <c r="AM30" s="45" t="s">
        <v>331</v>
      </c>
      <c r="AN30" s="45" t="s">
        <v>331</v>
      </c>
      <c r="AO30" s="45" t="s">
        <v>331</v>
      </c>
      <c r="AP30" s="45" t="s">
        <v>331</v>
      </c>
      <c r="AQ30" s="45" t="s">
        <v>331</v>
      </c>
      <c r="AR30" s="45" t="s">
        <v>331</v>
      </c>
      <c r="AS30" s="45" t="s">
        <v>331</v>
      </c>
      <c r="AT30" s="45" t="s">
        <v>331</v>
      </c>
      <c r="AU30" s="45" t="s">
        <v>331</v>
      </c>
      <c r="AV30" s="45" t="s">
        <v>331</v>
      </c>
      <c r="AW30" s="45" t="s">
        <v>331</v>
      </c>
      <c r="AX30" s="45" t="s">
        <v>331</v>
      </c>
      <c r="AY30" s="45" t="s">
        <v>331</v>
      </c>
      <c r="AZ30" s="45" t="s">
        <v>331</v>
      </c>
      <c r="BA30" s="45" t="s">
        <v>331</v>
      </c>
      <c r="BB30" s="45" t="s">
        <v>331</v>
      </c>
      <c r="BC30" s="45" t="s">
        <v>331</v>
      </c>
      <c r="BD30" s="45" t="s">
        <v>331</v>
      </c>
      <c r="BE30" s="45" t="s">
        <v>331</v>
      </c>
      <c r="BF30" s="45" t="s">
        <v>331</v>
      </c>
      <c r="BG30" s="45" t="s">
        <v>331</v>
      </c>
      <c r="BH30" s="45" t="s">
        <v>331</v>
      </c>
      <c r="BI30" s="45" t="s">
        <v>331</v>
      </c>
      <c r="BJ30" s="45" t="s">
        <v>331</v>
      </c>
      <c r="BK30" s="45" t="s">
        <v>331</v>
      </c>
      <c r="BL30" s="45" t="s">
        <v>331</v>
      </c>
      <c r="BM30" s="45" t="s">
        <v>331</v>
      </c>
      <c r="BN30" s="45" t="s">
        <v>331</v>
      </c>
      <c r="BO30" s="45" t="s">
        <v>331</v>
      </c>
      <c r="BP30" s="45" t="s">
        <v>331</v>
      </c>
      <c r="BQ30" s="45" t="s">
        <v>331</v>
      </c>
      <c r="BR30" s="45" t="s">
        <v>331</v>
      </c>
      <c r="BS30" s="45" t="s">
        <v>331</v>
      </c>
      <c r="BT30" s="45" t="s">
        <v>331</v>
      </c>
      <c r="BU30" s="45" t="s">
        <v>331</v>
      </c>
      <c r="BV30" s="45" t="s">
        <v>331</v>
      </c>
      <c r="BW30" s="45" t="s">
        <v>331</v>
      </c>
      <c r="BX30" s="45" t="s">
        <v>331</v>
      </c>
      <c r="BY30" s="45" t="s">
        <v>331</v>
      </c>
      <c r="BZ30" s="45" t="s">
        <v>331</v>
      </c>
      <c r="CA30" s="45" t="s">
        <v>331</v>
      </c>
      <c r="CB30" s="45" t="s">
        <v>331</v>
      </c>
      <c r="CC30" s="45" t="s">
        <v>331</v>
      </c>
      <c r="CD30" s="278" t="s">
        <v>331</v>
      </c>
      <c r="CE30" s="45" t="s">
        <v>331</v>
      </c>
      <c r="CF30" s="278" t="s">
        <v>331</v>
      </c>
      <c r="CG30" s="45" t="s">
        <v>331</v>
      </c>
      <c r="CH30" s="278" t="s">
        <v>331</v>
      </c>
      <c r="CI30" s="45" t="s">
        <v>331</v>
      </c>
      <c r="CJ30" s="278" t="s">
        <v>331</v>
      </c>
      <c r="CK30" s="45" t="s">
        <v>331</v>
      </c>
      <c r="CL30" s="45" t="s">
        <v>331</v>
      </c>
      <c r="CM30" s="45" t="s">
        <v>331</v>
      </c>
    </row>
    <row r="31" spans="1:92" s="22" customFormat="1" ht="52.5" hidden="1" customHeight="1">
      <c r="A31" s="71">
        <v>25</v>
      </c>
      <c r="B31" s="342">
        <v>33</v>
      </c>
      <c r="C31" s="345" t="s">
        <v>3</v>
      </c>
      <c r="D31" s="329" t="s">
        <v>10</v>
      </c>
      <c r="E31" s="345" t="s">
        <v>17</v>
      </c>
      <c r="F31" s="329" t="s">
        <v>12</v>
      </c>
      <c r="G31" s="345" t="s">
        <v>17</v>
      </c>
      <c r="H31" s="160" t="s">
        <v>801</v>
      </c>
      <c r="I31" s="55" t="s">
        <v>599</v>
      </c>
      <c r="J31" s="14" t="s">
        <v>356</v>
      </c>
      <c r="K31" s="15" t="s">
        <v>327</v>
      </c>
      <c r="L31" s="51" t="s">
        <v>296</v>
      </c>
      <c r="M31" s="69" t="s">
        <v>184</v>
      </c>
      <c r="N31" s="342"/>
      <c r="O31" s="342"/>
      <c r="P31" s="342"/>
      <c r="Q31" s="342"/>
      <c r="R31" s="342"/>
      <c r="S31" s="70"/>
      <c r="T31" s="342"/>
      <c r="U31" s="342"/>
      <c r="V31" s="342" t="s">
        <v>184</v>
      </c>
      <c r="W31" s="342"/>
      <c r="X31" s="306">
        <f>COUNTIF($N31:$W31,"x")</f>
        <v>1</v>
      </c>
      <c r="Y31" s="80"/>
      <c r="Z31" s="80"/>
      <c r="AA31" s="80"/>
      <c r="AB31" s="185"/>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199" t="s">
        <v>519</v>
      </c>
      <c r="BD31" s="80"/>
      <c r="BE31" s="80"/>
      <c r="BF31" s="80"/>
      <c r="BG31" s="80"/>
      <c r="BH31" s="6" t="s">
        <v>946</v>
      </c>
      <c r="BI31" s="6" t="s">
        <v>946</v>
      </c>
      <c r="BJ31" s="6" t="s">
        <v>946</v>
      </c>
      <c r="BK31" s="6" t="s">
        <v>946</v>
      </c>
      <c r="BL31" s="6" t="s">
        <v>946</v>
      </c>
      <c r="BM31" s="6" t="s">
        <v>946</v>
      </c>
      <c r="BN31" s="6" t="s">
        <v>946</v>
      </c>
      <c r="BO31" s="6" t="s">
        <v>946</v>
      </c>
      <c r="BP31" s="6" t="s">
        <v>946</v>
      </c>
      <c r="BQ31" s="6" t="s">
        <v>946</v>
      </c>
      <c r="BR31" s="6" t="s">
        <v>946</v>
      </c>
      <c r="BS31" s="6" t="s">
        <v>946</v>
      </c>
      <c r="BT31" s="6" t="s">
        <v>946</v>
      </c>
      <c r="BU31" s="6" t="s">
        <v>946</v>
      </c>
      <c r="BV31" s="6" t="s">
        <v>946</v>
      </c>
      <c r="BW31" s="6" t="s">
        <v>946</v>
      </c>
      <c r="BX31" s="6" t="s">
        <v>946</v>
      </c>
      <c r="BY31" s="6" t="s">
        <v>946</v>
      </c>
      <c r="BZ31" s="6" t="s">
        <v>946</v>
      </c>
      <c r="CA31" s="6" t="s">
        <v>946</v>
      </c>
      <c r="CB31" s="6" t="s">
        <v>946</v>
      </c>
      <c r="CC31" s="308">
        <f>COUNTIF(BH31:CB31,"2")</f>
        <v>0</v>
      </c>
      <c r="CD31" s="347">
        <f>CC31/(CC31+CE31+CG31+CI31)</f>
        <v>0</v>
      </c>
      <c r="CE31" s="308">
        <f>COUNTIF(BH31:CB31,"1")</f>
        <v>0</v>
      </c>
      <c r="CF31" s="347">
        <f>CE31/(CC31+CE31+CG31+CI31)</f>
        <v>0</v>
      </c>
      <c r="CG31" s="308">
        <f>COUNTIF(BH31:CB31,"0")</f>
        <v>0</v>
      </c>
      <c r="CH31" s="347">
        <f>CG31/(CC31+CE31+CG31+CI31)</f>
        <v>0</v>
      </c>
      <c r="CI31" s="308">
        <f>COUNTIF(BH31:CB31,"KĐG")</f>
        <v>21</v>
      </c>
      <c r="CJ31" s="347">
        <f t="shared" si="9"/>
        <v>1</v>
      </c>
      <c r="CK31" s="306" t="e">
        <f t="shared" si="10"/>
        <v>#DIV/0!</v>
      </c>
      <c r="CL31" s="306" t="str">
        <f>IF(CJ31&gt;=50%,"KĐG",IF(CK31&gt;=1.6,"Đạt mục tiêu",IF(CK31&gt;=1,"Cần cố gắng","Chưa đạt")))</f>
        <v>KĐG</v>
      </c>
      <c r="CM31" s="6"/>
      <c r="CN31" s="22" t="s">
        <v>940</v>
      </c>
    </row>
    <row r="32" spans="1:92" s="22" customFormat="1" ht="80.25" hidden="1" customHeight="1">
      <c r="A32" s="71">
        <v>26</v>
      </c>
      <c r="B32" s="342"/>
      <c r="C32" s="345" t="s">
        <v>642</v>
      </c>
      <c r="D32" s="329" t="s">
        <v>10</v>
      </c>
      <c r="E32" s="345" t="s">
        <v>18</v>
      </c>
      <c r="F32" s="329" t="s">
        <v>12</v>
      </c>
      <c r="G32" s="345" t="s">
        <v>18</v>
      </c>
      <c r="H32" s="160" t="s">
        <v>800</v>
      </c>
      <c r="I32" s="55" t="s">
        <v>599</v>
      </c>
      <c r="J32" s="14" t="s">
        <v>363</v>
      </c>
      <c r="K32" s="15" t="s">
        <v>327</v>
      </c>
      <c r="L32" s="51" t="s">
        <v>296</v>
      </c>
      <c r="M32" s="69" t="s">
        <v>184</v>
      </c>
      <c r="N32" s="342"/>
      <c r="O32" s="342"/>
      <c r="P32" s="342"/>
      <c r="Q32" s="342"/>
      <c r="R32" s="342"/>
      <c r="S32" s="70"/>
      <c r="T32" s="342"/>
      <c r="U32" s="342" t="s">
        <v>184</v>
      </c>
      <c r="V32" s="342"/>
      <c r="W32" s="342"/>
      <c r="X32" s="306">
        <f>COUNTIF($N32:$W32,"x")</f>
        <v>1</v>
      </c>
      <c r="Y32" s="80"/>
      <c r="Z32" s="80"/>
      <c r="AA32" s="80"/>
      <c r="AB32" s="185"/>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t="s">
        <v>519</v>
      </c>
      <c r="BA32" s="80"/>
      <c r="BB32" s="80"/>
      <c r="BC32" s="80"/>
      <c r="BD32" s="80"/>
      <c r="BE32" s="80"/>
      <c r="BF32" s="80"/>
      <c r="BG32" s="80"/>
      <c r="BH32" s="6">
        <v>2</v>
      </c>
      <c r="BI32" s="6">
        <v>2</v>
      </c>
      <c r="BJ32" s="6">
        <v>2</v>
      </c>
      <c r="BK32" s="6">
        <v>2</v>
      </c>
      <c r="BL32" s="6">
        <v>2</v>
      </c>
      <c r="BM32" s="6">
        <v>2</v>
      </c>
      <c r="BN32" s="6">
        <v>2</v>
      </c>
      <c r="BO32" s="6">
        <v>1</v>
      </c>
      <c r="BP32" s="6">
        <v>2</v>
      </c>
      <c r="BQ32" s="6">
        <v>2</v>
      </c>
      <c r="BR32" s="6">
        <v>2</v>
      </c>
      <c r="BS32" s="6">
        <v>1</v>
      </c>
      <c r="BT32" s="6">
        <v>2</v>
      </c>
      <c r="BU32" s="6">
        <v>1</v>
      </c>
      <c r="BV32" s="6">
        <v>1</v>
      </c>
      <c r="BW32" s="6">
        <v>2</v>
      </c>
      <c r="BX32" s="6">
        <v>1</v>
      </c>
      <c r="BY32" s="6">
        <v>2</v>
      </c>
      <c r="BZ32" s="6">
        <v>1</v>
      </c>
      <c r="CA32" s="6">
        <v>2</v>
      </c>
      <c r="CB32" s="6">
        <v>2</v>
      </c>
      <c r="CC32" s="308">
        <f>COUNTIF(BH32:CB32,"2")</f>
        <v>15</v>
      </c>
      <c r="CD32" s="347">
        <f>CC32/(CC32+CE32+CG32+CI32)</f>
        <v>0.7142857142857143</v>
      </c>
      <c r="CE32" s="308">
        <f>COUNTIF(BH32:CB32,"1")</f>
        <v>6</v>
      </c>
      <c r="CF32" s="347">
        <f>CE32/(CC32+CE32+CG32+CI32)</f>
        <v>0.2857142857142857</v>
      </c>
      <c r="CG32" s="308">
        <f>COUNTIF(BH32:CB32,"0")</f>
        <v>0</v>
      </c>
      <c r="CH32" s="347">
        <f>CG32/(CC32+CE32+CG32+CI32)</f>
        <v>0</v>
      </c>
      <c r="CI32" s="308">
        <f>COUNTIF(BH32:CB32,"KĐG")</f>
        <v>0</v>
      </c>
      <c r="CJ32" s="347">
        <f t="shared" si="9"/>
        <v>0</v>
      </c>
      <c r="CK32" s="306">
        <f t="shared" si="10"/>
        <v>1.7142857142857142</v>
      </c>
      <c r="CL32" s="306" t="str">
        <f>IF(CJ32&gt;=50%,"KĐG",IF(CK32&gt;=1.6,"Đạt mục tiêu",IF(CK32&gt;=1,"Cần cố gắng","Chưa đạt")))</f>
        <v>Đạt mục tiêu</v>
      </c>
      <c r="CM32" s="6"/>
    </row>
    <row r="33" spans="1:91" s="22" customFormat="1" ht="76.5" hidden="1" customHeight="1">
      <c r="A33" s="71">
        <v>27</v>
      </c>
      <c r="B33" s="342">
        <v>34</v>
      </c>
      <c r="C33" s="345" t="s">
        <v>642</v>
      </c>
      <c r="D33" s="329" t="s">
        <v>10</v>
      </c>
      <c r="E33" s="345" t="s">
        <v>18</v>
      </c>
      <c r="F33" s="329" t="s">
        <v>12</v>
      </c>
      <c r="G33" s="345" t="s">
        <v>18</v>
      </c>
      <c r="H33" s="160" t="s">
        <v>800</v>
      </c>
      <c r="I33" s="55" t="s">
        <v>599</v>
      </c>
      <c r="J33" s="14" t="s">
        <v>363</v>
      </c>
      <c r="K33" s="15" t="s">
        <v>327</v>
      </c>
      <c r="L33" s="51" t="s">
        <v>296</v>
      </c>
      <c r="M33" s="69" t="s">
        <v>184</v>
      </c>
      <c r="N33" s="342"/>
      <c r="O33" s="342"/>
      <c r="P33" s="342"/>
      <c r="Q33" s="342"/>
      <c r="R33" s="342"/>
      <c r="S33" s="70"/>
      <c r="T33" s="342"/>
      <c r="U33" s="342"/>
      <c r="V33" s="342"/>
      <c r="W33" s="342" t="s">
        <v>184</v>
      </c>
      <c r="X33" s="306">
        <f>COUNTIF($N33:$W33,"x")</f>
        <v>1</v>
      </c>
      <c r="Y33" s="80"/>
      <c r="Z33" s="80"/>
      <c r="AA33" s="80"/>
      <c r="AB33" s="185"/>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t="s">
        <v>519</v>
      </c>
      <c r="BF33" s="80"/>
      <c r="BG33" s="80"/>
      <c r="BH33" s="6">
        <v>2</v>
      </c>
      <c r="BI33" s="6">
        <v>1</v>
      </c>
      <c r="BJ33" s="6">
        <v>2</v>
      </c>
      <c r="BK33" s="6">
        <v>2</v>
      </c>
      <c r="BL33" s="6">
        <v>1</v>
      </c>
      <c r="BM33" s="6">
        <v>2</v>
      </c>
      <c r="BN33" s="6">
        <v>1</v>
      </c>
      <c r="BO33" s="6">
        <v>2</v>
      </c>
      <c r="BP33" s="6">
        <v>2</v>
      </c>
      <c r="BQ33" s="6">
        <v>2</v>
      </c>
      <c r="BR33" s="6">
        <v>2</v>
      </c>
      <c r="BS33" s="6">
        <v>2</v>
      </c>
      <c r="BT33" s="6">
        <v>2</v>
      </c>
      <c r="BU33" s="6">
        <v>1</v>
      </c>
      <c r="BV33" s="6">
        <v>2</v>
      </c>
      <c r="BW33" s="6">
        <v>1</v>
      </c>
      <c r="BX33" s="6">
        <v>1</v>
      </c>
      <c r="BY33" s="6">
        <v>2</v>
      </c>
      <c r="BZ33" s="6">
        <v>1</v>
      </c>
      <c r="CA33" s="6">
        <v>2</v>
      </c>
      <c r="CB33" s="6">
        <v>2</v>
      </c>
      <c r="CC33" s="308">
        <f>COUNTIF(BH33:CB33,"2")</f>
        <v>14</v>
      </c>
      <c r="CD33" s="347">
        <f>CC33/(CC33+CE33+CG33+CI33)</f>
        <v>0.66666666666666663</v>
      </c>
      <c r="CE33" s="308">
        <f>COUNTIF(BH33:CB33,"1")</f>
        <v>7</v>
      </c>
      <c r="CF33" s="347">
        <f>CE33/(CC33+CE33+CG33+CI33)</f>
        <v>0.33333333333333331</v>
      </c>
      <c r="CG33" s="308">
        <f>COUNTIF(BH33:CB33,"0")</f>
        <v>0</v>
      </c>
      <c r="CH33" s="347">
        <f>CG33/(CC33+CE33+CG33+CI33)</f>
        <v>0</v>
      </c>
      <c r="CI33" s="308">
        <f>COUNTIF(BH33:CB33,"KĐG")</f>
        <v>0</v>
      </c>
      <c r="CJ33" s="347">
        <f t="shared" si="9"/>
        <v>0</v>
      </c>
      <c r="CK33" s="306">
        <f t="shared" si="10"/>
        <v>1.6666666666666667</v>
      </c>
      <c r="CL33" s="306" t="str">
        <f>IF(CJ33&gt;=50%,"KĐG",IF(CK33&gt;=1.6,"Đạt mục tiêu",IF(CK33&gt;=1,"Cần cố gắng","Chưa đạt")))</f>
        <v>Đạt mục tiêu</v>
      </c>
      <c r="CM33" s="6"/>
    </row>
    <row r="34" spans="1:91" s="22" customFormat="1" ht="39" customHeight="1">
      <c r="A34" s="71">
        <v>28</v>
      </c>
      <c r="B34" s="342">
        <v>35</v>
      </c>
      <c r="C34" s="345" t="s">
        <v>5</v>
      </c>
      <c r="D34" s="329" t="s">
        <v>10</v>
      </c>
      <c r="E34" s="345" t="s">
        <v>22</v>
      </c>
      <c r="F34" s="329" t="s">
        <v>10</v>
      </c>
      <c r="G34" s="345" t="s">
        <v>22</v>
      </c>
      <c r="H34" s="160" t="s">
        <v>799</v>
      </c>
      <c r="I34" s="55" t="s">
        <v>599</v>
      </c>
      <c r="J34" s="14" t="s">
        <v>363</v>
      </c>
      <c r="K34" s="15" t="s">
        <v>327</v>
      </c>
      <c r="L34" s="51" t="s">
        <v>296</v>
      </c>
      <c r="M34" s="69" t="s">
        <v>184</v>
      </c>
      <c r="N34" s="342"/>
      <c r="O34" s="342"/>
      <c r="P34" s="342"/>
      <c r="Q34" s="342"/>
      <c r="R34" s="342" t="s">
        <v>184</v>
      </c>
      <c r="S34" s="70"/>
      <c r="T34" s="342"/>
      <c r="U34" s="342"/>
      <c r="V34" s="342"/>
      <c r="W34" s="342"/>
      <c r="X34" s="306">
        <f>COUNTIF($N34:$W34,"x")</f>
        <v>1</v>
      </c>
      <c r="Y34" s="80"/>
      <c r="Z34" s="80"/>
      <c r="AA34" s="80"/>
      <c r="AB34" s="185"/>
      <c r="AC34" s="80"/>
      <c r="AD34" s="80"/>
      <c r="AE34" s="80"/>
      <c r="AF34" s="80"/>
      <c r="AG34" s="80"/>
      <c r="AH34" s="80"/>
      <c r="AI34" s="80"/>
      <c r="AJ34" s="80"/>
      <c r="AK34" s="80"/>
      <c r="AL34" s="80"/>
      <c r="AM34" s="80"/>
      <c r="AN34" s="80"/>
      <c r="AO34" s="80"/>
      <c r="AP34" s="80" t="s">
        <v>519</v>
      </c>
      <c r="AQ34" s="80"/>
      <c r="AR34" s="80"/>
      <c r="AS34" s="80"/>
      <c r="AT34" s="80"/>
      <c r="AU34" s="80"/>
      <c r="AV34" s="80"/>
      <c r="AW34" s="80"/>
      <c r="AX34" s="80"/>
      <c r="AY34" s="80"/>
      <c r="AZ34" s="80"/>
      <c r="BA34" s="80"/>
      <c r="BB34" s="80"/>
      <c r="BC34" s="80"/>
      <c r="BD34" s="80"/>
      <c r="BE34" s="80"/>
      <c r="BF34" s="80"/>
      <c r="BG34" s="80"/>
      <c r="BH34" s="6">
        <v>2</v>
      </c>
      <c r="BI34" s="6">
        <v>2</v>
      </c>
      <c r="BJ34" s="6">
        <v>2</v>
      </c>
      <c r="BK34" s="6">
        <v>2</v>
      </c>
      <c r="BL34" s="6">
        <v>2</v>
      </c>
      <c r="BM34" s="6">
        <v>2</v>
      </c>
      <c r="BN34" s="6">
        <v>2</v>
      </c>
      <c r="BO34" s="6">
        <v>2</v>
      </c>
      <c r="BP34" s="6">
        <v>2</v>
      </c>
      <c r="BQ34" s="6">
        <v>2</v>
      </c>
      <c r="BR34" s="6">
        <v>2</v>
      </c>
      <c r="BS34" s="6">
        <v>2</v>
      </c>
      <c r="BT34" s="6">
        <v>1</v>
      </c>
      <c r="BU34" s="6">
        <v>2</v>
      </c>
      <c r="BV34" s="6">
        <v>2</v>
      </c>
      <c r="BW34" s="6">
        <v>2</v>
      </c>
      <c r="BX34" s="6">
        <v>1</v>
      </c>
      <c r="BY34" s="6">
        <v>1</v>
      </c>
      <c r="BZ34" s="6">
        <v>2</v>
      </c>
      <c r="CA34" s="6">
        <v>2</v>
      </c>
      <c r="CB34" s="6">
        <v>2</v>
      </c>
      <c r="CC34" s="308">
        <f>COUNTIF(BH34:CB34,"2")</f>
        <v>18</v>
      </c>
      <c r="CD34" s="347">
        <f>CC34/(CC34+CE34+CG34+CI34)</f>
        <v>0.8571428571428571</v>
      </c>
      <c r="CE34" s="308">
        <f>COUNTIF(BH34:CB34,"1")</f>
        <v>3</v>
      </c>
      <c r="CF34" s="347">
        <f>CE34/(CC34+CE34+CG34+CI34)</f>
        <v>0.14285714285714285</v>
      </c>
      <c r="CG34" s="308">
        <f>COUNTIF(BH34:CB34,"0")</f>
        <v>0</v>
      </c>
      <c r="CH34" s="347">
        <f>CG34/(CC34+CE34+CG34+CI34)</f>
        <v>0</v>
      </c>
      <c r="CI34" s="308">
        <f>COUNTIF(BH34:CB34,"KĐG")</f>
        <v>0</v>
      </c>
      <c r="CJ34" s="347">
        <f t="shared" si="9"/>
        <v>0</v>
      </c>
      <c r="CK34" s="277">
        <f t="shared" si="10"/>
        <v>1.8571428571428572</v>
      </c>
      <c r="CL34" s="306" t="str">
        <f>IF(CJ34&gt;=50%,"KĐG",IF(CK34&gt;=1.6,"Đạt mục tiêu",IF(CK34&gt;=1,"Cần cố gắng","Chưa đạt")))</f>
        <v>Đạt mục tiêu</v>
      </c>
      <c r="CM34" s="6"/>
    </row>
    <row r="35" spans="1:91" s="22" customFormat="1" ht="29.25" hidden="1" customHeight="1">
      <c r="A35" s="71">
        <v>29</v>
      </c>
      <c r="B35" s="342">
        <v>36</v>
      </c>
      <c r="C35" s="345" t="s">
        <v>177</v>
      </c>
      <c r="D35" s="329" t="s">
        <v>13</v>
      </c>
      <c r="E35" s="345" t="s">
        <v>178</v>
      </c>
      <c r="F35" s="329" t="s">
        <v>13</v>
      </c>
      <c r="G35" s="345" t="s">
        <v>178</v>
      </c>
      <c r="H35" s="161" t="s">
        <v>364</v>
      </c>
      <c r="I35" s="55" t="s">
        <v>599</v>
      </c>
      <c r="J35" s="14" t="s">
        <v>356</v>
      </c>
      <c r="K35" s="15" t="s">
        <v>327</v>
      </c>
      <c r="L35" s="51" t="s">
        <v>296</v>
      </c>
      <c r="M35" s="69" t="s">
        <v>184</v>
      </c>
      <c r="N35" s="342"/>
      <c r="O35" s="342"/>
      <c r="P35" s="342"/>
      <c r="Q35" s="342"/>
      <c r="R35" s="342"/>
      <c r="S35" s="70"/>
      <c r="T35" s="342"/>
      <c r="U35" s="342"/>
      <c r="V35" s="342" t="s">
        <v>184</v>
      </c>
      <c r="W35" s="342"/>
      <c r="X35" s="306">
        <f>COUNTIF($N35:$W35,"x")</f>
        <v>1</v>
      </c>
      <c r="Y35" s="80"/>
      <c r="Z35" s="80"/>
      <c r="AA35" s="80"/>
      <c r="AB35" s="185"/>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t="s">
        <v>520</v>
      </c>
      <c r="BE35" s="80"/>
      <c r="BF35" s="80"/>
      <c r="BG35" s="80"/>
      <c r="BH35" s="6">
        <v>2</v>
      </c>
      <c r="BI35" s="6">
        <v>2</v>
      </c>
      <c r="BJ35" s="6">
        <v>2</v>
      </c>
      <c r="BK35" s="6">
        <v>2</v>
      </c>
      <c r="BL35" s="6">
        <v>2</v>
      </c>
      <c r="BM35" s="6">
        <v>1</v>
      </c>
      <c r="BN35" s="6">
        <v>2</v>
      </c>
      <c r="BO35" s="6">
        <v>1</v>
      </c>
      <c r="BP35" s="6">
        <v>2</v>
      </c>
      <c r="BQ35" s="6">
        <v>2</v>
      </c>
      <c r="BR35" s="6">
        <v>2</v>
      </c>
      <c r="BS35" s="6">
        <v>2</v>
      </c>
      <c r="BT35" s="6">
        <v>1</v>
      </c>
      <c r="BU35" s="6">
        <v>2</v>
      </c>
      <c r="BV35" s="6">
        <v>2</v>
      </c>
      <c r="BW35" s="6">
        <v>2</v>
      </c>
      <c r="BX35" s="6">
        <v>1</v>
      </c>
      <c r="BY35" s="6">
        <v>2</v>
      </c>
      <c r="BZ35" s="6">
        <v>2</v>
      </c>
      <c r="CA35" s="6">
        <v>2</v>
      </c>
      <c r="CB35" s="6">
        <v>2</v>
      </c>
      <c r="CC35" s="308">
        <f>COUNTIF(BH35:CB35,"2")</f>
        <v>17</v>
      </c>
      <c r="CD35" s="347">
        <f>CC35/(CC35+CE35+CG35+CI35)</f>
        <v>0.80952380952380953</v>
      </c>
      <c r="CE35" s="308">
        <f>COUNTIF(BH35:CB35,"1")</f>
        <v>4</v>
      </c>
      <c r="CF35" s="347">
        <f>CE35/(CC35+CE35+CG35+CI35)</f>
        <v>0.19047619047619047</v>
      </c>
      <c r="CG35" s="308">
        <f>COUNTIF(BH35:CB35,"0")</f>
        <v>0</v>
      </c>
      <c r="CH35" s="347">
        <f>CG35/(CC35+CE35+CG35+CI35)</f>
        <v>0</v>
      </c>
      <c r="CI35" s="308">
        <f>COUNTIF(BH35:CB35,"KĐG")</f>
        <v>0</v>
      </c>
      <c r="CJ35" s="347">
        <f t="shared" si="9"/>
        <v>0</v>
      </c>
      <c r="CK35" s="306">
        <f t="shared" si="10"/>
        <v>1.8095238095238095</v>
      </c>
      <c r="CL35" s="306" t="str">
        <f>IF(CJ35&gt;=50%,"KĐG",IF(CK35&gt;=1.6,"Đạt mục tiêu",IF(CK35&gt;=1,"Cần cố gắng","Chưa đạt")))</f>
        <v>Đạt mục tiêu</v>
      </c>
      <c r="CM35" s="6"/>
    </row>
    <row r="36" spans="1:91" s="22" customFormat="1" ht="17.25" hidden="1" customHeight="1">
      <c r="A36" s="71">
        <v>30</v>
      </c>
      <c r="B36" s="41">
        <v>49</v>
      </c>
      <c r="C36" s="582" t="s">
        <v>287</v>
      </c>
      <c r="D36" s="583"/>
      <c r="E36" s="583"/>
      <c r="F36" s="584"/>
      <c r="G36" s="45" t="s">
        <v>331</v>
      </c>
      <c r="H36" s="152" t="s">
        <v>331</v>
      </c>
      <c r="I36" s="45" t="s">
        <v>331</v>
      </c>
      <c r="J36" s="45" t="s">
        <v>331</v>
      </c>
      <c r="K36" s="15" t="s">
        <v>327</v>
      </c>
      <c r="L36" s="45" t="s">
        <v>331</v>
      </c>
      <c r="M36" s="45" t="s">
        <v>331</v>
      </c>
      <c r="N36" s="45" t="s">
        <v>331</v>
      </c>
      <c r="O36" s="45" t="s">
        <v>331</v>
      </c>
      <c r="P36" s="45" t="s">
        <v>331</v>
      </c>
      <c r="Q36" s="45" t="s">
        <v>331</v>
      </c>
      <c r="R36" s="45" t="s">
        <v>331</v>
      </c>
      <c r="S36" s="45" t="s">
        <v>331</v>
      </c>
      <c r="T36" s="45" t="s">
        <v>331</v>
      </c>
      <c r="U36" s="45" t="s">
        <v>331</v>
      </c>
      <c r="V36" s="45" t="s">
        <v>331</v>
      </c>
      <c r="W36" s="45" t="s">
        <v>331</v>
      </c>
      <c r="X36" s="45" t="s">
        <v>331</v>
      </c>
      <c r="Y36" s="45" t="s">
        <v>331</v>
      </c>
      <c r="Z36" s="45" t="s">
        <v>331</v>
      </c>
      <c r="AA36" s="45" t="s">
        <v>331</v>
      </c>
      <c r="AB36" s="45" t="s">
        <v>331</v>
      </c>
      <c r="AC36" s="45" t="s">
        <v>331</v>
      </c>
      <c r="AD36" s="45" t="s">
        <v>331</v>
      </c>
      <c r="AE36" s="45" t="s">
        <v>331</v>
      </c>
      <c r="AF36" s="45" t="s">
        <v>331</v>
      </c>
      <c r="AG36" s="45" t="s">
        <v>331</v>
      </c>
      <c r="AH36" s="45" t="s">
        <v>331</v>
      </c>
      <c r="AI36" s="45" t="s">
        <v>331</v>
      </c>
      <c r="AJ36" s="45" t="s">
        <v>331</v>
      </c>
      <c r="AK36" s="45" t="s">
        <v>331</v>
      </c>
      <c r="AL36" s="45" t="s">
        <v>331</v>
      </c>
      <c r="AM36" s="45" t="s">
        <v>331</v>
      </c>
      <c r="AN36" s="45" t="s">
        <v>331</v>
      </c>
      <c r="AO36" s="45" t="s">
        <v>331</v>
      </c>
      <c r="AP36" s="45" t="s">
        <v>331</v>
      </c>
      <c r="AQ36" s="45" t="s">
        <v>331</v>
      </c>
      <c r="AR36" s="45" t="s">
        <v>331</v>
      </c>
      <c r="AS36" s="45" t="s">
        <v>331</v>
      </c>
      <c r="AT36" s="45" t="s">
        <v>331</v>
      </c>
      <c r="AU36" s="45" t="s">
        <v>331</v>
      </c>
      <c r="AV36" s="45" t="s">
        <v>331</v>
      </c>
      <c r="AW36" s="45" t="s">
        <v>331</v>
      </c>
      <c r="AX36" s="45" t="s">
        <v>331</v>
      </c>
      <c r="AY36" s="45" t="s">
        <v>331</v>
      </c>
      <c r="AZ36" s="45" t="s">
        <v>331</v>
      </c>
      <c r="BA36" s="45" t="s">
        <v>331</v>
      </c>
      <c r="BB36" s="45" t="s">
        <v>331</v>
      </c>
      <c r="BC36" s="45" t="s">
        <v>331</v>
      </c>
      <c r="BD36" s="45" t="s">
        <v>331</v>
      </c>
      <c r="BE36" s="45" t="s">
        <v>331</v>
      </c>
      <c r="BF36" s="45" t="s">
        <v>331</v>
      </c>
      <c r="BG36" s="45" t="s">
        <v>331</v>
      </c>
      <c r="BH36" s="45" t="s">
        <v>331</v>
      </c>
      <c r="BI36" s="45" t="s">
        <v>331</v>
      </c>
      <c r="BJ36" s="45" t="s">
        <v>331</v>
      </c>
      <c r="BK36" s="45" t="s">
        <v>331</v>
      </c>
      <c r="BL36" s="45" t="s">
        <v>331</v>
      </c>
      <c r="BM36" s="45" t="s">
        <v>331</v>
      </c>
      <c r="BN36" s="45" t="s">
        <v>331</v>
      </c>
      <c r="BO36" s="45" t="s">
        <v>331</v>
      </c>
      <c r="BP36" s="45" t="s">
        <v>331</v>
      </c>
      <c r="BQ36" s="45" t="s">
        <v>331</v>
      </c>
      <c r="BR36" s="45" t="s">
        <v>331</v>
      </c>
      <c r="BS36" s="45" t="s">
        <v>331</v>
      </c>
      <c r="BT36" s="45" t="s">
        <v>331</v>
      </c>
      <c r="BU36" s="45" t="s">
        <v>331</v>
      </c>
      <c r="BV36" s="45" t="s">
        <v>331</v>
      </c>
      <c r="BW36" s="45" t="s">
        <v>331</v>
      </c>
      <c r="BX36" s="45" t="s">
        <v>331</v>
      </c>
      <c r="BY36" s="45" t="s">
        <v>331</v>
      </c>
      <c r="BZ36" s="45" t="s">
        <v>331</v>
      </c>
      <c r="CA36" s="45" t="s">
        <v>331</v>
      </c>
      <c r="CB36" s="45" t="s">
        <v>331</v>
      </c>
      <c r="CC36" s="45" t="s">
        <v>331</v>
      </c>
      <c r="CD36" s="278" t="s">
        <v>331</v>
      </c>
      <c r="CE36" s="45" t="s">
        <v>331</v>
      </c>
      <c r="CF36" s="278" t="s">
        <v>331</v>
      </c>
      <c r="CG36" s="45" t="s">
        <v>331</v>
      </c>
      <c r="CH36" s="278" t="s">
        <v>331</v>
      </c>
      <c r="CI36" s="45" t="s">
        <v>331</v>
      </c>
      <c r="CJ36" s="278" t="s">
        <v>331</v>
      </c>
      <c r="CK36" s="45" t="s">
        <v>331</v>
      </c>
      <c r="CL36" s="45" t="s">
        <v>331</v>
      </c>
      <c r="CM36" s="45" t="s">
        <v>331</v>
      </c>
    </row>
    <row r="37" spans="1:91" s="22" customFormat="1" ht="35.25" hidden="1" customHeight="1">
      <c r="A37" s="71">
        <v>31</v>
      </c>
      <c r="B37" s="342">
        <v>50</v>
      </c>
      <c r="C37" s="623" t="s">
        <v>37</v>
      </c>
      <c r="D37" s="587" t="s">
        <v>10</v>
      </c>
      <c r="E37" s="575" t="s">
        <v>38</v>
      </c>
      <c r="F37" s="587" t="s">
        <v>10</v>
      </c>
      <c r="G37" s="575" t="s">
        <v>38</v>
      </c>
      <c r="H37" s="160" t="s">
        <v>798</v>
      </c>
      <c r="I37" s="55" t="s">
        <v>599</v>
      </c>
      <c r="J37" s="14" t="s">
        <v>363</v>
      </c>
      <c r="K37" s="15" t="s">
        <v>327</v>
      </c>
      <c r="L37" s="618" t="s">
        <v>296</v>
      </c>
      <c r="M37" s="69" t="s">
        <v>184</v>
      </c>
      <c r="N37" s="342"/>
      <c r="O37" s="342"/>
      <c r="P37" s="342" t="s">
        <v>184</v>
      </c>
      <c r="Q37" s="342"/>
      <c r="R37" s="342"/>
      <c r="S37" s="70"/>
      <c r="T37" s="342"/>
      <c r="U37" s="342"/>
      <c r="V37" s="342"/>
      <c r="W37" s="342"/>
      <c r="X37" s="306">
        <f t="shared" ref="X37:X43" si="20">COUNTIF($N37:$W37,"x")</f>
        <v>1</v>
      </c>
      <c r="Y37" s="80"/>
      <c r="Z37" s="80"/>
      <c r="AA37" s="80"/>
      <c r="AB37" s="185"/>
      <c r="AC37" s="80"/>
      <c r="AD37" s="80"/>
      <c r="AE37" s="80"/>
      <c r="AF37" s="80"/>
      <c r="AG37" s="80" t="s">
        <v>519</v>
      </c>
      <c r="AH37" s="80"/>
      <c r="AI37" s="80"/>
      <c r="AJ37" s="80"/>
      <c r="AK37" s="80"/>
      <c r="AL37" s="80"/>
      <c r="AM37" s="80"/>
      <c r="AN37" s="80"/>
      <c r="AO37" s="80"/>
      <c r="AP37" s="80"/>
      <c r="AQ37" s="80"/>
      <c r="AR37" s="80"/>
      <c r="AS37" s="80"/>
      <c r="AT37" s="80"/>
      <c r="AU37" s="80"/>
      <c r="AV37" s="80"/>
      <c r="AW37" s="80"/>
      <c r="AX37" s="80"/>
      <c r="AY37" s="80"/>
      <c r="AZ37" s="80"/>
      <c r="BA37" s="80"/>
      <c r="BB37" s="80"/>
      <c r="BC37" s="80"/>
      <c r="BD37" s="80"/>
      <c r="BE37" s="80"/>
      <c r="BF37" s="80"/>
      <c r="BG37" s="80"/>
      <c r="BH37" s="6">
        <v>2</v>
      </c>
      <c r="BI37" s="6">
        <v>1</v>
      </c>
      <c r="BJ37" s="6">
        <v>2</v>
      </c>
      <c r="BK37" s="6">
        <v>2</v>
      </c>
      <c r="BL37" s="6">
        <v>2</v>
      </c>
      <c r="BM37" s="6">
        <v>1</v>
      </c>
      <c r="BN37" s="6">
        <v>2</v>
      </c>
      <c r="BO37" s="6">
        <v>1</v>
      </c>
      <c r="BP37" s="6">
        <v>2</v>
      </c>
      <c r="BQ37" s="6">
        <v>2</v>
      </c>
      <c r="BR37" s="6">
        <v>2</v>
      </c>
      <c r="BS37" s="6">
        <v>2</v>
      </c>
      <c r="BT37" s="6">
        <v>1</v>
      </c>
      <c r="BU37" s="6">
        <v>2</v>
      </c>
      <c r="BV37" s="6">
        <v>1</v>
      </c>
      <c r="BW37" s="6">
        <v>2</v>
      </c>
      <c r="BX37" s="6">
        <v>2</v>
      </c>
      <c r="BY37" s="6">
        <v>1</v>
      </c>
      <c r="BZ37" s="6">
        <v>1</v>
      </c>
      <c r="CA37" s="6">
        <v>2</v>
      </c>
      <c r="CB37" s="6">
        <v>2</v>
      </c>
      <c r="CC37" s="308">
        <f t="shared" ref="CC37:CC43" si="21">COUNTIF(BH37:CB37,"2")</f>
        <v>14</v>
      </c>
      <c r="CD37" s="347">
        <f t="shared" ref="CD37:CD43" si="22">CC37/(CC37+CE37+CG37+CI37)</f>
        <v>0.66666666666666663</v>
      </c>
      <c r="CE37" s="308">
        <f t="shared" ref="CE37:CE43" si="23">COUNTIF(BH37:CB37,"1")</f>
        <v>7</v>
      </c>
      <c r="CF37" s="347">
        <f t="shared" ref="CF37:CF43" si="24">CE37/(CC37+CE37+CG37+CI37)</f>
        <v>0.33333333333333331</v>
      </c>
      <c r="CG37" s="308">
        <f t="shared" ref="CG37:CG43" si="25">COUNTIF(BH37:CB37,"0")</f>
        <v>0</v>
      </c>
      <c r="CH37" s="347">
        <f t="shared" ref="CH37:CH43" si="26">CG37/(CC37+CE37+CG37+CI37)</f>
        <v>0</v>
      </c>
      <c r="CI37" s="308">
        <f t="shared" ref="CI37:CI43" si="27">COUNTIF(BH37:CB37,"KĐG")</f>
        <v>0</v>
      </c>
      <c r="CJ37" s="347">
        <f t="shared" si="9"/>
        <v>0</v>
      </c>
      <c r="CK37" s="306">
        <f t="shared" si="10"/>
        <v>1.6666666666666667</v>
      </c>
      <c r="CL37" s="306" t="str">
        <f t="shared" ref="CL37:CL43" si="28">IF(CJ37&gt;=50%,"KĐG",IF(CK37&gt;=1.6,"Đạt mục tiêu",IF(CK37&gt;=1,"Cần cố gắng","Chưa đạt")))</f>
        <v>Đạt mục tiêu</v>
      </c>
      <c r="CM37" s="6"/>
    </row>
    <row r="38" spans="1:91" s="22" customFormat="1" ht="33" hidden="1" customHeight="1">
      <c r="A38" s="71">
        <v>32</v>
      </c>
      <c r="B38" s="342"/>
      <c r="C38" s="624"/>
      <c r="D38" s="588"/>
      <c r="E38" s="576"/>
      <c r="F38" s="588"/>
      <c r="G38" s="576"/>
      <c r="H38" s="160" t="s">
        <v>797</v>
      </c>
      <c r="I38" s="55" t="s">
        <v>599</v>
      </c>
      <c r="J38" s="14" t="s">
        <v>363</v>
      </c>
      <c r="K38" s="15" t="s">
        <v>327</v>
      </c>
      <c r="L38" s="619"/>
      <c r="M38" s="69" t="s">
        <v>184</v>
      </c>
      <c r="N38" s="342"/>
      <c r="O38" s="342"/>
      <c r="P38" s="342"/>
      <c r="Q38" s="342" t="s">
        <v>184</v>
      </c>
      <c r="R38" s="342"/>
      <c r="S38" s="70"/>
      <c r="T38" s="342"/>
      <c r="U38" s="342"/>
      <c r="V38" s="342"/>
      <c r="W38" s="342"/>
      <c r="X38" s="306">
        <f t="shared" si="20"/>
        <v>1</v>
      </c>
      <c r="Y38" s="80"/>
      <c r="Z38" s="80"/>
      <c r="AA38" s="80"/>
      <c r="AB38" s="185"/>
      <c r="AC38" s="80"/>
      <c r="AD38" s="80"/>
      <c r="AE38" s="80"/>
      <c r="AF38" s="80"/>
      <c r="AG38" s="80"/>
      <c r="AH38" s="80"/>
      <c r="AI38" s="80"/>
      <c r="AJ38" s="80"/>
      <c r="AK38" s="80"/>
      <c r="AL38" s="80"/>
      <c r="AM38" s="80"/>
      <c r="AN38" s="80" t="s">
        <v>519</v>
      </c>
      <c r="AO38" s="80"/>
      <c r="AP38" s="80"/>
      <c r="AQ38" s="80"/>
      <c r="AR38" s="80"/>
      <c r="AS38" s="80"/>
      <c r="AT38" s="80"/>
      <c r="AU38" s="80"/>
      <c r="AV38" s="80"/>
      <c r="AW38" s="80"/>
      <c r="AX38" s="80"/>
      <c r="AY38" s="80"/>
      <c r="AZ38" s="80"/>
      <c r="BA38" s="80"/>
      <c r="BB38" s="80"/>
      <c r="BC38" s="80"/>
      <c r="BD38" s="80"/>
      <c r="BE38" s="80"/>
      <c r="BF38" s="80"/>
      <c r="BG38" s="80"/>
      <c r="BH38" s="6">
        <v>2</v>
      </c>
      <c r="BI38" s="6">
        <v>2</v>
      </c>
      <c r="BJ38" s="6">
        <v>2</v>
      </c>
      <c r="BK38" s="6">
        <v>2</v>
      </c>
      <c r="BL38" s="6">
        <v>2</v>
      </c>
      <c r="BM38" s="6">
        <v>1</v>
      </c>
      <c r="BN38" s="6">
        <v>2</v>
      </c>
      <c r="BO38" s="6">
        <v>2</v>
      </c>
      <c r="BP38" s="6">
        <v>2</v>
      </c>
      <c r="BQ38" s="6">
        <v>2</v>
      </c>
      <c r="BR38" s="6">
        <v>2</v>
      </c>
      <c r="BS38" s="6">
        <v>2</v>
      </c>
      <c r="BT38" s="6">
        <v>1</v>
      </c>
      <c r="BU38" s="6">
        <v>1</v>
      </c>
      <c r="BV38" s="6">
        <v>1</v>
      </c>
      <c r="BW38" s="6">
        <v>2</v>
      </c>
      <c r="BX38" s="6">
        <v>1</v>
      </c>
      <c r="BY38" s="6">
        <v>2</v>
      </c>
      <c r="BZ38" s="6">
        <v>1</v>
      </c>
      <c r="CA38" s="6">
        <v>2</v>
      </c>
      <c r="CB38" s="6">
        <v>2</v>
      </c>
      <c r="CC38" s="308">
        <f t="shared" si="21"/>
        <v>15</v>
      </c>
      <c r="CD38" s="347">
        <f t="shared" si="22"/>
        <v>0.7142857142857143</v>
      </c>
      <c r="CE38" s="308">
        <f t="shared" si="23"/>
        <v>6</v>
      </c>
      <c r="CF38" s="347">
        <f t="shared" si="24"/>
        <v>0.2857142857142857</v>
      </c>
      <c r="CG38" s="308">
        <f t="shared" si="25"/>
        <v>0</v>
      </c>
      <c r="CH38" s="347">
        <f t="shared" si="26"/>
        <v>0</v>
      </c>
      <c r="CI38" s="308">
        <f t="shared" si="27"/>
        <v>0</v>
      </c>
      <c r="CJ38" s="347">
        <f t="shared" si="9"/>
        <v>0</v>
      </c>
      <c r="CK38" s="306">
        <f t="shared" si="10"/>
        <v>1.7142857142857142</v>
      </c>
      <c r="CL38" s="306" t="str">
        <f t="shared" si="28"/>
        <v>Đạt mục tiêu</v>
      </c>
      <c r="CM38" s="6"/>
    </row>
    <row r="39" spans="1:91" s="22" customFormat="1" ht="66.75" hidden="1" customHeight="1">
      <c r="A39" s="71">
        <v>33</v>
      </c>
      <c r="B39" s="342">
        <v>53</v>
      </c>
      <c r="C39" s="345" t="s">
        <v>26</v>
      </c>
      <c r="D39" s="329" t="s">
        <v>12</v>
      </c>
      <c r="E39" s="345" t="s">
        <v>27</v>
      </c>
      <c r="F39" s="329" t="s">
        <v>11</v>
      </c>
      <c r="G39" s="345" t="s">
        <v>27</v>
      </c>
      <c r="H39" s="169" t="s">
        <v>796</v>
      </c>
      <c r="I39" s="55" t="s">
        <v>599</v>
      </c>
      <c r="J39" s="14" t="s">
        <v>363</v>
      </c>
      <c r="K39" s="15" t="s">
        <v>327</v>
      </c>
      <c r="L39" s="51" t="s">
        <v>296</v>
      </c>
      <c r="M39" s="69" t="s">
        <v>184</v>
      </c>
      <c r="N39" s="342"/>
      <c r="O39" s="342"/>
      <c r="P39" s="342"/>
      <c r="Q39" s="342"/>
      <c r="R39" s="342"/>
      <c r="S39" s="70"/>
      <c r="T39" s="342" t="s">
        <v>184</v>
      </c>
      <c r="U39" s="342"/>
      <c r="V39" s="342"/>
      <c r="W39" s="342"/>
      <c r="X39" s="306">
        <f t="shared" si="20"/>
        <v>1</v>
      </c>
      <c r="Y39" s="80"/>
      <c r="Z39" s="80"/>
      <c r="AA39" s="80"/>
      <c r="AB39" s="185"/>
      <c r="AC39" s="80"/>
      <c r="AD39" s="80"/>
      <c r="AE39" s="80"/>
      <c r="AF39" s="80"/>
      <c r="AG39" s="80"/>
      <c r="AH39" s="80"/>
      <c r="AI39" s="80"/>
      <c r="AJ39" s="80"/>
      <c r="AK39" s="80"/>
      <c r="AL39" s="80"/>
      <c r="AM39" s="80"/>
      <c r="AN39" s="80"/>
      <c r="AO39" s="80"/>
      <c r="AP39" s="80"/>
      <c r="AQ39" s="80"/>
      <c r="AR39" s="80"/>
      <c r="AS39" s="80"/>
      <c r="AT39" s="80"/>
      <c r="AU39" s="80" t="s">
        <v>519</v>
      </c>
      <c r="AV39" s="80"/>
      <c r="AW39" s="80"/>
      <c r="AX39" s="80"/>
      <c r="AY39" s="80"/>
      <c r="AZ39" s="80"/>
      <c r="BA39" s="80"/>
      <c r="BB39" s="80"/>
      <c r="BC39" s="80"/>
      <c r="BD39" s="80"/>
      <c r="BE39" s="80"/>
      <c r="BF39" s="80"/>
      <c r="BG39" s="80"/>
      <c r="BH39" s="6">
        <v>2</v>
      </c>
      <c r="BI39" s="6">
        <v>2</v>
      </c>
      <c r="BJ39" s="6">
        <v>2</v>
      </c>
      <c r="BK39" s="6">
        <v>2</v>
      </c>
      <c r="BL39" s="6">
        <v>2</v>
      </c>
      <c r="BM39" s="6">
        <v>2</v>
      </c>
      <c r="BN39" s="6">
        <v>2</v>
      </c>
      <c r="BO39" s="6">
        <v>2</v>
      </c>
      <c r="BP39" s="6">
        <v>2</v>
      </c>
      <c r="BQ39" s="6">
        <v>2</v>
      </c>
      <c r="BR39" s="6">
        <v>2</v>
      </c>
      <c r="BS39" s="6">
        <v>2</v>
      </c>
      <c r="BT39" s="6">
        <v>2</v>
      </c>
      <c r="BU39" s="6">
        <v>2</v>
      </c>
      <c r="BV39" s="6">
        <v>2</v>
      </c>
      <c r="BW39" s="6">
        <v>2</v>
      </c>
      <c r="BX39" s="6">
        <v>2</v>
      </c>
      <c r="BY39" s="6">
        <v>2</v>
      </c>
      <c r="BZ39" s="6">
        <v>2</v>
      </c>
      <c r="CA39" s="6">
        <v>2</v>
      </c>
      <c r="CB39" s="6">
        <v>2</v>
      </c>
      <c r="CC39" s="308">
        <f t="shared" si="21"/>
        <v>21</v>
      </c>
      <c r="CD39" s="347">
        <f t="shared" si="22"/>
        <v>1</v>
      </c>
      <c r="CE39" s="308">
        <f t="shared" si="23"/>
        <v>0</v>
      </c>
      <c r="CF39" s="347">
        <f t="shared" si="24"/>
        <v>0</v>
      </c>
      <c r="CG39" s="308">
        <f t="shared" si="25"/>
        <v>0</v>
      </c>
      <c r="CH39" s="347">
        <f t="shared" si="26"/>
        <v>0</v>
      </c>
      <c r="CI39" s="308">
        <f t="shared" si="27"/>
        <v>0</v>
      </c>
      <c r="CJ39" s="347">
        <f t="shared" si="9"/>
        <v>0</v>
      </c>
      <c r="CK39" s="306">
        <f t="shared" si="10"/>
        <v>2</v>
      </c>
      <c r="CL39" s="306" t="str">
        <f t="shared" si="28"/>
        <v>Đạt mục tiêu</v>
      </c>
      <c r="CM39" s="6"/>
    </row>
    <row r="40" spans="1:91" s="22" customFormat="1" ht="42.75" hidden="1" customHeight="1">
      <c r="A40" s="71">
        <v>34</v>
      </c>
      <c r="B40" s="342">
        <v>56</v>
      </c>
      <c r="C40" s="575" t="s">
        <v>29</v>
      </c>
      <c r="D40" s="587" t="s">
        <v>12</v>
      </c>
      <c r="E40" s="575" t="s">
        <v>25</v>
      </c>
      <c r="F40" s="587" t="s">
        <v>11</v>
      </c>
      <c r="G40" s="575" t="s">
        <v>25</v>
      </c>
      <c r="H40" s="160" t="s">
        <v>794</v>
      </c>
      <c r="I40" s="55" t="s">
        <v>599</v>
      </c>
      <c r="J40" s="14" t="s">
        <v>363</v>
      </c>
      <c r="K40" s="15" t="s">
        <v>327</v>
      </c>
      <c r="L40" s="51" t="s">
        <v>296</v>
      </c>
      <c r="M40" s="69" t="s">
        <v>184</v>
      </c>
      <c r="N40" s="342"/>
      <c r="O40" s="342"/>
      <c r="P40" s="342"/>
      <c r="Q40" s="342"/>
      <c r="R40" s="342"/>
      <c r="S40" s="70"/>
      <c r="T40" s="342"/>
      <c r="U40" s="342" t="s">
        <v>184</v>
      </c>
      <c r="V40" s="342"/>
      <c r="W40" s="342"/>
      <c r="X40" s="306">
        <f t="shared" si="20"/>
        <v>1</v>
      </c>
      <c r="Y40" s="80"/>
      <c r="Z40" s="80"/>
      <c r="AA40" s="80"/>
      <c r="AB40" s="185"/>
      <c r="AC40" s="80"/>
      <c r="AD40" s="80"/>
      <c r="AE40" s="80"/>
      <c r="AF40" s="80"/>
      <c r="AG40" s="80"/>
      <c r="AH40" s="80"/>
      <c r="AI40" s="80"/>
      <c r="AJ40" s="80"/>
      <c r="AK40" s="80"/>
      <c r="AL40" s="80"/>
      <c r="AM40" s="80"/>
      <c r="AN40" s="80"/>
      <c r="AO40" s="80"/>
      <c r="AP40" s="80"/>
      <c r="AQ40" s="80"/>
      <c r="AR40" s="80"/>
      <c r="AS40" s="80"/>
      <c r="AT40" s="80"/>
      <c r="AU40" s="80"/>
      <c r="AV40" s="80"/>
      <c r="AW40" s="80"/>
      <c r="AX40" s="80"/>
      <c r="AY40" s="80"/>
      <c r="AZ40" s="80"/>
      <c r="BA40" s="80" t="s">
        <v>519</v>
      </c>
      <c r="BB40" s="80"/>
      <c r="BC40" s="80"/>
      <c r="BD40" s="80"/>
      <c r="BE40" s="80"/>
      <c r="BF40" s="80"/>
      <c r="BG40" s="80"/>
      <c r="BH40" s="6">
        <v>2</v>
      </c>
      <c r="BI40" s="6">
        <v>1</v>
      </c>
      <c r="BJ40" s="6">
        <v>2</v>
      </c>
      <c r="BK40" s="6">
        <v>2</v>
      </c>
      <c r="BL40" s="6">
        <v>2</v>
      </c>
      <c r="BM40" s="6">
        <v>1</v>
      </c>
      <c r="BN40" s="6">
        <v>1</v>
      </c>
      <c r="BO40" s="6">
        <v>2</v>
      </c>
      <c r="BP40" s="6">
        <v>2</v>
      </c>
      <c r="BQ40" s="6">
        <v>2</v>
      </c>
      <c r="BR40" s="6">
        <v>2</v>
      </c>
      <c r="BS40" s="6">
        <v>1</v>
      </c>
      <c r="BT40" s="6">
        <v>2</v>
      </c>
      <c r="BU40" s="6">
        <v>2</v>
      </c>
      <c r="BV40" s="6">
        <v>1</v>
      </c>
      <c r="BW40" s="6">
        <v>2</v>
      </c>
      <c r="BX40" s="6">
        <v>2</v>
      </c>
      <c r="BY40" s="6">
        <v>2</v>
      </c>
      <c r="BZ40" s="6">
        <v>2</v>
      </c>
      <c r="CA40" s="6">
        <v>1</v>
      </c>
      <c r="CB40" s="6">
        <v>2</v>
      </c>
      <c r="CC40" s="308">
        <f t="shared" si="21"/>
        <v>15</v>
      </c>
      <c r="CD40" s="347">
        <f t="shared" si="22"/>
        <v>0.7142857142857143</v>
      </c>
      <c r="CE40" s="308">
        <f t="shared" si="23"/>
        <v>6</v>
      </c>
      <c r="CF40" s="347">
        <f t="shared" si="24"/>
        <v>0.2857142857142857</v>
      </c>
      <c r="CG40" s="308">
        <f t="shared" si="25"/>
        <v>0</v>
      </c>
      <c r="CH40" s="347">
        <f t="shared" si="26"/>
        <v>0</v>
      </c>
      <c r="CI40" s="308">
        <f t="shared" si="27"/>
        <v>0</v>
      </c>
      <c r="CJ40" s="347">
        <f t="shared" si="9"/>
        <v>0</v>
      </c>
      <c r="CK40" s="306">
        <f t="shared" si="10"/>
        <v>1.7142857142857142</v>
      </c>
      <c r="CL40" s="306" t="str">
        <f t="shared" si="28"/>
        <v>Đạt mục tiêu</v>
      </c>
      <c r="CM40" s="6"/>
    </row>
    <row r="41" spans="1:91" s="22" customFormat="1" ht="50.25" customHeight="1">
      <c r="A41" s="71">
        <v>35</v>
      </c>
      <c r="B41" s="342"/>
      <c r="C41" s="576"/>
      <c r="D41" s="588"/>
      <c r="E41" s="576"/>
      <c r="F41" s="588"/>
      <c r="G41" s="576"/>
      <c r="H41" s="160" t="s">
        <v>795</v>
      </c>
      <c r="I41" s="55" t="s">
        <v>599</v>
      </c>
      <c r="J41" s="14" t="s">
        <v>363</v>
      </c>
      <c r="K41" s="15" t="s">
        <v>327</v>
      </c>
      <c r="L41" s="51" t="s">
        <v>296</v>
      </c>
      <c r="M41" s="69" t="s">
        <v>184</v>
      </c>
      <c r="N41" s="342"/>
      <c r="O41" s="342"/>
      <c r="P41" s="342"/>
      <c r="Q41" s="342"/>
      <c r="R41" s="342" t="s">
        <v>184</v>
      </c>
      <c r="S41" s="70"/>
      <c r="T41" s="342"/>
      <c r="U41" s="342"/>
      <c r="V41" s="342"/>
      <c r="W41" s="342"/>
      <c r="X41" s="306">
        <f t="shared" si="20"/>
        <v>1</v>
      </c>
      <c r="Y41" s="80"/>
      <c r="Z41" s="80"/>
      <c r="AA41" s="80"/>
      <c r="AB41" s="185"/>
      <c r="AC41" s="80"/>
      <c r="AD41" s="80"/>
      <c r="AE41" s="80"/>
      <c r="AF41" s="80"/>
      <c r="AG41" s="80"/>
      <c r="AH41" s="80"/>
      <c r="AI41" s="80"/>
      <c r="AJ41" s="80"/>
      <c r="AK41" s="80"/>
      <c r="AL41" s="80"/>
      <c r="AM41" s="80"/>
      <c r="AN41" s="80"/>
      <c r="AO41" s="80" t="s">
        <v>519</v>
      </c>
      <c r="AP41" s="80"/>
      <c r="AQ41" s="80"/>
      <c r="AR41" s="80"/>
      <c r="AS41" s="80"/>
      <c r="AT41" s="80"/>
      <c r="AU41" s="80"/>
      <c r="AV41" s="80"/>
      <c r="AW41" s="80"/>
      <c r="AX41" s="80"/>
      <c r="AY41" s="80"/>
      <c r="AZ41" s="80"/>
      <c r="BA41" s="80"/>
      <c r="BB41" s="80"/>
      <c r="BC41" s="80"/>
      <c r="BD41" s="80"/>
      <c r="BE41" s="80"/>
      <c r="BF41" s="80"/>
      <c r="BG41" s="80"/>
      <c r="BH41" s="6">
        <v>1</v>
      </c>
      <c r="BI41" s="6">
        <v>2</v>
      </c>
      <c r="BJ41" s="6">
        <v>2</v>
      </c>
      <c r="BK41" s="6">
        <v>2</v>
      </c>
      <c r="BL41" s="6">
        <v>2</v>
      </c>
      <c r="BM41" s="6">
        <v>1</v>
      </c>
      <c r="BN41" s="6">
        <v>2</v>
      </c>
      <c r="BO41" s="6">
        <v>2</v>
      </c>
      <c r="BP41" s="6">
        <v>2</v>
      </c>
      <c r="BQ41" s="6">
        <v>2</v>
      </c>
      <c r="BR41" s="6">
        <v>2</v>
      </c>
      <c r="BS41" s="6">
        <v>2</v>
      </c>
      <c r="BT41" s="6">
        <v>2</v>
      </c>
      <c r="BU41" s="6">
        <v>1</v>
      </c>
      <c r="BV41" s="6">
        <v>2</v>
      </c>
      <c r="BW41" s="6">
        <v>2</v>
      </c>
      <c r="BX41" s="6">
        <v>2</v>
      </c>
      <c r="BY41" s="6">
        <v>1</v>
      </c>
      <c r="BZ41" s="6">
        <v>2</v>
      </c>
      <c r="CA41" s="6">
        <v>2</v>
      </c>
      <c r="CB41" s="6">
        <v>1</v>
      </c>
      <c r="CC41" s="308">
        <f t="shared" si="21"/>
        <v>16</v>
      </c>
      <c r="CD41" s="347">
        <f t="shared" si="22"/>
        <v>0.76190476190476186</v>
      </c>
      <c r="CE41" s="308">
        <f t="shared" si="23"/>
        <v>5</v>
      </c>
      <c r="CF41" s="347">
        <f t="shared" si="24"/>
        <v>0.23809523809523808</v>
      </c>
      <c r="CG41" s="308">
        <f t="shared" si="25"/>
        <v>0</v>
      </c>
      <c r="CH41" s="347">
        <f t="shared" si="26"/>
        <v>0</v>
      </c>
      <c r="CI41" s="308">
        <f t="shared" si="27"/>
        <v>0</v>
      </c>
      <c r="CJ41" s="347">
        <f t="shared" si="9"/>
        <v>0</v>
      </c>
      <c r="CK41" s="277">
        <f t="shared" si="10"/>
        <v>1.7619047619047619</v>
      </c>
      <c r="CL41" s="306" t="str">
        <f t="shared" si="28"/>
        <v>Đạt mục tiêu</v>
      </c>
      <c r="CM41" s="6"/>
    </row>
    <row r="42" spans="1:91" s="22" customFormat="1" ht="57" hidden="1" customHeight="1">
      <c r="A42" s="71">
        <v>36</v>
      </c>
      <c r="B42" s="342"/>
      <c r="C42" s="345" t="s">
        <v>28</v>
      </c>
      <c r="D42" s="329" t="s">
        <v>12</v>
      </c>
      <c r="E42" s="345" t="s">
        <v>30</v>
      </c>
      <c r="F42" s="329" t="s">
        <v>12</v>
      </c>
      <c r="G42" s="345" t="s">
        <v>30</v>
      </c>
      <c r="H42" s="160" t="s">
        <v>792</v>
      </c>
      <c r="I42" s="55" t="s">
        <v>599</v>
      </c>
      <c r="J42" s="14" t="s">
        <v>363</v>
      </c>
      <c r="K42" s="15" t="s">
        <v>327</v>
      </c>
      <c r="L42" s="51" t="s">
        <v>296</v>
      </c>
      <c r="M42" s="69" t="s">
        <v>184</v>
      </c>
      <c r="N42" s="342"/>
      <c r="O42" s="342"/>
      <c r="P42" s="342" t="s">
        <v>184</v>
      </c>
      <c r="Q42" s="342"/>
      <c r="R42" s="342"/>
      <c r="S42" s="70"/>
      <c r="T42" s="342"/>
      <c r="U42" s="342"/>
      <c r="V42" s="342"/>
      <c r="W42" s="342"/>
      <c r="X42" s="306">
        <f t="shared" si="20"/>
        <v>1</v>
      </c>
      <c r="Y42" s="80"/>
      <c r="Z42" s="80"/>
      <c r="AA42" s="80"/>
      <c r="AB42" s="185"/>
      <c r="AC42" s="80"/>
      <c r="AD42" s="80"/>
      <c r="AE42" s="80"/>
      <c r="AF42" s="80" t="s">
        <v>519</v>
      </c>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6">
        <v>1</v>
      </c>
      <c r="BI42" s="6">
        <v>2</v>
      </c>
      <c r="BJ42" s="6">
        <v>2</v>
      </c>
      <c r="BK42" s="6">
        <v>2</v>
      </c>
      <c r="BL42" s="6">
        <v>1</v>
      </c>
      <c r="BM42" s="6">
        <v>1</v>
      </c>
      <c r="BN42" s="6">
        <v>2</v>
      </c>
      <c r="BO42" s="6">
        <v>1</v>
      </c>
      <c r="BP42" s="6">
        <v>2</v>
      </c>
      <c r="BQ42" s="6">
        <v>2</v>
      </c>
      <c r="BR42" s="6">
        <v>1</v>
      </c>
      <c r="BS42" s="6">
        <v>2</v>
      </c>
      <c r="BT42" s="6">
        <v>2</v>
      </c>
      <c r="BU42" s="6">
        <v>1</v>
      </c>
      <c r="BV42" s="6">
        <v>1</v>
      </c>
      <c r="BW42" s="6">
        <v>1</v>
      </c>
      <c r="BX42" s="6">
        <v>2</v>
      </c>
      <c r="BY42" s="6">
        <v>1</v>
      </c>
      <c r="BZ42" s="6">
        <v>2</v>
      </c>
      <c r="CA42" s="6">
        <v>1</v>
      </c>
      <c r="CB42" s="6">
        <v>2</v>
      </c>
      <c r="CC42" s="308">
        <f t="shared" si="21"/>
        <v>11</v>
      </c>
      <c r="CD42" s="347">
        <f t="shared" si="22"/>
        <v>0.52380952380952384</v>
      </c>
      <c r="CE42" s="308">
        <f t="shared" si="23"/>
        <v>10</v>
      </c>
      <c r="CF42" s="347">
        <f t="shared" si="24"/>
        <v>0.47619047619047616</v>
      </c>
      <c r="CG42" s="308">
        <f t="shared" si="25"/>
        <v>0</v>
      </c>
      <c r="CH42" s="347">
        <f t="shared" si="26"/>
        <v>0</v>
      </c>
      <c r="CI42" s="308">
        <f t="shared" si="27"/>
        <v>0</v>
      </c>
      <c r="CJ42" s="347">
        <f t="shared" si="9"/>
        <v>0</v>
      </c>
      <c r="CK42" s="306">
        <f t="shared" si="10"/>
        <v>1.5238095238095237</v>
      </c>
      <c r="CL42" s="306" t="str">
        <f t="shared" si="28"/>
        <v>Cần cố gắng</v>
      </c>
      <c r="CM42" s="6"/>
    </row>
    <row r="43" spans="1:91" s="22" customFormat="1" ht="55.5" hidden="1" customHeight="1">
      <c r="A43" s="71">
        <v>37</v>
      </c>
      <c r="B43" s="342">
        <v>59</v>
      </c>
      <c r="C43" s="345" t="s">
        <v>28</v>
      </c>
      <c r="D43" s="329" t="s">
        <v>12</v>
      </c>
      <c r="E43" s="345" t="s">
        <v>30</v>
      </c>
      <c r="F43" s="329" t="s">
        <v>12</v>
      </c>
      <c r="G43" s="345" t="s">
        <v>30</v>
      </c>
      <c r="H43" s="160" t="s">
        <v>792</v>
      </c>
      <c r="I43" s="55" t="s">
        <v>599</v>
      </c>
      <c r="J43" s="14" t="s">
        <v>363</v>
      </c>
      <c r="K43" s="15" t="s">
        <v>327</v>
      </c>
      <c r="L43" s="51" t="s">
        <v>296</v>
      </c>
      <c r="M43" s="69" t="s">
        <v>184</v>
      </c>
      <c r="N43" s="342"/>
      <c r="O43" s="342"/>
      <c r="P43" s="342"/>
      <c r="Q43" s="342" t="s">
        <v>184</v>
      </c>
      <c r="R43" s="342"/>
      <c r="S43" s="70"/>
      <c r="T43" s="342"/>
      <c r="U43" s="342"/>
      <c r="V43" s="342"/>
      <c r="W43" s="342"/>
      <c r="X43" s="306">
        <f t="shared" si="20"/>
        <v>1</v>
      </c>
      <c r="Y43" s="80"/>
      <c r="Z43" s="80"/>
      <c r="AA43" s="80"/>
      <c r="AB43" s="185"/>
      <c r="AC43" s="80"/>
      <c r="AD43" s="80"/>
      <c r="AE43" s="80"/>
      <c r="AF43" s="80"/>
      <c r="AG43" s="80"/>
      <c r="AH43" s="80"/>
      <c r="AI43" s="80"/>
      <c r="AJ43" s="80" t="s">
        <v>519</v>
      </c>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6">
        <v>2</v>
      </c>
      <c r="BI43" s="6">
        <v>2</v>
      </c>
      <c r="BJ43" s="6">
        <v>2</v>
      </c>
      <c r="BK43" s="6">
        <v>2</v>
      </c>
      <c r="BL43" s="6">
        <v>2</v>
      </c>
      <c r="BM43" s="6">
        <v>2</v>
      </c>
      <c r="BN43" s="6">
        <v>2</v>
      </c>
      <c r="BO43" s="6">
        <v>1</v>
      </c>
      <c r="BP43" s="6">
        <v>2</v>
      </c>
      <c r="BQ43" s="6">
        <v>2</v>
      </c>
      <c r="BR43" s="6">
        <v>2</v>
      </c>
      <c r="BS43" s="6">
        <v>2</v>
      </c>
      <c r="BT43" s="6">
        <v>2</v>
      </c>
      <c r="BU43" s="6">
        <v>2</v>
      </c>
      <c r="BV43" s="6">
        <v>2</v>
      </c>
      <c r="BW43" s="6">
        <v>2</v>
      </c>
      <c r="BX43" s="6">
        <v>1</v>
      </c>
      <c r="BY43" s="6">
        <v>2</v>
      </c>
      <c r="BZ43" s="6">
        <v>2</v>
      </c>
      <c r="CA43" s="6">
        <v>2</v>
      </c>
      <c r="CB43" s="6">
        <v>2</v>
      </c>
      <c r="CC43" s="308">
        <f t="shared" si="21"/>
        <v>19</v>
      </c>
      <c r="CD43" s="347">
        <f t="shared" si="22"/>
        <v>0.90476190476190477</v>
      </c>
      <c r="CE43" s="308">
        <f t="shared" si="23"/>
        <v>2</v>
      </c>
      <c r="CF43" s="347">
        <f t="shared" si="24"/>
        <v>9.5238095238095233E-2</v>
      </c>
      <c r="CG43" s="308">
        <f t="shared" si="25"/>
        <v>0</v>
      </c>
      <c r="CH43" s="347">
        <f t="shared" si="26"/>
        <v>0</v>
      </c>
      <c r="CI43" s="308">
        <f t="shared" si="27"/>
        <v>0</v>
      </c>
      <c r="CJ43" s="347">
        <f t="shared" si="9"/>
        <v>0</v>
      </c>
      <c r="CK43" s="306">
        <f t="shared" si="10"/>
        <v>1.9047619047619047</v>
      </c>
      <c r="CL43" s="306" t="str">
        <f t="shared" si="28"/>
        <v>Đạt mục tiêu</v>
      </c>
      <c r="CM43" s="6"/>
    </row>
    <row r="44" spans="1:91" s="22" customFormat="1" ht="31.5" hidden="1" customHeight="1">
      <c r="A44" s="71">
        <v>38</v>
      </c>
      <c r="B44" s="41">
        <v>65</v>
      </c>
      <c r="C44" s="582" t="s">
        <v>288</v>
      </c>
      <c r="D44" s="583"/>
      <c r="E44" s="583"/>
      <c r="F44" s="584"/>
      <c r="G44" s="45" t="s">
        <v>331</v>
      </c>
      <c r="H44" s="152" t="s">
        <v>331</v>
      </c>
      <c r="I44" s="45" t="s">
        <v>331</v>
      </c>
      <c r="J44" s="45" t="s">
        <v>331</v>
      </c>
      <c r="K44" s="15" t="s">
        <v>327</v>
      </c>
      <c r="L44" s="45" t="s">
        <v>331</v>
      </c>
      <c r="M44" s="45" t="s">
        <v>331</v>
      </c>
      <c r="N44" s="45" t="s">
        <v>331</v>
      </c>
      <c r="O44" s="45" t="s">
        <v>331</v>
      </c>
      <c r="P44" s="45" t="s">
        <v>331</v>
      </c>
      <c r="Q44" s="45" t="s">
        <v>331</v>
      </c>
      <c r="R44" s="45" t="s">
        <v>331</v>
      </c>
      <c r="S44" s="45" t="s">
        <v>331</v>
      </c>
      <c r="T44" s="45" t="s">
        <v>331</v>
      </c>
      <c r="U44" s="45" t="s">
        <v>331</v>
      </c>
      <c r="V44" s="45" t="s">
        <v>331</v>
      </c>
      <c r="W44" s="45" t="s">
        <v>331</v>
      </c>
      <c r="X44" s="45" t="s">
        <v>331</v>
      </c>
      <c r="Y44" s="45" t="s">
        <v>331</v>
      </c>
      <c r="Z44" s="45" t="s">
        <v>331</v>
      </c>
      <c r="AA44" s="45" t="s">
        <v>331</v>
      </c>
      <c r="AB44" s="45" t="s">
        <v>331</v>
      </c>
      <c r="AC44" s="45" t="s">
        <v>331</v>
      </c>
      <c r="AD44" s="45" t="s">
        <v>331</v>
      </c>
      <c r="AE44" s="45" t="s">
        <v>331</v>
      </c>
      <c r="AF44" s="45" t="s">
        <v>331</v>
      </c>
      <c r="AG44" s="45" t="s">
        <v>331</v>
      </c>
      <c r="AH44" s="45" t="s">
        <v>331</v>
      </c>
      <c r="AI44" s="45" t="s">
        <v>331</v>
      </c>
      <c r="AJ44" s="45" t="s">
        <v>331</v>
      </c>
      <c r="AK44" s="45" t="s">
        <v>331</v>
      </c>
      <c r="AL44" s="45" t="s">
        <v>331</v>
      </c>
      <c r="AM44" s="45" t="s">
        <v>331</v>
      </c>
      <c r="AN44" s="45" t="s">
        <v>331</v>
      </c>
      <c r="AO44" s="45" t="s">
        <v>331</v>
      </c>
      <c r="AP44" s="45" t="s">
        <v>331</v>
      </c>
      <c r="AQ44" s="45" t="s">
        <v>331</v>
      </c>
      <c r="AR44" s="45" t="s">
        <v>331</v>
      </c>
      <c r="AS44" s="45" t="s">
        <v>331</v>
      </c>
      <c r="AT44" s="45" t="s">
        <v>331</v>
      </c>
      <c r="AU44" s="45" t="s">
        <v>331</v>
      </c>
      <c r="AV44" s="45" t="s">
        <v>331</v>
      </c>
      <c r="AW44" s="45" t="s">
        <v>331</v>
      </c>
      <c r="AX44" s="45" t="s">
        <v>331</v>
      </c>
      <c r="AY44" s="45" t="s">
        <v>331</v>
      </c>
      <c r="AZ44" s="45" t="s">
        <v>331</v>
      </c>
      <c r="BA44" s="45" t="s">
        <v>331</v>
      </c>
      <c r="BB44" s="45" t="s">
        <v>331</v>
      </c>
      <c r="BC44" s="45" t="s">
        <v>331</v>
      </c>
      <c r="BD44" s="45" t="s">
        <v>331</v>
      </c>
      <c r="BE44" s="45" t="s">
        <v>331</v>
      </c>
      <c r="BF44" s="45" t="s">
        <v>331</v>
      </c>
      <c r="BG44" s="45" t="s">
        <v>331</v>
      </c>
      <c r="BH44" s="45" t="s">
        <v>331</v>
      </c>
      <c r="BI44" s="45" t="s">
        <v>331</v>
      </c>
      <c r="BJ44" s="45" t="s">
        <v>331</v>
      </c>
      <c r="BK44" s="45" t="s">
        <v>331</v>
      </c>
      <c r="BL44" s="45" t="s">
        <v>331</v>
      </c>
      <c r="BM44" s="45" t="s">
        <v>331</v>
      </c>
      <c r="BN44" s="45" t="s">
        <v>331</v>
      </c>
      <c r="BO44" s="45" t="s">
        <v>331</v>
      </c>
      <c r="BP44" s="45" t="s">
        <v>331</v>
      </c>
      <c r="BQ44" s="45" t="s">
        <v>331</v>
      </c>
      <c r="BR44" s="45" t="s">
        <v>331</v>
      </c>
      <c r="BS44" s="45" t="s">
        <v>331</v>
      </c>
      <c r="BT44" s="45" t="s">
        <v>331</v>
      </c>
      <c r="BU44" s="45" t="s">
        <v>331</v>
      </c>
      <c r="BV44" s="45" t="s">
        <v>331</v>
      </c>
      <c r="BW44" s="45" t="s">
        <v>331</v>
      </c>
      <c r="BX44" s="45" t="s">
        <v>331</v>
      </c>
      <c r="BY44" s="45" t="s">
        <v>331</v>
      </c>
      <c r="BZ44" s="45" t="s">
        <v>331</v>
      </c>
      <c r="CA44" s="45" t="s">
        <v>331</v>
      </c>
      <c r="CB44" s="45" t="s">
        <v>331</v>
      </c>
      <c r="CC44" s="45" t="s">
        <v>331</v>
      </c>
      <c r="CD44" s="278" t="s">
        <v>331</v>
      </c>
      <c r="CE44" s="45" t="s">
        <v>331</v>
      </c>
      <c r="CF44" s="278" t="s">
        <v>331</v>
      </c>
      <c r="CG44" s="45" t="s">
        <v>331</v>
      </c>
      <c r="CH44" s="278" t="s">
        <v>331</v>
      </c>
      <c r="CI44" s="45" t="s">
        <v>331</v>
      </c>
      <c r="CJ44" s="278" t="s">
        <v>331</v>
      </c>
      <c r="CK44" s="45" t="s">
        <v>331</v>
      </c>
      <c r="CL44" s="45" t="s">
        <v>331</v>
      </c>
      <c r="CM44" s="45" t="s">
        <v>331</v>
      </c>
    </row>
    <row r="45" spans="1:91" s="22" customFormat="1" ht="57" hidden="1" customHeight="1">
      <c r="A45" s="71">
        <v>39</v>
      </c>
      <c r="B45" s="342">
        <v>66</v>
      </c>
      <c r="C45" s="345" t="s">
        <v>4</v>
      </c>
      <c r="D45" s="329" t="s">
        <v>10</v>
      </c>
      <c r="E45" s="345" t="s">
        <v>20</v>
      </c>
      <c r="F45" s="329" t="s">
        <v>12</v>
      </c>
      <c r="G45" s="345" t="s">
        <v>20</v>
      </c>
      <c r="H45" s="160" t="s">
        <v>793</v>
      </c>
      <c r="I45" s="55" t="s">
        <v>599</v>
      </c>
      <c r="J45" s="14" t="s">
        <v>363</v>
      </c>
      <c r="K45" s="15" t="s">
        <v>327</v>
      </c>
      <c r="L45" s="51" t="s">
        <v>296</v>
      </c>
      <c r="M45" s="69" t="s">
        <v>184</v>
      </c>
      <c r="N45" s="342"/>
      <c r="O45" s="342"/>
      <c r="P45" s="342"/>
      <c r="Q45" s="342"/>
      <c r="R45" s="342"/>
      <c r="S45" s="70"/>
      <c r="T45" s="342"/>
      <c r="U45" s="342" t="s">
        <v>184</v>
      </c>
      <c r="V45" s="342"/>
      <c r="W45" s="342"/>
      <c r="X45" s="306">
        <f t="shared" ref="X45:X54" si="29">COUNTIF($N45:$W45,"x")</f>
        <v>1</v>
      </c>
      <c r="Y45" s="80"/>
      <c r="Z45" s="80"/>
      <c r="AA45" s="80"/>
      <c r="AB45" s="185"/>
      <c r="AC45" s="80"/>
      <c r="AD45" s="80"/>
      <c r="AE45" s="80"/>
      <c r="AF45" s="80"/>
      <c r="AG45" s="80"/>
      <c r="AH45" s="80"/>
      <c r="AI45" s="80"/>
      <c r="AJ45" s="80"/>
      <c r="AK45" s="80"/>
      <c r="AL45" s="80"/>
      <c r="AM45" s="80"/>
      <c r="AN45" s="80"/>
      <c r="AO45" s="80"/>
      <c r="AP45" s="80"/>
      <c r="AQ45" s="80"/>
      <c r="AR45" s="80"/>
      <c r="AS45" s="80"/>
      <c r="AT45" s="80"/>
      <c r="AU45" s="80"/>
      <c r="AV45" s="80"/>
      <c r="AW45" s="80"/>
      <c r="AX45" s="80"/>
      <c r="AY45" s="80" t="s">
        <v>519</v>
      </c>
      <c r="AZ45" s="80"/>
      <c r="BA45" s="80"/>
      <c r="BB45" s="80"/>
      <c r="BC45" s="80"/>
      <c r="BD45" s="80"/>
      <c r="BE45" s="80"/>
      <c r="BF45" s="80"/>
      <c r="BG45" s="80"/>
      <c r="BH45" s="6">
        <v>1</v>
      </c>
      <c r="BI45" s="6">
        <v>2</v>
      </c>
      <c r="BJ45" s="6">
        <v>2</v>
      </c>
      <c r="BK45" s="6">
        <v>1</v>
      </c>
      <c r="BL45" s="6">
        <v>2</v>
      </c>
      <c r="BM45" s="6">
        <v>2</v>
      </c>
      <c r="BN45" s="6">
        <v>2</v>
      </c>
      <c r="BO45" s="6">
        <v>1</v>
      </c>
      <c r="BP45" s="6">
        <v>2</v>
      </c>
      <c r="BQ45" s="6">
        <v>2</v>
      </c>
      <c r="BR45" s="6">
        <v>2</v>
      </c>
      <c r="BS45" s="6">
        <v>2</v>
      </c>
      <c r="BT45" s="6">
        <v>1</v>
      </c>
      <c r="BU45" s="6">
        <v>2</v>
      </c>
      <c r="BV45" s="6">
        <v>2</v>
      </c>
      <c r="BW45" s="6">
        <v>1</v>
      </c>
      <c r="BX45" s="6">
        <v>2</v>
      </c>
      <c r="BY45" s="6">
        <v>2</v>
      </c>
      <c r="BZ45" s="6">
        <v>2</v>
      </c>
      <c r="CA45" s="6">
        <v>1</v>
      </c>
      <c r="CB45" s="6">
        <v>2</v>
      </c>
      <c r="CC45" s="308">
        <f t="shared" ref="CC45:CC54" si="30">COUNTIF(BH45:CB45,"2")</f>
        <v>15</v>
      </c>
      <c r="CD45" s="347">
        <f t="shared" ref="CD45:CD54" si="31">CC45/(CC45+CE45+CG45+CI45)</f>
        <v>0.7142857142857143</v>
      </c>
      <c r="CE45" s="308">
        <f t="shared" ref="CE45:CE54" si="32">COUNTIF(BH45:CB45,"1")</f>
        <v>6</v>
      </c>
      <c r="CF45" s="347">
        <f t="shared" ref="CF45:CF54" si="33">CE45/(CC45+CE45+CG45+CI45)</f>
        <v>0.2857142857142857</v>
      </c>
      <c r="CG45" s="308">
        <f t="shared" ref="CG45:CG54" si="34">COUNTIF(BH45:CB45,"0")</f>
        <v>0</v>
      </c>
      <c r="CH45" s="347">
        <f t="shared" ref="CH45:CH54" si="35">CG45/(CC45+CE45+CG45+CI45)</f>
        <v>0</v>
      </c>
      <c r="CI45" s="308">
        <f t="shared" ref="CI45:CI54" si="36">COUNTIF(BH45:CB45,"KĐG")</f>
        <v>0</v>
      </c>
      <c r="CJ45" s="347">
        <f t="shared" si="9"/>
        <v>0</v>
      </c>
      <c r="CK45" s="306">
        <f t="shared" si="10"/>
        <v>1.7142857142857142</v>
      </c>
      <c r="CL45" s="306" t="str">
        <f t="shared" ref="CL45:CL54" si="37">IF(CJ45&gt;=50%,"KĐG",IF(CK45&gt;=1.6,"Đạt mục tiêu",IF(CK45&gt;=1,"Cần cố gắng","Chưa đạt")))</f>
        <v>Đạt mục tiêu</v>
      </c>
      <c r="CM45" s="6"/>
    </row>
    <row r="46" spans="1:91" s="22" customFormat="1" ht="58.5" hidden="1" customHeight="1">
      <c r="A46" s="71">
        <v>40</v>
      </c>
      <c r="B46" s="342">
        <v>69</v>
      </c>
      <c r="C46" s="345" t="s">
        <v>632</v>
      </c>
      <c r="D46" s="329" t="s">
        <v>10</v>
      </c>
      <c r="E46" s="345" t="s">
        <v>21</v>
      </c>
      <c r="F46" s="329" t="s">
        <v>12</v>
      </c>
      <c r="G46" s="345" t="s">
        <v>21</v>
      </c>
      <c r="H46" s="160" t="s">
        <v>791</v>
      </c>
      <c r="I46" s="55" t="s">
        <v>599</v>
      </c>
      <c r="J46" s="14" t="s">
        <v>363</v>
      </c>
      <c r="K46" s="15" t="s">
        <v>327</v>
      </c>
      <c r="L46" s="51" t="s">
        <v>296</v>
      </c>
      <c r="M46" s="69" t="s">
        <v>184</v>
      </c>
      <c r="N46" s="342"/>
      <c r="O46" s="342"/>
      <c r="P46" s="342"/>
      <c r="Q46" s="342"/>
      <c r="R46" s="342"/>
      <c r="S46" s="70"/>
      <c r="T46" s="342"/>
      <c r="U46" s="342"/>
      <c r="V46" s="342"/>
      <c r="W46" s="342" t="s">
        <v>184</v>
      </c>
      <c r="X46" s="306">
        <f t="shared" si="29"/>
        <v>1</v>
      </c>
      <c r="Y46" s="80"/>
      <c r="Z46" s="80"/>
      <c r="AA46" s="80"/>
      <c r="AB46" s="185"/>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t="s">
        <v>519</v>
      </c>
      <c r="BG46" s="80"/>
      <c r="BH46" s="6">
        <v>2</v>
      </c>
      <c r="BI46" s="6">
        <v>2</v>
      </c>
      <c r="BJ46" s="6">
        <v>2</v>
      </c>
      <c r="BK46" s="6">
        <v>2</v>
      </c>
      <c r="BL46" s="6">
        <v>1</v>
      </c>
      <c r="BM46" s="6">
        <v>2</v>
      </c>
      <c r="BN46" s="6">
        <v>2</v>
      </c>
      <c r="BO46" s="6">
        <v>2</v>
      </c>
      <c r="BP46" s="6">
        <v>2</v>
      </c>
      <c r="BQ46" s="6">
        <v>2</v>
      </c>
      <c r="BR46" s="6">
        <v>2</v>
      </c>
      <c r="BS46" s="6">
        <v>1</v>
      </c>
      <c r="BT46" s="6">
        <v>2</v>
      </c>
      <c r="BU46" s="6">
        <v>2</v>
      </c>
      <c r="BV46" s="6">
        <v>2</v>
      </c>
      <c r="BW46" s="6">
        <v>1</v>
      </c>
      <c r="BX46" s="6">
        <v>2</v>
      </c>
      <c r="BY46" s="6">
        <v>2</v>
      </c>
      <c r="BZ46" s="6">
        <v>1</v>
      </c>
      <c r="CA46" s="6">
        <v>2</v>
      </c>
      <c r="CB46" s="6">
        <v>2</v>
      </c>
      <c r="CC46" s="308">
        <f t="shared" si="30"/>
        <v>17</v>
      </c>
      <c r="CD46" s="347">
        <f t="shared" si="31"/>
        <v>0.80952380952380953</v>
      </c>
      <c r="CE46" s="308">
        <f t="shared" si="32"/>
        <v>4</v>
      </c>
      <c r="CF46" s="347">
        <f t="shared" si="33"/>
        <v>0.19047619047619047</v>
      </c>
      <c r="CG46" s="308">
        <f t="shared" si="34"/>
        <v>0</v>
      </c>
      <c r="CH46" s="347">
        <f t="shared" si="35"/>
        <v>0</v>
      </c>
      <c r="CI46" s="308">
        <f t="shared" si="36"/>
        <v>0</v>
      </c>
      <c r="CJ46" s="347">
        <f t="shared" si="9"/>
        <v>0</v>
      </c>
      <c r="CK46" s="306">
        <f t="shared" si="10"/>
        <v>1.8095238095238095</v>
      </c>
      <c r="CL46" s="306" t="str">
        <f t="shared" si="37"/>
        <v>Đạt mục tiêu</v>
      </c>
      <c r="CM46" s="27"/>
    </row>
    <row r="47" spans="1:91" s="212" customFormat="1" ht="33.75" hidden="1" customHeight="1">
      <c r="A47" s="71">
        <v>41</v>
      </c>
      <c r="B47" s="200"/>
      <c r="C47" s="575" t="s">
        <v>633</v>
      </c>
      <c r="D47" s="587"/>
      <c r="E47" s="575" t="s">
        <v>634</v>
      </c>
      <c r="F47" s="587"/>
      <c r="G47" s="575" t="s">
        <v>635</v>
      </c>
      <c r="H47" s="201" t="s">
        <v>790</v>
      </c>
      <c r="I47" s="202"/>
      <c r="J47" s="203"/>
      <c r="K47" s="204"/>
      <c r="L47" s="205"/>
      <c r="M47" s="206"/>
      <c r="N47" s="200"/>
      <c r="O47" s="200"/>
      <c r="P47" s="200" t="s">
        <v>184</v>
      </c>
      <c r="Q47" s="200"/>
      <c r="R47" s="200"/>
      <c r="S47" s="200"/>
      <c r="T47" s="200"/>
      <c r="U47" s="200"/>
      <c r="V47" s="200"/>
      <c r="W47" s="200"/>
      <c r="X47" s="207">
        <f t="shared" si="29"/>
        <v>1</v>
      </c>
      <c r="Y47" s="199"/>
      <c r="Z47" s="199"/>
      <c r="AA47" s="199"/>
      <c r="AB47" s="185"/>
      <c r="AC47" s="199"/>
      <c r="AD47" s="199"/>
      <c r="AE47" s="199"/>
      <c r="AF47" s="199"/>
      <c r="AG47" s="199"/>
      <c r="AH47" s="199" t="s">
        <v>519</v>
      </c>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6">
        <v>2</v>
      </c>
      <c r="BI47" s="6">
        <v>2</v>
      </c>
      <c r="BJ47" s="6">
        <v>2</v>
      </c>
      <c r="BK47" s="6">
        <v>2</v>
      </c>
      <c r="BL47" s="6">
        <v>1</v>
      </c>
      <c r="BM47" s="6">
        <v>2</v>
      </c>
      <c r="BN47" s="6">
        <v>2</v>
      </c>
      <c r="BO47" s="6">
        <v>1</v>
      </c>
      <c r="BP47" s="6">
        <v>2</v>
      </c>
      <c r="BQ47" s="6">
        <v>2</v>
      </c>
      <c r="BR47" s="6">
        <v>2</v>
      </c>
      <c r="BS47" s="6">
        <v>2</v>
      </c>
      <c r="BT47" s="6">
        <v>1</v>
      </c>
      <c r="BU47" s="6">
        <v>2</v>
      </c>
      <c r="BV47" s="6">
        <v>2</v>
      </c>
      <c r="BW47" s="6">
        <v>1</v>
      </c>
      <c r="BX47" s="6">
        <v>1</v>
      </c>
      <c r="BY47" s="6">
        <v>1</v>
      </c>
      <c r="BZ47" s="6">
        <v>2</v>
      </c>
      <c r="CA47" s="6">
        <v>2</v>
      </c>
      <c r="CB47" s="6">
        <v>2</v>
      </c>
      <c r="CC47" s="308">
        <f t="shared" si="30"/>
        <v>15</v>
      </c>
      <c r="CD47" s="347">
        <f t="shared" si="31"/>
        <v>0.7142857142857143</v>
      </c>
      <c r="CE47" s="308">
        <f t="shared" si="32"/>
        <v>6</v>
      </c>
      <c r="CF47" s="347">
        <f t="shared" si="33"/>
        <v>0.2857142857142857</v>
      </c>
      <c r="CG47" s="308">
        <f t="shared" si="34"/>
        <v>0</v>
      </c>
      <c r="CH47" s="347">
        <f t="shared" si="35"/>
        <v>0</v>
      </c>
      <c r="CI47" s="308">
        <f t="shared" si="36"/>
        <v>0</v>
      </c>
      <c r="CJ47" s="347">
        <f t="shared" si="9"/>
        <v>0</v>
      </c>
      <c r="CK47" s="306">
        <f t="shared" si="10"/>
        <v>1.7142857142857142</v>
      </c>
      <c r="CL47" s="306" t="str">
        <f t="shared" si="37"/>
        <v>Đạt mục tiêu</v>
      </c>
      <c r="CM47" s="211"/>
    </row>
    <row r="48" spans="1:91" s="22" customFormat="1" ht="42.75" customHeight="1">
      <c r="A48" s="71">
        <v>42</v>
      </c>
      <c r="B48" s="342"/>
      <c r="C48" s="576"/>
      <c r="D48" s="588"/>
      <c r="E48" s="576"/>
      <c r="F48" s="588"/>
      <c r="G48" s="576"/>
      <c r="H48" s="160" t="s">
        <v>790</v>
      </c>
      <c r="I48" s="55" t="s">
        <v>599</v>
      </c>
      <c r="J48" s="14" t="s">
        <v>363</v>
      </c>
      <c r="K48" s="15" t="s">
        <v>327</v>
      </c>
      <c r="L48" s="51" t="s">
        <v>296</v>
      </c>
      <c r="M48" s="69" t="s">
        <v>184</v>
      </c>
      <c r="N48" s="342"/>
      <c r="O48" s="342"/>
      <c r="P48" s="342"/>
      <c r="Q48" s="342"/>
      <c r="R48" s="342" t="s">
        <v>184</v>
      </c>
      <c r="S48" s="70"/>
      <c r="T48" s="342"/>
      <c r="U48" s="342"/>
      <c r="V48" s="342"/>
      <c r="W48" s="342"/>
      <c r="X48" s="306">
        <f t="shared" si="29"/>
        <v>1</v>
      </c>
      <c r="Y48" s="80"/>
      <c r="Z48" s="80"/>
      <c r="AA48" s="80"/>
      <c r="AB48" s="185"/>
      <c r="AC48" s="80"/>
      <c r="AD48" s="80"/>
      <c r="AE48" s="80"/>
      <c r="AF48" s="80"/>
      <c r="AG48" s="80"/>
      <c r="AH48" s="80"/>
      <c r="AI48" s="80"/>
      <c r="AJ48" s="80"/>
      <c r="AK48" s="80"/>
      <c r="AL48" s="80"/>
      <c r="AM48" s="80"/>
      <c r="AN48" s="80"/>
      <c r="AO48" s="80"/>
      <c r="AP48" s="80"/>
      <c r="AQ48" s="80"/>
      <c r="AR48" s="80" t="s">
        <v>519</v>
      </c>
      <c r="AS48" s="80"/>
      <c r="AT48" s="80"/>
      <c r="AU48" s="80"/>
      <c r="AV48" s="80"/>
      <c r="AW48" s="80"/>
      <c r="AX48" s="80"/>
      <c r="AY48" s="80"/>
      <c r="AZ48" s="80"/>
      <c r="BA48" s="80"/>
      <c r="BB48" s="80"/>
      <c r="BC48" s="80"/>
      <c r="BD48" s="80"/>
      <c r="BE48" s="80"/>
      <c r="BF48" s="80"/>
      <c r="BG48" s="80"/>
      <c r="BH48" s="6">
        <v>2</v>
      </c>
      <c r="BI48" s="6">
        <v>2</v>
      </c>
      <c r="BJ48" s="6">
        <v>2</v>
      </c>
      <c r="BK48" s="6">
        <v>2</v>
      </c>
      <c r="BL48" s="6">
        <v>2</v>
      </c>
      <c r="BM48" s="6">
        <v>1</v>
      </c>
      <c r="BN48" s="6">
        <v>2</v>
      </c>
      <c r="BO48" s="6">
        <v>2</v>
      </c>
      <c r="BP48" s="6">
        <v>2</v>
      </c>
      <c r="BQ48" s="6">
        <v>2</v>
      </c>
      <c r="BR48" s="6">
        <v>2</v>
      </c>
      <c r="BS48" s="6">
        <v>2</v>
      </c>
      <c r="BT48" s="6">
        <v>1</v>
      </c>
      <c r="BU48" s="6">
        <v>1</v>
      </c>
      <c r="BV48" s="6">
        <v>2</v>
      </c>
      <c r="BW48" s="6">
        <v>2</v>
      </c>
      <c r="BX48" s="6">
        <v>2</v>
      </c>
      <c r="BY48" s="6">
        <v>2</v>
      </c>
      <c r="BZ48" s="6">
        <v>2</v>
      </c>
      <c r="CA48" s="6">
        <v>2</v>
      </c>
      <c r="CB48" s="6">
        <v>2</v>
      </c>
      <c r="CC48" s="308">
        <f t="shared" si="30"/>
        <v>18</v>
      </c>
      <c r="CD48" s="347">
        <f t="shared" si="31"/>
        <v>0.8571428571428571</v>
      </c>
      <c r="CE48" s="308">
        <f t="shared" si="32"/>
        <v>3</v>
      </c>
      <c r="CF48" s="347">
        <f t="shared" si="33"/>
        <v>0.14285714285714285</v>
      </c>
      <c r="CG48" s="308">
        <f t="shared" si="34"/>
        <v>0</v>
      </c>
      <c r="CH48" s="347">
        <f t="shared" si="35"/>
        <v>0</v>
      </c>
      <c r="CI48" s="308">
        <f t="shared" si="36"/>
        <v>0</v>
      </c>
      <c r="CJ48" s="347">
        <f t="shared" si="9"/>
        <v>0</v>
      </c>
      <c r="CK48" s="277">
        <f t="shared" si="10"/>
        <v>1.8571428571428572</v>
      </c>
      <c r="CL48" s="306" t="str">
        <f t="shared" si="37"/>
        <v>Đạt mục tiêu</v>
      </c>
      <c r="CM48" s="6"/>
    </row>
    <row r="49" spans="1:91" s="22" customFormat="1" ht="39.75" hidden="1" customHeight="1">
      <c r="A49" s="71">
        <v>43</v>
      </c>
      <c r="B49" s="342"/>
      <c r="C49" s="575" t="s">
        <v>24</v>
      </c>
      <c r="D49" s="587" t="s">
        <v>10</v>
      </c>
      <c r="E49" s="575" t="s">
        <v>23</v>
      </c>
      <c r="F49" s="587" t="s">
        <v>12</v>
      </c>
      <c r="G49" s="575" t="s">
        <v>23</v>
      </c>
      <c r="H49" s="160" t="s">
        <v>789</v>
      </c>
      <c r="I49" s="55"/>
      <c r="J49" s="14"/>
      <c r="K49" s="15"/>
      <c r="L49" s="51"/>
      <c r="M49" s="69"/>
      <c r="N49" s="342"/>
      <c r="O49" s="342"/>
      <c r="P49" s="342"/>
      <c r="Q49" s="342" t="s">
        <v>184</v>
      </c>
      <c r="R49" s="342"/>
      <c r="S49" s="70"/>
      <c r="T49" s="342"/>
      <c r="U49" s="342"/>
      <c r="V49" s="342"/>
      <c r="W49" s="342"/>
      <c r="X49" s="306">
        <f t="shared" si="29"/>
        <v>1</v>
      </c>
      <c r="Y49" s="80"/>
      <c r="Z49" s="80"/>
      <c r="AA49" s="80"/>
      <c r="AB49" s="185"/>
      <c r="AC49" s="80"/>
      <c r="AD49" s="80"/>
      <c r="AE49" s="80"/>
      <c r="AF49" s="80"/>
      <c r="AG49" s="80"/>
      <c r="AH49" s="80"/>
      <c r="AI49" s="80"/>
      <c r="AJ49" s="80"/>
      <c r="AK49" s="80"/>
      <c r="AL49" s="80"/>
      <c r="AM49" s="80" t="s">
        <v>519</v>
      </c>
      <c r="AN49" s="80"/>
      <c r="AO49" s="80"/>
      <c r="AP49" s="80"/>
      <c r="AQ49" s="80"/>
      <c r="AR49" s="80"/>
      <c r="AS49" s="80"/>
      <c r="AT49" s="80"/>
      <c r="AU49" s="80"/>
      <c r="AV49" s="80"/>
      <c r="AW49" s="80"/>
      <c r="AX49" s="80"/>
      <c r="AY49" s="80"/>
      <c r="AZ49" s="80"/>
      <c r="BA49" s="80"/>
      <c r="BB49" s="80"/>
      <c r="BC49" s="80"/>
      <c r="BD49" s="80"/>
      <c r="BE49" s="80"/>
      <c r="BF49" s="80"/>
      <c r="BG49" s="80"/>
      <c r="BH49" s="6">
        <v>2</v>
      </c>
      <c r="BI49" s="6">
        <v>2</v>
      </c>
      <c r="BJ49" s="6">
        <v>2</v>
      </c>
      <c r="BK49" s="6">
        <v>2</v>
      </c>
      <c r="BL49" s="6">
        <v>2</v>
      </c>
      <c r="BM49" s="6">
        <v>1</v>
      </c>
      <c r="BN49" s="6">
        <v>2</v>
      </c>
      <c r="BO49" s="6">
        <v>2</v>
      </c>
      <c r="BP49" s="6">
        <v>2</v>
      </c>
      <c r="BQ49" s="6">
        <v>2</v>
      </c>
      <c r="BR49" s="6">
        <v>2</v>
      </c>
      <c r="BS49" s="6">
        <v>2</v>
      </c>
      <c r="BT49" s="6">
        <v>2</v>
      </c>
      <c r="BU49" s="6">
        <v>1</v>
      </c>
      <c r="BV49" s="6">
        <v>2</v>
      </c>
      <c r="BW49" s="6">
        <v>2</v>
      </c>
      <c r="BX49" s="6">
        <v>1</v>
      </c>
      <c r="BY49" s="6">
        <v>2</v>
      </c>
      <c r="BZ49" s="6">
        <v>2</v>
      </c>
      <c r="CA49" s="6">
        <v>2</v>
      </c>
      <c r="CB49" s="6">
        <v>2</v>
      </c>
      <c r="CC49" s="308">
        <f t="shared" si="30"/>
        <v>18</v>
      </c>
      <c r="CD49" s="347">
        <f t="shared" si="31"/>
        <v>0.8571428571428571</v>
      </c>
      <c r="CE49" s="308">
        <f t="shared" si="32"/>
        <v>3</v>
      </c>
      <c r="CF49" s="347">
        <f t="shared" si="33"/>
        <v>0.14285714285714285</v>
      </c>
      <c r="CG49" s="308">
        <f t="shared" si="34"/>
        <v>0</v>
      </c>
      <c r="CH49" s="347">
        <f t="shared" si="35"/>
        <v>0</v>
      </c>
      <c r="CI49" s="308">
        <f t="shared" si="36"/>
        <v>0</v>
      </c>
      <c r="CJ49" s="347">
        <f t="shared" si="9"/>
        <v>0</v>
      </c>
      <c r="CK49" s="306">
        <f t="shared" si="10"/>
        <v>1.8571428571428572</v>
      </c>
      <c r="CL49" s="306" t="str">
        <f t="shared" si="37"/>
        <v>Đạt mục tiêu</v>
      </c>
      <c r="CM49" s="6"/>
    </row>
    <row r="50" spans="1:91" s="22" customFormat="1" ht="38.25" hidden="1" customHeight="1">
      <c r="A50" s="71">
        <v>44</v>
      </c>
      <c r="B50" s="342">
        <v>72</v>
      </c>
      <c r="C50" s="576"/>
      <c r="D50" s="588"/>
      <c r="E50" s="576"/>
      <c r="F50" s="588"/>
      <c r="G50" s="576"/>
      <c r="H50" s="160" t="s">
        <v>789</v>
      </c>
      <c r="I50" s="55" t="s">
        <v>599</v>
      </c>
      <c r="J50" s="14" t="s">
        <v>363</v>
      </c>
      <c r="K50" s="15" t="s">
        <v>327</v>
      </c>
      <c r="L50" s="51" t="s">
        <v>296</v>
      </c>
      <c r="M50" s="69" t="s">
        <v>184</v>
      </c>
      <c r="N50" s="342"/>
      <c r="O50" s="342"/>
      <c r="P50" s="342"/>
      <c r="Q50" s="342"/>
      <c r="R50" s="342"/>
      <c r="S50" s="70"/>
      <c r="T50" s="342"/>
      <c r="U50" s="342"/>
      <c r="V50" s="342" t="s">
        <v>184</v>
      </c>
      <c r="W50" s="342"/>
      <c r="X50" s="306">
        <f t="shared" si="29"/>
        <v>1</v>
      </c>
      <c r="Y50" s="80"/>
      <c r="Z50" s="80"/>
      <c r="AA50" s="80"/>
      <c r="AB50" s="185"/>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199"/>
      <c r="BC50" s="80"/>
      <c r="BD50" s="199" t="s">
        <v>519</v>
      </c>
      <c r="BE50" s="80"/>
      <c r="BF50" s="80"/>
      <c r="BG50" s="80"/>
      <c r="BH50" s="6">
        <v>2</v>
      </c>
      <c r="BI50" s="6">
        <v>2</v>
      </c>
      <c r="BJ50" s="6">
        <v>2</v>
      </c>
      <c r="BK50" s="6">
        <v>2</v>
      </c>
      <c r="BL50" s="6">
        <v>2</v>
      </c>
      <c r="BM50" s="6">
        <v>1</v>
      </c>
      <c r="BN50" s="6">
        <v>2</v>
      </c>
      <c r="BO50" s="6">
        <v>2</v>
      </c>
      <c r="BP50" s="6">
        <v>2</v>
      </c>
      <c r="BQ50" s="6">
        <v>2</v>
      </c>
      <c r="BR50" s="6">
        <v>1</v>
      </c>
      <c r="BS50" s="6">
        <v>2</v>
      </c>
      <c r="BT50" s="6">
        <v>1</v>
      </c>
      <c r="BU50" s="6">
        <v>2</v>
      </c>
      <c r="BV50" s="6">
        <v>2</v>
      </c>
      <c r="BW50" s="6">
        <v>2</v>
      </c>
      <c r="BX50" s="6">
        <v>1</v>
      </c>
      <c r="BY50" s="6">
        <v>2</v>
      </c>
      <c r="BZ50" s="6">
        <v>2</v>
      </c>
      <c r="CA50" s="6">
        <v>1</v>
      </c>
      <c r="CB50" s="6">
        <v>2</v>
      </c>
      <c r="CC50" s="308">
        <f t="shared" si="30"/>
        <v>16</v>
      </c>
      <c r="CD50" s="347">
        <f t="shared" si="31"/>
        <v>0.76190476190476186</v>
      </c>
      <c r="CE50" s="308">
        <f t="shared" si="32"/>
        <v>5</v>
      </c>
      <c r="CF50" s="347">
        <f t="shared" si="33"/>
        <v>0.23809523809523808</v>
      </c>
      <c r="CG50" s="308">
        <f t="shared" si="34"/>
        <v>0</v>
      </c>
      <c r="CH50" s="347">
        <f t="shared" si="35"/>
        <v>0</v>
      </c>
      <c r="CI50" s="308">
        <f t="shared" si="36"/>
        <v>0</v>
      </c>
      <c r="CJ50" s="347">
        <f t="shared" si="9"/>
        <v>0</v>
      </c>
      <c r="CK50" s="306">
        <f t="shared" si="10"/>
        <v>1.7619047619047619</v>
      </c>
      <c r="CL50" s="306" t="str">
        <f t="shared" si="37"/>
        <v>Đạt mục tiêu</v>
      </c>
      <c r="CM50" s="6"/>
    </row>
    <row r="51" spans="1:91" s="22" customFormat="1" ht="33.75" hidden="1" customHeight="1">
      <c r="A51" s="71">
        <v>45</v>
      </c>
      <c r="B51" s="342">
        <v>73</v>
      </c>
      <c r="C51" s="345" t="s">
        <v>39</v>
      </c>
      <c r="D51" s="329" t="s">
        <v>11</v>
      </c>
      <c r="E51" s="345" t="s">
        <v>40</v>
      </c>
      <c r="F51" s="329" t="s">
        <v>11</v>
      </c>
      <c r="G51" s="345" t="s">
        <v>40</v>
      </c>
      <c r="H51" s="169" t="s">
        <v>788</v>
      </c>
      <c r="I51" s="55" t="s">
        <v>599</v>
      </c>
      <c r="J51" s="14" t="s">
        <v>363</v>
      </c>
      <c r="K51" s="15" t="s">
        <v>327</v>
      </c>
      <c r="L51" s="51" t="s">
        <v>296</v>
      </c>
      <c r="M51" s="69" t="s">
        <v>184</v>
      </c>
      <c r="N51" s="342"/>
      <c r="O51" s="342"/>
      <c r="P51" s="342"/>
      <c r="Q51" s="342"/>
      <c r="R51" s="342"/>
      <c r="S51" s="70"/>
      <c r="T51" s="342" t="s">
        <v>184</v>
      </c>
      <c r="U51" s="342"/>
      <c r="V51" s="342"/>
      <c r="W51" s="342"/>
      <c r="X51" s="306">
        <f t="shared" si="29"/>
        <v>1</v>
      </c>
      <c r="Y51" s="80"/>
      <c r="Z51" s="80"/>
      <c r="AA51" s="80"/>
      <c r="AB51" s="185"/>
      <c r="AC51" s="80"/>
      <c r="AD51" s="80"/>
      <c r="AE51" s="80"/>
      <c r="AF51" s="80"/>
      <c r="AG51" s="80"/>
      <c r="AH51" s="80"/>
      <c r="AI51" s="80"/>
      <c r="AJ51" s="80"/>
      <c r="AK51" s="80"/>
      <c r="AL51" s="80"/>
      <c r="AM51" s="80"/>
      <c r="AN51" s="80"/>
      <c r="AO51" s="80"/>
      <c r="AP51" s="80"/>
      <c r="AQ51" s="80"/>
      <c r="AR51" s="80"/>
      <c r="AS51" s="80"/>
      <c r="AT51" s="80"/>
      <c r="AU51" s="80"/>
      <c r="AV51" s="80" t="s">
        <v>519</v>
      </c>
      <c r="AW51" s="80"/>
      <c r="AX51" s="80"/>
      <c r="AY51" s="80"/>
      <c r="AZ51" s="80"/>
      <c r="BA51" s="80"/>
      <c r="BB51" s="80"/>
      <c r="BC51" s="80"/>
      <c r="BD51" s="80"/>
      <c r="BE51" s="80"/>
      <c r="BF51" s="80"/>
      <c r="BG51" s="80"/>
      <c r="BH51" s="6">
        <v>2</v>
      </c>
      <c r="BI51" s="6">
        <v>2</v>
      </c>
      <c r="BJ51" s="6">
        <v>2</v>
      </c>
      <c r="BK51" s="6">
        <v>2</v>
      </c>
      <c r="BL51" s="6">
        <v>2</v>
      </c>
      <c r="BM51" s="6">
        <v>2</v>
      </c>
      <c r="BN51" s="6">
        <v>2</v>
      </c>
      <c r="BO51" s="6">
        <v>2</v>
      </c>
      <c r="BP51" s="6">
        <v>2</v>
      </c>
      <c r="BQ51" s="6">
        <v>1</v>
      </c>
      <c r="BR51" s="6">
        <v>2</v>
      </c>
      <c r="BS51" s="6">
        <v>2</v>
      </c>
      <c r="BT51" s="6">
        <v>2</v>
      </c>
      <c r="BU51" s="6">
        <v>1</v>
      </c>
      <c r="BV51" s="6">
        <v>2</v>
      </c>
      <c r="BW51" s="6">
        <v>2</v>
      </c>
      <c r="BX51" s="6">
        <v>2</v>
      </c>
      <c r="BY51" s="6">
        <v>2</v>
      </c>
      <c r="BZ51" s="6">
        <v>2</v>
      </c>
      <c r="CA51" s="6">
        <v>2</v>
      </c>
      <c r="CB51" s="6">
        <v>2</v>
      </c>
      <c r="CC51" s="308">
        <f t="shared" si="30"/>
        <v>19</v>
      </c>
      <c r="CD51" s="347">
        <f t="shared" si="31"/>
        <v>0.90476190476190477</v>
      </c>
      <c r="CE51" s="308">
        <f t="shared" si="32"/>
        <v>2</v>
      </c>
      <c r="CF51" s="347">
        <f t="shared" si="33"/>
        <v>9.5238095238095233E-2</v>
      </c>
      <c r="CG51" s="308">
        <f t="shared" si="34"/>
        <v>0</v>
      </c>
      <c r="CH51" s="347">
        <f t="shared" si="35"/>
        <v>0</v>
      </c>
      <c r="CI51" s="308">
        <f t="shared" si="36"/>
        <v>0</v>
      </c>
      <c r="CJ51" s="347">
        <f t="shared" si="9"/>
        <v>0</v>
      </c>
      <c r="CK51" s="306">
        <f t="shared" si="10"/>
        <v>1.9047619047619047</v>
      </c>
      <c r="CL51" s="306" t="str">
        <f t="shared" si="37"/>
        <v>Đạt mục tiêu</v>
      </c>
      <c r="CM51" s="6"/>
    </row>
    <row r="52" spans="1:91" s="196" customFormat="1" ht="31.5" hidden="1" customHeight="1">
      <c r="A52" s="71">
        <v>46</v>
      </c>
      <c r="B52" s="186">
        <v>76</v>
      </c>
      <c r="C52" s="28" t="s">
        <v>644</v>
      </c>
      <c r="D52" s="187" t="s">
        <v>11</v>
      </c>
      <c r="E52" s="28" t="s">
        <v>41</v>
      </c>
      <c r="F52" s="187" t="s">
        <v>11</v>
      </c>
      <c r="G52" s="28" t="s">
        <v>41</v>
      </c>
      <c r="H52" s="175" t="s">
        <v>933</v>
      </c>
      <c r="I52" s="61" t="s">
        <v>599</v>
      </c>
      <c r="J52" s="18" t="s">
        <v>363</v>
      </c>
      <c r="K52" s="191" t="s">
        <v>327</v>
      </c>
      <c r="L52" s="192" t="s">
        <v>296</v>
      </c>
      <c r="M52" s="193" t="s">
        <v>184</v>
      </c>
      <c r="N52" s="186"/>
      <c r="O52" s="186"/>
      <c r="P52" s="186"/>
      <c r="Q52" s="186"/>
      <c r="R52" s="186"/>
      <c r="S52" s="186" t="s">
        <v>184</v>
      </c>
      <c r="T52" s="186"/>
      <c r="U52" s="186"/>
      <c r="V52" s="186"/>
      <c r="W52" s="186"/>
      <c r="X52" s="306">
        <f t="shared" si="29"/>
        <v>1</v>
      </c>
      <c r="Y52" s="185"/>
      <c r="Z52" s="185"/>
      <c r="AA52" s="185"/>
      <c r="AB52" s="185"/>
      <c r="AC52" s="185"/>
      <c r="AD52" s="185"/>
      <c r="AE52" s="185"/>
      <c r="AF52" s="185"/>
      <c r="AG52" s="185"/>
      <c r="AH52" s="185"/>
      <c r="AI52" s="185"/>
      <c r="AJ52" s="185"/>
      <c r="AK52" s="185"/>
      <c r="AL52" s="185"/>
      <c r="AM52" s="185"/>
      <c r="AN52" s="185"/>
      <c r="AO52" s="185"/>
      <c r="AP52" s="185"/>
      <c r="AQ52" s="185"/>
      <c r="AR52" s="185"/>
      <c r="AS52" s="185" t="s">
        <v>519</v>
      </c>
      <c r="AT52" s="185"/>
      <c r="AU52" s="185"/>
      <c r="AV52" s="185"/>
      <c r="AW52" s="185"/>
      <c r="AX52" s="185"/>
      <c r="AY52" s="185"/>
      <c r="AZ52" s="185"/>
      <c r="BA52" s="185"/>
      <c r="BB52" s="185"/>
      <c r="BC52" s="185"/>
      <c r="BD52" s="185"/>
      <c r="BE52" s="185"/>
      <c r="BF52" s="185"/>
      <c r="BG52" s="185"/>
      <c r="BH52" s="195">
        <v>2</v>
      </c>
      <c r="BI52" s="195">
        <v>2</v>
      </c>
      <c r="BJ52" s="195">
        <v>2</v>
      </c>
      <c r="BK52" s="195">
        <v>2</v>
      </c>
      <c r="BL52" s="195">
        <v>2</v>
      </c>
      <c r="BM52" s="195">
        <v>1</v>
      </c>
      <c r="BN52" s="195">
        <v>2</v>
      </c>
      <c r="BO52" s="195">
        <v>2</v>
      </c>
      <c r="BP52" s="195">
        <v>2</v>
      </c>
      <c r="BQ52" s="195">
        <v>2</v>
      </c>
      <c r="BR52" s="195">
        <v>2</v>
      </c>
      <c r="BS52" s="195">
        <v>2</v>
      </c>
      <c r="BT52" s="195">
        <v>2</v>
      </c>
      <c r="BU52" s="195">
        <v>2</v>
      </c>
      <c r="BV52" s="195">
        <v>2</v>
      </c>
      <c r="BW52" s="195">
        <v>2</v>
      </c>
      <c r="BX52" s="195">
        <v>2</v>
      </c>
      <c r="BY52" s="195">
        <v>1</v>
      </c>
      <c r="BZ52" s="195">
        <v>2</v>
      </c>
      <c r="CA52" s="195">
        <v>2</v>
      </c>
      <c r="CB52" s="195">
        <v>2</v>
      </c>
      <c r="CC52" s="308">
        <f t="shared" si="30"/>
        <v>19</v>
      </c>
      <c r="CD52" s="347">
        <f t="shared" si="31"/>
        <v>0.90476190476190477</v>
      </c>
      <c r="CE52" s="308">
        <f t="shared" si="32"/>
        <v>2</v>
      </c>
      <c r="CF52" s="347">
        <f t="shared" si="33"/>
        <v>9.5238095238095233E-2</v>
      </c>
      <c r="CG52" s="308">
        <f t="shared" si="34"/>
        <v>0</v>
      </c>
      <c r="CH52" s="347">
        <f t="shared" si="35"/>
        <v>0</v>
      </c>
      <c r="CI52" s="308">
        <f t="shared" si="36"/>
        <v>0</v>
      </c>
      <c r="CJ52" s="347">
        <f t="shared" si="9"/>
        <v>0</v>
      </c>
      <c r="CK52" s="306">
        <f t="shared" si="10"/>
        <v>1.9047619047619047</v>
      </c>
      <c r="CL52" s="306" t="str">
        <f t="shared" si="37"/>
        <v>Đạt mục tiêu</v>
      </c>
      <c r="CM52" s="195"/>
    </row>
    <row r="53" spans="1:91" s="225" customFormat="1" ht="42" hidden="1" customHeight="1">
      <c r="A53" s="71">
        <v>47</v>
      </c>
      <c r="B53" s="70">
        <v>80</v>
      </c>
      <c r="C53" s="214" t="s">
        <v>643</v>
      </c>
      <c r="D53" s="215" t="s">
        <v>12</v>
      </c>
      <c r="E53" s="214" t="s">
        <v>42</v>
      </c>
      <c r="F53" s="215" t="s">
        <v>12</v>
      </c>
      <c r="G53" s="214" t="s">
        <v>42</v>
      </c>
      <c r="H53" s="169" t="s">
        <v>787</v>
      </c>
      <c r="I53" s="60" t="s">
        <v>599</v>
      </c>
      <c r="J53" s="216" t="s">
        <v>363</v>
      </c>
      <c r="K53" s="217" t="s">
        <v>327</v>
      </c>
      <c r="L53" s="218" t="s">
        <v>296</v>
      </c>
      <c r="M53" s="219" t="s">
        <v>184</v>
      </c>
      <c r="N53" s="70"/>
      <c r="O53" s="70"/>
      <c r="P53" s="70"/>
      <c r="Q53" s="70"/>
      <c r="R53" s="70"/>
      <c r="S53" s="70" t="s">
        <v>184</v>
      </c>
      <c r="T53" s="70"/>
      <c r="U53" s="70"/>
      <c r="V53" s="70"/>
      <c r="W53" s="70"/>
      <c r="X53" s="220">
        <f t="shared" si="29"/>
        <v>1</v>
      </c>
      <c r="Y53" s="221"/>
      <c r="Z53" s="221"/>
      <c r="AA53" s="221"/>
      <c r="AB53" s="185"/>
      <c r="AC53" s="221"/>
      <c r="AD53" s="221"/>
      <c r="AE53" s="221"/>
      <c r="AF53" s="221"/>
      <c r="AG53" s="221"/>
      <c r="AH53" s="221"/>
      <c r="AI53" s="221"/>
      <c r="AJ53" s="221"/>
      <c r="AK53" s="221"/>
      <c r="AL53" s="221"/>
      <c r="AM53" s="221"/>
      <c r="AN53" s="221"/>
      <c r="AO53" s="221"/>
      <c r="AP53" s="221"/>
      <c r="AQ53" s="221"/>
      <c r="AR53" s="221"/>
      <c r="AS53" s="221"/>
      <c r="AT53" s="221" t="s">
        <v>519</v>
      </c>
      <c r="AU53" s="221"/>
      <c r="AV53" s="221"/>
      <c r="AW53" s="221"/>
      <c r="AX53" s="221"/>
      <c r="AY53" s="221"/>
      <c r="AZ53" s="221"/>
      <c r="BA53" s="221"/>
      <c r="BB53" s="221"/>
      <c r="BC53" s="221"/>
      <c r="BD53" s="221"/>
      <c r="BE53" s="221"/>
      <c r="BF53" s="221"/>
      <c r="BG53" s="221"/>
      <c r="BH53" s="222">
        <v>2</v>
      </c>
      <c r="BI53" s="222">
        <v>2</v>
      </c>
      <c r="BJ53" s="222">
        <v>2</v>
      </c>
      <c r="BK53" s="222">
        <v>1</v>
      </c>
      <c r="BL53" s="222">
        <v>2</v>
      </c>
      <c r="BM53" s="222">
        <v>2</v>
      </c>
      <c r="BN53" s="222">
        <v>1</v>
      </c>
      <c r="BO53" s="222">
        <v>1</v>
      </c>
      <c r="BP53" s="222">
        <v>1</v>
      </c>
      <c r="BQ53" s="222">
        <v>2</v>
      </c>
      <c r="BR53" s="222">
        <v>1</v>
      </c>
      <c r="BS53" s="222">
        <v>2</v>
      </c>
      <c r="BT53" s="222">
        <v>2</v>
      </c>
      <c r="BU53" s="222">
        <v>2</v>
      </c>
      <c r="BV53" s="222">
        <v>2</v>
      </c>
      <c r="BW53" s="222">
        <v>2</v>
      </c>
      <c r="BX53" s="222">
        <v>1</v>
      </c>
      <c r="BY53" s="222">
        <v>1</v>
      </c>
      <c r="BZ53" s="222">
        <v>2</v>
      </c>
      <c r="CA53" s="222">
        <v>2</v>
      </c>
      <c r="CB53" s="222">
        <v>1</v>
      </c>
      <c r="CC53" s="223">
        <f t="shared" si="30"/>
        <v>13</v>
      </c>
      <c r="CD53" s="279">
        <f t="shared" si="31"/>
        <v>0.61904761904761907</v>
      </c>
      <c r="CE53" s="223">
        <f t="shared" si="32"/>
        <v>8</v>
      </c>
      <c r="CF53" s="279">
        <f t="shared" si="33"/>
        <v>0.38095238095238093</v>
      </c>
      <c r="CG53" s="223">
        <f t="shared" si="34"/>
        <v>0</v>
      </c>
      <c r="CH53" s="279">
        <f t="shared" si="35"/>
        <v>0</v>
      </c>
      <c r="CI53" s="223">
        <f t="shared" si="36"/>
        <v>0</v>
      </c>
      <c r="CJ53" s="279">
        <f t="shared" si="9"/>
        <v>0</v>
      </c>
      <c r="CK53" s="220">
        <f t="shared" si="10"/>
        <v>1.6190476190476191</v>
      </c>
      <c r="CL53" s="220" t="str">
        <f t="shared" si="37"/>
        <v>Đạt mục tiêu</v>
      </c>
      <c r="CM53" s="222"/>
    </row>
    <row r="54" spans="1:91" s="22" customFormat="1" ht="43.5" hidden="1" customHeight="1">
      <c r="A54" s="71">
        <v>48</v>
      </c>
      <c r="B54" s="342">
        <v>85</v>
      </c>
      <c r="C54" s="345" t="s">
        <v>43</v>
      </c>
      <c r="D54" s="329" t="s">
        <v>12</v>
      </c>
      <c r="E54" s="345" t="s">
        <v>44</v>
      </c>
      <c r="F54" s="329" t="s">
        <v>12</v>
      </c>
      <c r="G54" s="345" t="s">
        <v>44</v>
      </c>
      <c r="H54" s="169" t="s">
        <v>786</v>
      </c>
      <c r="I54" s="55" t="s">
        <v>599</v>
      </c>
      <c r="J54" s="14" t="s">
        <v>363</v>
      </c>
      <c r="K54" s="15" t="s">
        <v>327</v>
      </c>
      <c r="L54" s="51" t="s">
        <v>296</v>
      </c>
      <c r="M54" s="69" t="s">
        <v>184</v>
      </c>
      <c r="N54" s="342"/>
      <c r="O54" s="342"/>
      <c r="P54" s="342"/>
      <c r="Q54" s="342"/>
      <c r="R54" s="342"/>
      <c r="S54" s="70"/>
      <c r="T54" s="342" t="s">
        <v>184</v>
      </c>
      <c r="U54" s="342"/>
      <c r="V54" s="342"/>
      <c r="W54" s="342"/>
      <c r="X54" s="306">
        <f t="shared" si="29"/>
        <v>1</v>
      </c>
      <c r="Y54" s="80"/>
      <c r="Z54" s="80"/>
      <c r="AA54" s="80"/>
      <c r="AB54" s="185"/>
      <c r="AC54" s="80"/>
      <c r="AD54" s="80"/>
      <c r="AE54" s="80"/>
      <c r="AF54" s="80"/>
      <c r="AG54" s="80"/>
      <c r="AH54" s="80"/>
      <c r="AI54" s="80"/>
      <c r="AJ54" s="80"/>
      <c r="AK54" s="80"/>
      <c r="AL54" s="80"/>
      <c r="AM54" s="80"/>
      <c r="AN54" s="80"/>
      <c r="AO54" s="80"/>
      <c r="AP54" s="80"/>
      <c r="AQ54" s="80"/>
      <c r="AR54" s="80"/>
      <c r="AS54" s="80"/>
      <c r="AT54" s="80"/>
      <c r="AU54" s="80"/>
      <c r="AV54" s="80"/>
      <c r="AW54" s="80" t="s">
        <v>519</v>
      </c>
      <c r="AX54" s="80"/>
      <c r="AY54" s="80"/>
      <c r="AZ54" s="80"/>
      <c r="BA54" s="80"/>
      <c r="BB54" s="80"/>
      <c r="BC54" s="80"/>
      <c r="BD54" s="80"/>
      <c r="BE54" s="80"/>
      <c r="BF54" s="80"/>
      <c r="BG54" s="80"/>
      <c r="BH54" s="6">
        <v>1</v>
      </c>
      <c r="BI54" s="6">
        <v>2</v>
      </c>
      <c r="BJ54" s="6">
        <v>2</v>
      </c>
      <c r="BK54" s="6">
        <v>2</v>
      </c>
      <c r="BL54" s="6">
        <v>1</v>
      </c>
      <c r="BM54" s="6">
        <v>1</v>
      </c>
      <c r="BN54" s="6">
        <v>2</v>
      </c>
      <c r="BO54" s="6">
        <v>2</v>
      </c>
      <c r="BP54" s="6">
        <v>2</v>
      </c>
      <c r="BQ54" s="6">
        <v>2</v>
      </c>
      <c r="BR54" s="6">
        <v>2</v>
      </c>
      <c r="BS54" s="6">
        <v>2</v>
      </c>
      <c r="BT54" s="6">
        <v>2</v>
      </c>
      <c r="BU54" s="6">
        <v>2</v>
      </c>
      <c r="BV54" s="6">
        <v>2</v>
      </c>
      <c r="BW54" s="6">
        <v>2</v>
      </c>
      <c r="BX54" s="6">
        <v>2</v>
      </c>
      <c r="BY54" s="6">
        <v>2</v>
      </c>
      <c r="BZ54" s="6">
        <v>2</v>
      </c>
      <c r="CA54" s="6">
        <v>2</v>
      </c>
      <c r="CB54" s="6">
        <v>2</v>
      </c>
      <c r="CC54" s="308">
        <f t="shared" si="30"/>
        <v>18</v>
      </c>
      <c r="CD54" s="347">
        <f t="shared" si="31"/>
        <v>0.8571428571428571</v>
      </c>
      <c r="CE54" s="308">
        <f t="shared" si="32"/>
        <v>3</v>
      </c>
      <c r="CF54" s="347">
        <f t="shared" si="33"/>
        <v>0.14285714285714285</v>
      </c>
      <c r="CG54" s="308">
        <f t="shared" si="34"/>
        <v>0</v>
      </c>
      <c r="CH54" s="347">
        <f t="shared" si="35"/>
        <v>0</v>
      </c>
      <c r="CI54" s="308">
        <f t="shared" si="36"/>
        <v>0</v>
      </c>
      <c r="CJ54" s="347">
        <f t="shared" si="9"/>
        <v>0</v>
      </c>
      <c r="CK54" s="306">
        <f t="shared" si="10"/>
        <v>1.8571428571428572</v>
      </c>
      <c r="CL54" s="306" t="str">
        <f t="shared" si="37"/>
        <v>Đạt mục tiêu</v>
      </c>
      <c r="CM54" s="6"/>
    </row>
    <row r="55" spans="1:91" s="22" customFormat="1" ht="17.25" hidden="1" customHeight="1">
      <c r="A55" s="71">
        <v>49</v>
      </c>
      <c r="B55" s="41">
        <v>90</v>
      </c>
      <c r="C55" s="582" t="s">
        <v>289</v>
      </c>
      <c r="D55" s="583"/>
      <c r="E55" s="583"/>
      <c r="F55" s="584"/>
      <c r="G55" s="45" t="s">
        <v>331</v>
      </c>
      <c r="H55" s="152" t="s">
        <v>331</v>
      </c>
      <c r="I55" s="45" t="s">
        <v>331</v>
      </c>
      <c r="J55" s="45" t="s">
        <v>331</v>
      </c>
      <c r="K55" s="15" t="s">
        <v>327</v>
      </c>
      <c r="L55" s="45" t="s">
        <v>331</v>
      </c>
      <c r="M55" s="45" t="s">
        <v>331</v>
      </c>
      <c r="N55" s="45" t="s">
        <v>331</v>
      </c>
      <c r="O55" s="45" t="s">
        <v>331</v>
      </c>
      <c r="P55" s="45" t="s">
        <v>331</v>
      </c>
      <c r="Q55" s="45" t="s">
        <v>331</v>
      </c>
      <c r="R55" s="45" t="s">
        <v>331</v>
      </c>
      <c r="S55" s="45" t="s">
        <v>331</v>
      </c>
      <c r="T55" s="45" t="s">
        <v>331</v>
      </c>
      <c r="U55" s="45" t="s">
        <v>331</v>
      </c>
      <c r="V55" s="45" t="s">
        <v>331</v>
      </c>
      <c r="W55" s="45" t="s">
        <v>331</v>
      </c>
      <c r="X55" s="81" t="s">
        <v>331</v>
      </c>
      <c r="Y55" s="45" t="s">
        <v>331</v>
      </c>
      <c r="Z55" s="45" t="s">
        <v>331</v>
      </c>
      <c r="AA55" s="45" t="s">
        <v>331</v>
      </c>
      <c r="AB55" s="45" t="s">
        <v>331</v>
      </c>
      <c r="AC55" s="45" t="s">
        <v>331</v>
      </c>
      <c r="AD55" s="45" t="s">
        <v>331</v>
      </c>
      <c r="AE55" s="45" t="s">
        <v>331</v>
      </c>
      <c r="AF55" s="45" t="s">
        <v>331</v>
      </c>
      <c r="AG55" s="45" t="s">
        <v>331</v>
      </c>
      <c r="AH55" s="45" t="s">
        <v>331</v>
      </c>
      <c r="AI55" s="45" t="s">
        <v>331</v>
      </c>
      <c r="AJ55" s="45" t="s">
        <v>331</v>
      </c>
      <c r="AK55" s="45" t="s">
        <v>331</v>
      </c>
      <c r="AL55" s="45" t="s">
        <v>331</v>
      </c>
      <c r="AM55" s="45" t="s">
        <v>331</v>
      </c>
      <c r="AN55" s="45" t="s">
        <v>331</v>
      </c>
      <c r="AO55" s="45" t="s">
        <v>331</v>
      </c>
      <c r="AP55" s="45" t="s">
        <v>331</v>
      </c>
      <c r="AQ55" s="45" t="s">
        <v>331</v>
      </c>
      <c r="AR55" s="45" t="s">
        <v>331</v>
      </c>
      <c r="AS55" s="45" t="s">
        <v>331</v>
      </c>
      <c r="AT55" s="45" t="s">
        <v>331</v>
      </c>
      <c r="AU55" s="45" t="s">
        <v>331</v>
      </c>
      <c r="AV55" s="45" t="s">
        <v>331</v>
      </c>
      <c r="AW55" s="45" t="s">
        <v>331</v>
      </c>
      <c r="AX55" s="45" t="s">
        <v>331</v>
      </c>
      <c r="AY55" s="45" t="s">
        <v>331</v>
      </c>
      <c r="AZ55" s="45" t="s">
        <v>331</v>
      </c>
      <c r="BA55" s="45" t="s">
        <v>331</v>
      </c>
      <c r="BB55" s="45" t="s">
        <v>331</v>
      </c>
      <c r="BC55" s="45" t="s">
        <v>331</v>
      </c>
      <c r="BD55" s="45" t="s">
        <v>331</v>
      </c>
      <c r="BE55" s="45" t="s">
        <v>331</v>
      </c>
      <c r="BF55" s="45" t="s">
        <v>331</v>
      </c>
      <c r="BG55" s="45" t="s">
        <v>331</v>
      </c>
      <c r="BH55" s="45" t="s">
        <v>331</v>
      </c>
      <c r="BI55" s="45" t="s">
        <v>331</v>
      </c>
      <c r="BJ55" s="45" t="s">
        <v>331</v>
      </c>
      <c r="BK55" s="45" t="s">
        <v>331</v>
      </c>
      <c r="BL55" s="45" t="s">
        <v>331</v>
      </c>
      <c r="BM55" s="45" t="s">
        <v>331</v>
      </c>
      <c r="BN55" s="45" t="s">
        <v>331</v>
      </c>
      <c r="BO55" s="45" t="s">
        <v>331</v>
      </c>
      <c r="BP55" s="45" t="s">
        <v>331</v>
      </c>
      <c r="BQ55" s="45" t="s">
        <v>331</v>
      </c>
      <c r="BR55" s="45" t="s">
        <v>331</v>
      </c>
      <c r="BS55" s="45" t="s">
        <v>331</v>
      </c>
      <c r="BT55" s="45" t="s">
        <v>331</v>
      </c>
      <c r="BU55" s="45" t="s">
        <v>331</v>
      </c>
      <c r="BV55" s="45" t="s">
        <v>331</v>
      </c>
      <c r="BW55" s="45" t="s">
        <v>331</v>
      </c>
      <c r="BX55" s="45" t="s">
        <v>331</v>
      </c>
      <c r="BY55" s="45" t="s">
        <v>331</v>
      </c>
      <c r="BZ55" s="45" t="s">
        <v>331</v>
      </c>
      <c r="CA55" s="45" t="s">
        <v>331</v>
      </c>
      <c r="CB55" s="45" t="s">
        <v>331</v>
      </c>
      <c r="CC55" s="45" t="s">
        <v>331</v>
      </c>
      <c r="CD55" s="278" t="s">
        <v>331</v>
      </c>
      <c r="CE55" s="45" t="s">
        <v>331</v>
      </c>
      <c r="CF55" s="278" t="s">
        <v>331</v>
      </c>
      <c r="CG55" s="45" t="s">
        <v>331</v>
      </c>
      <c r="CH55" s="278" t="s">
        <v>331</v>
      </c>
      <c r="CI55" s="45" t="s">
        <v>331</v>
      </c>
      <c r="CJ55" s="278" t="s">
        <v>331</v>
      </c>
      <c r="CK55" s="45" t="s">
        <v>331</v>
      </c>
      <c r="CL55" s="45" t="s">
        <v>331</v>
      </c>
      <c r="CM55" s="45" t="s">
        <v>331</v>
      </c>
    </row>
    <row r="56" spans="1:91" s="22" customFormat="1" ht="17.25" hidden="1" customHeight="1">
      <c r="A56" s="71">
        <v>50</v>
      </c>
      <c r="B56" s="342">
        <v>90</v>
      </c>
      <c r="C56" s="345" t="s">
        <v>645</v>
      </c>
      <c r="D56" s="329" t="s">
        <v>11</v>
      </c>
      <c r="E56" s="345" t="s">
        <v>45</v>
      </c>
      <c r="F56" s="329" t="s">
        <v>12</v>
      </c>
      <c r="G56" s="345" t="s">
        <v>45</v>
      </c>
      <c r="H56" s="160" t="s">
        <v>961</v>
      </c>
      <c r="I56" s="55" t="s">
        <v>599</v>
      </c>
      <c r="J56" s="14" t="s">
        <v>363</v>
      </c>
      <c r="K56" s="15" t="s">
        <v>327</v>
      </c>
      <c r="L56" s="51" t="s">
        <v>296</v>
      </c>
      <c r="M56" s="69" t="s">
        <v>184</v>
      </c>
      <c r="N56" s="342" t="s">
        <v>184</v>
      </c>
      <c r="O56" s="45"/>
      <c r="P56" s="45"/>
      <c r="Q56" s="45"/>
      <c r="R56" s="45"/>
      <c r="S56" s="45"/>
      <c r="T56" s="45"/>
      <c r="U56" s="45"/>
      <c r="V56" s="45"/>
      <c r="W56" s="45"/>
      <c r="X56" s="306">
        <f t="shared" ref="X56:X61" si="38">COUNTIF($N56:$W56,"x")</f>
        <v>1</v>
      </c>
      <c r="Y56" s="80" t="s">
        <v>519</v>
      </c>
      <c r="Z56" s="80"/>
      <c r="AA56" s="80"/>
      <c r="AB56" s="18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278"/>
      <c r="CE56" s="45"/>
      <c r="CF56" s="278"/>
      <c r="CG56" s="45"/>
      <c r="CH56" s="278"/>
      <c r="CI56" s="45"/>
      <c r="CJ56" s="278"/>
      <c r="CK56" s="45"/>
      <c r="CL56" s="45"/>
      <c r="CM56" s="45"/>
    </row>
    <row r="57" spans="1:91" s="22" customFormat="1" ht="41.25" hidden="1" customHeight="1">
      <c r="A57" s="71">
        <v>51</v>
      </c>
      <c r="B57" s="342">
        <v>91</v>
      </c>
      <c r="C57" s="345" t="s">
        <v>645</v>
      </c>
      <c r="D57" s="329" t="s">
        <v>11</v>
      </c>
      <c r="E57" s="345" t="s">
        <v>45</v>
      </c>
      <c r="F57" s="329" t="s">
        <v>12</v>
      </c>
      <c r="G57" s="345" t="s">
        <v>45</v>
      </c>
      <c r="H57" s="160" t="s">
        <v>785</v>
      </c>
      <c r="I57" s="55" t="s">
        <v>599</v>
      </c>
      <c r="J57" s="14" t="s">
        <v>363</v>
      </c>
      <c r="K57" s="15" t="s">
        <v>327</v>
      </c>
      <c r="L57" s="51" t="s">
        <v>296</v>
      </c>
      <c r="M57" s="69" t="s">
        <v>184</v>
      </c>
      <c r="N57" s="342"/>
      <c r="O57" s="342"/>
      <c r="P57" s="342" t="s">
        <v>184</v>
      </c>
      <c r="Q57" s="342"/>
      <c r="R57" s="342"/>
      <c r="S57" s="70"/>
      <c r="T57" s="342"/>
      <c r="U57" s="342"/>
      <c r="V57" s="342"/>
      <c r="W57" s="342"/>
      <c r="X57" s="306">
        <f t="shared" si="38"/>
        <v>1</v>
      </c>
      <c r="Y57" s="80"/>
      <c r="Z57" s="80"/>
      <c r="AA57" s="80"/>
      <c r="AB57" s="185"/>
      <c r="AC57" s="80"/>
      <c r="AD57" s="80"/>
      <c r="AE57" s="80"/>
      <c r="AF57" s="80"/>
      <c r="AG57" s="80"/>
      <c r="AH57" s="80"/>
      <c r="AI57" s="80" t="s">
        <v>519</v>
      </c>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6">
        <v>1</v>
      </c>
      <c r="BI57" s="6">
        <v>2</v>
      </c>
      <c r="BJ57" s="6">
        <v>1</v>
      </c>
      <c r="BK57" s="6">
        <v>2</v>
      </c>
      <c r="BL57" s="6">
        <v>2</v>
      </c>
      <c r="BM57" s="6">
        <v>1</v>
      </c>
      <c r="BN57" s="6">
        <v>2</v>
      </c>
      <c r="BO57" s="6">
        <v>1</v>
      </c>
      <c r="BP57" s="6">
        <v>2</v>
      </c>
      <c r="BQ57" s="6">
        <v>2</v>
      </c>
      <c r="BR57" s="6">
        <v>1</v>
      </c>
      <c r="BS57" s="6">
        <v>2</v>
      </c>
      <c r="BT57" s="6">
        <v>2</v>
      </c>
      <c r="BU57" s="6">
        <v>1</v>
      </c>
      <c r="BV57" s="6">
        <v>1</v>
      </c>
      <c r="BW57" s="6">
        <v>1</v>
      </c>
      <c r="BX57" s="6">
        <v>2</v>
      </c>
      <c r="BY57" s="6">
        <v>1</v>
      </c>
      <c r="BZ57" s="6">
        <v>1</v>
      </c>
      <c r="CA57" s="6">
        <v>2</v>
      </c>
      <c r="CB57" s="6">
        <v>2</v>
      </c>
      <c r="CC57" s="308">
        <f>COUNTIF(BH57:CB57,"2")</f>
        <v>11</v>
      </c>
      <c r="CD57" s="347">
        <f>CC57/(CC57+CE57+CG57+CI57)</f>
        <v>0.52380952380952384</v>
      </c>
      <c r="CE57" s="308">
        <f>COUNTIF(BH57:CB57,"1")</f>
        <v>10</v>
      </c>
      <c r="CF57" s="347">
        <f>CE57/(CC57+CE57+CG57+CI57)</f>
        <v>0.47619047619047616</v>
      </c>
      <c r="CG57" s="308">
        <f>COUNTIF(BH57:CB57,"0")</f>
        <v>0</v>
      </c>
      <c r="CH57" s="347">
        <f>CG57/(CC57+CE57+CG57+CI57)</f>
        <v>0</v>
      </c>
      <c r="CI57" s="308">
        <f>COUNTIF(BH57:CB57,"KĐG")</f>
        <v>0</v>
      </c>
      <c r="CJ57" s="347">
        <f t="shared" si="9"/>
        <v>0</v>
      </c>
      <c r="CK57" s="306">
        <f t="shared" si="10"/>
        <v>1.5238095238095237</v>
      </c>
      <c r="CL57" s="306" t="str">
        <f>IF(CJ57&gt;=50%,"KĐG",IF(CK57&gt;=1.6,"Đạt mục tiêu",IF(CK57&gt;=1,"Cần cố gắng","Chưa đạt")))</f>
        <v>Cần cố gắng</v>
      </c>
      <c r="CM57" s="27"/>
    </row>
    <row r="58" spans="1:91" s="22" customFormat="1" ht="66" hidden="1" customHeight="1">
      <c r="A58" s="71">
        <v>52</v>
      </c>
      <c r="B58" s="342">
        <v>92</v>
      </c>
      <c r="C58" s="345" t="s">
        <v>33</v>
      </c>
      <c r="D58" s="329" t="s">
        <v>12</v>
      </c>
      <c r="E58" s="345" t="s">
        <v>34</v>
      </c>
      <c r="F58" s="329" t="s">
        <v>12</v>
      </c>
      <c r="G58" s="345" t="s">
        <v>34</v>
      </c>
      <c r="H58" s="160" t="s">
        <v>784</v>
      </c>
      <c r="I58" s="55" t="s">
        <v>599</v>
      </c>
      <c r="J58" s="14" t="s">
        <v>363</v>
      </c>
      <c r="K58" s="15" t="s">
        <v>327</v>
      </c>
      <c r="L58" s="51" t="s">
        <v>296</v>
      </c>
      <c r="M58" s="69" t="s">
        <v>184</v>
      </c>
      <c r="N58" s="342"/>
      <c r="O58" s="342" t="s">
        <v>184</v>
      </c>
      <c r="P58" s="342"/>
      <c r="Q58" s="342"/>
      <c r="R58" s="342"/>
      <c r="S58" s="70"/>
      <c r="T58" s="342"/>
      <c r="U58" s="342"/>
      <c r="V58" s="342"/>
      <c r="W58" s="342"/>
      <c r="X58" s="306">
        <f t="shared" si="38"/>
        <v>1</v>
      </c>
      <c r="Y58" s="80"/>
      <c r="Z58" s="80"/>
      <c r="AA58" s="80"/>
      <c r="AB58" s="185"/>
      <c r="AC58" s="80"/>
      <c r="AD58" s="80" t="s">
        <v>519</v>
      </c>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6">
        <v>2</v>
      </c>
      <c r="BI58" s="6">
        <v>2</v>
      </c>
      <c r="BJ58" s="6">
        <v>2</v>
      </c>
      <c r="BK58" s="6">
        <v>2</v>
      </c>
      <c r="BL58" s="6">
        <v>2</v>
      </c>
      <c r="BM58" s="6">
        <v>1</v>
      </c>
      <c r="BN58" s="6">
        <v>2</v>
      </c>
      <c r="BO58" s="6">
        <v>2</v>
      </c>
      <c r="BP58" s="6">
        <v>2</v>
      </c>
      <c r="BQ58" s="6">
        <v>2</v>
      </c>
      <c r="BR58" s="6">
        <v>2</v>
      </c>
      <c r="BS58" s="6">
        <v>2</v>
      </c>
      <c r="BT58" s="6">
        <v>2</v>
      </c>
      <c r="BU58" s="6">
        <v>2</v>
      </c>
      <c r="BV58" s="6">
        <v>2</v>
      </c>
      <c r="BW58" s="6">
        <v>2</v>
      </c>
      <c r="BX58" s="6">
        <v>2</v>
      </c>
      <c r="BY58" s="6">
        <v>1</v>
      </c>
      <c r="BZ58" s="6">
        <v>2</v>
      </c>
      <c r="CA58" s="6">
        <v>2</v>
      </c>
      <c r="CB58" s="6">
        <v>2</v>
      </c>
      <c r="CC58" s="308">
        <f>COUNTIF(BH58:CB58,"2")</f>
        <v>19</v>
      </c>
      <c r="CD58" s="347">
        <f>CC58/(CC58+CE58+CG58+CI58)</f>
        <v>0.90476190476190477</v>
      </c>
      <c r="CE58" s="308">
        <f>COUNTIF(BH58:CB58,"1")</f>
        <v>2</v>
      </c>
      <c r="CF58" s="347">
        <f>CE58/(CC58+CE58+CG58+CI58)</f>
        <v>9.5238095238095233E-2</v>
      </c>
      <c r="CG58" s="308">
        <f>COUNTIF(BH58:CB58,"0")</f>
        <v>0</v>
      </c>
      <c r="CH58" s="347">
        <f>CG58/(CC58+CE58+CG58+CI58)</f>
        <v>0</v>
      </c>
      <c r="CI58" s="308">
        <f>COUNTIF(BH58:CB58,"KĐG")</f>
        <v>0</v>
      </c>
      <c r="CJ58" s="347">
        <f t="shared" si="9"/>
        <v>0</v>
      </c>
      <c r="CK58" s="306">
        <f t="shared" si="10"/>
        <v>1.9047619047619047</v>
      </c>
      <c r="CL58" s="306" t="str">
        <f>IF(CJ58&gt;=50%,"KĐG",IF(CK58&gt;=1.6,"Đạt mục tiêu",IF(CK58&gt;=1,"Cần cố gắng","Chưa đạt")))</f>
        <v>Đạt mục tiêu</v>
      </c>
      <c r="CM58" s="6"/>
    </row>
    <row r="59" spans="1:91" s="22" customFormat="1" ht="27.75" hidden="1" customHeight="1">
      <c r="A59" s="71">
        <v>53</v>
      </c>
      <c r="B59" s="342"/>
      <c r="C59" s="575" t="s">
        <v>35</v>
      </c>
      <c r="D59" s="587" t="s">
        <v>12</v>
      </c>
      <c r="E59" s="575" t="s">
        <v>36</v>
      </c>
      <c r="F59" s="587" t="s">
        <v>12</v>
      </c>
      <c r="G59" s="575" t="s">
        <v>36</v>
      </c>
      <c r="H59" s="160" t="s">
        <v>783</v>
      </c>
      <c r="I59" s="55" t="s">
        <v>599</v>
      </c>
      <c r="J59" s="14" t="s">
        <v>363</v>
      </c>
      <c r="K59" s="15" t="s">
        <v>327</v>
      </c>
      <c r="L59" s="51" t="s">
        <v>296</v>
      </c>
      <c r="M59" s="69" t="s">
        <v>184</v>
      </c>
      <c r="N59" s="342"/>
      <c r="O59" s="342"/>
      <c r="P59" s="342"/>
      <c r="Q59" s="342" t="s">
        <v>184</v>
      </c>
      <c r="R59" s="342"/>
      <c r="S59" s="70"/>
      <c r="T59" s="342"/>
      <c r="U59" s="342"/>
      <c r="V59" s="342"/>
      <c r="W59" s="342"/>
      <c r="X59" s="306">
        <f t="shared" si="38"/>
        <v>1</v>
      </c>
      <c r="Y59" s="80"/>
      <c r="Z59" s="80"/>
      <c r="AA59" s="80"/>
      <c r="AB59" s="185"/>
      <c r="AC59" s="80"/>
      <c r="AD59" s="80"/>
      <c r="AE59" s="80"/>
      <c r="AF59" s="80"/>
      <c r="AG59" s="80"/>
      <c r="AH59" s="80"/>
      <c r="AI59" s="80"/>
      <c r="AJ59" s="80"/>
      <c r="AK59" s="80"/>
      <c r="AL59" s="80" t="s">
        <v>519</v>
      </c>
      <c r="AM59" s="80"/>
      <c r="AN59" s="80"/>
      <c r="AO59" s="80"/>
      <c r="AP59" s="80"/>
      <c r="AQ59" s="80"/>
      <c r="AR59" s="80"/>
      <c r="AS59" s="80"/>
      <c r="AT59" s="80"/>
      <c r="AU59" s="80"/>
      <c r="AV59" s="80"/>
      <c r="AW59" s="80"/>
      <c r="AX59" s="80"/>
      <c r="AY59" s="80"/>
      <c r="AZ59" s="80"/>
      <c r="BA59" s="80"/>
      <c r="BB59" s="80"/>
      <c r="BC59" s="80"/>
      <c r="BD59" s="80"/>
      <c r="BE59" s="80"/>
      <c r="BF59" s="80"/>
      <c r="BG59" s="80"/>
      <c r="BH59" s="6">
        <v>2</v>
      </c>
      <c r="BI59" s="6">
        <v>2</v>
      </c>
      <c r="BJ59" s="6">
        <v>1</v>
      </c>
      <c r="BK59" s="6">
        <v>2</v>
      </c>
      <c r="BL59" s="6">
        <v>2</v>
      </c>
      <c r="BM59" s="6">
        <v>2</v>
      </c>
      <c r="BN59" s="6">
        <v>2</v>
      </c>
      <c r="BO59" s="6">
        <v>2</v>
      </c>
      <c r="BP59" s="6">
        <v>2</v>
      </c>
      <c r="BQ59" s="6">
        <v>1</v>
      </c>
      <c r="BR59" s="6">
        <v>1</v>
      </c>
      <c r="BS59" s="6">
        <v>2</v>
      </c>
      <c r="BT59" s="6">
        <v>2</v>
      </c>
      <c r="BU59" s="6">
        <v>2</v>
      </c>
      <c r="BV59" s="6">
        <v>1</v>
      </c>
      <c r="BW59" s="6">
        <v>1</v>
      </c>
      <c r="BX59" s="6">
        <v>2</v>
      </c>
      <c r="BY59" s="6">
        <v>2</v>
      </c>
      <c r="BZ59" s="6">
        <v>1</v>
      </c>
      <c r="CA59" s="6">
        <v>2</v>
      </c>
      <c r="CB59" s="6">
        <v>2</v>
      </c>
      <c r="CC59" s="308">
        <f>COUNTIF(BH59:CB59,"2")</f>
        <v>15</v>
      </c>
      <c r="CD59" s="347">
        <f>CC59/(CC59+CE59+CG59+CI59)</f>
        <v>0.7142857142857143</v>
      </c>
      <c r="CE59" s="308">
        <f>COUNTIF(BH59:CB59,"1")</f>
        <v>6</v>
      </c>
      <c r="CF59" s="347">
        <f>CE59/(CC59+CE59+CG59+CI59)</f>
        <v>0.2857142857142857</v>
      </c>
      <c r="CG59" s="308">
        <f>COUNTIF(BH59:CB59,"0")</f>
        <v>0</v>
      </c>
      <c r="CH59" s="347">
        <f>CG59/(CC59+CE59+CG59+CI59)</f>
        <v>0</v>
      </c>
      <c r="CI59" s="308">
        <f>COUNTIF(BH59:CB59,"KĐG")</f>
        <v>0</v>
      </c>
      <c r="CJ59" s="347">
        <f t="shared" si="9"/>
        <v>0</v>
      </c>
      <c r="CK59" s="306">
        <f t="shared" si="10"/>
        <v>1.7142857142857142</v>
      </c>
      <c r="CL59" s="306" t="str">
        <f>IF(CJ59&gt;=50%,"KĐG",IF(CK59&gt;=1.6,"Đạt mục tiêu",IF(CK59&gt;=1,"Cần cố gắng","Chưa đạt")))</f>
        <v>Đạt mục tiêu</v>
      </c>
      <c r="CM59" s="6"/>
    </row>
    <row r="60" spans="1:91" s="22" customFormat="1" ht="41.25" hidden="1" customHeight="1">
      <c r="A60" s="71">
        <v>54</v>
      </c>
      <c r="B60" s="342"/>
      <c r="C60" s="590"/>
      <c r="D60" s="591"/>
      <c r="E60" s="590"/>
      <c r="F60" s="591"/>
      <c r="G60" s="590"/>
      <c r="H60" s="169" t="s">
        <v>783</v>
      </c>
      <c r="I60" s="55" t="s">
        <v>599</v>
      </c>
      <c r="J60" s="14" t="s">
        <v>363</v>
      </c>
      <c r="K60" s="15" t="s">
        <v>327</v>
      </c>
      <c r="L60" s="51" t="s">
        <v>296</v>
      </c>
      <c r="M60" s="69" t="s">
        <v>184</v>
      </c>
      <c r="N60" s="342"/>
      <c r="O60" s="342"/>
      <c r="P60" s="342"/>
      <c r="Q60" s="342"/>
      <c r="R60" s="342"/>
      <c r="S60" s="70"/>
      <c r="T60" s="342" t="s">
        <v>184</v>
      </c>
      <c r="U60" s="342"/>
      <c r="V60" s="342"/>
      <c r="W60" s="342"/>
      <c r="X60" s="306">
        <f t="shared" si="38"/>
        <v>1</v>
      </c>
      <c r="Y60" s="80"/>
      <c r="Z60" s="80"/>
      <c r="AA60" s="80"/>
      <c r="AB60" s="185"/>
      <c r="AC60" s="80"/>
      <c r="AD60" s="80"/>
      <c r="AE60" s="80"/>
      <c r="AF60" s="80"/>
      <c r="AG60" s="80"/>
      <c r="AH60" s="80"/>
      <c r="AI60" s="80"/>
      <c r="AJ60" s="80"/>
      <c r="AK60" s="80"/>
      <c r="AL60" s="80"/>
      <c r="AM60" s="80"/>
      <c r="AN60" s="80"/>
      <c r="AO60" s="80"/>
      <c r="AP60" s="80"/>
      <c r="AQ60" s="80"/>
      <c r="AR60" s="80"/>
      <c r="AS60" s="80"/>
      <c r="AT60" s="80"/>
      <c r="AU60" s="80"/>
      <c r="AV60" s="80"/>
      <c r="AW60" s="80"/>
      <c r="AX60" s="80" t="s">
        <v>519</v>
      </c>
      <c r="AY60" s="80"/>
      <c r="AZ60" s="80"/>
      <c r="BA60" s="80"/>
      <c r="BB60" s="80"/>
      <c r="BC60" s="80"/>
      <c r="BD60" s="80"/>
      <c r="BE60" s="80"/>
      <c r="BF60" s="80"/>
      <c r="BG60" s="80"/>
      <c r="BH60" s="6" t="s">
        <v>946</v>
      </c>
      <c r="BI60" s="6" t="s">
        <v>946</v>
      </c>
      <c r="BJ60" s="6" t="s">
        <v>946</v>
      </c>
      <c r="BK60" s="6" t="s">
        <v>946</v>
      </c>
      <c r="BL60" s="6" t="s">
        <v>946</v>
      </c>
      <c r="BM60" s="6" t="s">
        <v>946</v>
      </c>
      <c r="BN60" s="6" t="s">
        <v>946</v>
      </c>
      <c r="BO60" s="6" t="s">
        <v>946</v>
      </c>
      <c r="BP60" s="6" t="s">
        <v>946</v>
      </c>
      <c r="BQ60" s="6" t="s">
        <v>946</v>
      </c>
      <c r="BR60" s="6" t="s">
        <v>946</v>
      </c>
      <c r="BS60" s="6" t="s">
        <v>946</v>
      </c>
      <c r="BT60" s="6" t="s">
        <v>946</v>
      </c>
      <c r="BU60" s="6" t="s">
        <v>946</v>
      </c>
      <c r="BV60" s="6" t="s">
        <v>946</v>
      </c>
      <c r="BW60" s="6" t="s">
        <v>946</v>
      </c>
      <c r="BX60" s="6" t="s">
        <v>946</v>
      </c>
      <c r="BY60" s="6" t="s">
        <v>946</v>
      </c>
      <c r="BZ60" s="6" t="s">
        <v>946</v>
      </c>
      <c r="CA60" s="6" t="s">
        <v>946</v>
      </c>
      <c r="CB60" s="6" t="s">
        <v>946</v>
      </c>
      <c r="CC60" s="308">
        <f>COUNTIF(BH60:CB60,"2")</f>
        <v>0</v>
      </c>
      <c r="CD60" s="347">
        <f>CC60/(CC60+CE60+CG60+CI60)</f>
        <v>0</v>
      </c>
      <c r="CE60" s="308">
        <f>COUNTIF(BH60:CB60,"1")</f>
        <v>0</v>
      </c>
      <c r="CF60" s="347">
        <f>CE60/(CC60+CE60+CG60+CI60)</f>
        <v>0</v>
      </c>
      <c r="CG60" s="308">
        <f>COUNTIF(BH60:CB60,"0")</f>
        <v>0</v>
      </c>
      <c r="CH60" s="347">
        <f>CG60/(CC60+CE60+CG60+CI60)</f>
        <v>0</v>
      </c>
      <c r="CI60" s="308">
        <f>COUNTIF(BH60:CB60,"KĐG")</f>
        <v>21</v>
      </c>
      <c r="CJ60" s="347">
        <f t="shared" si="9"/>
        <v>1</v>
      </c>
      <c r="CK60" s="306" t="e">
        <f t="shared" si="10"/>
        <v>#DIV/0!</v>
      </c>
      <c r="CL60" s="306" t="str">
        <f>IF(CJ60&gt;=50%,"KĐG",IF(CK60&gt;=1.6,"Đạt mục tiêu",IF(CK60&gt;=1,"Cần cố gắng","Chưa đạt")))</f>
        <v>KĐG</v>
      </c>
      <c r="CM60" s="6"/>
    </row>
    <row r="61" spans="1:91" s="22" customFormat="1" ht="38.25" hidden="1" customHeight="1">
      <c r="A61" s="71">
        <v>55</v>
      </c>
      <c r="B61" s="342">
        <v>94</v>
      </c>
      <c r="C61" s="576"/>
      <c r="D61" s="588"/>
      <c r="E61" s="576"/>
      <c r="F61" s="588"/>
      <c r="G61" s="576"/>
      <c r="H61" s="160" t="s">
        <v>782</v>
      </c>
      <c r="I61" s="55" t="s">
        <v>599</v>
      </c>
      <c r="J61" s="14" t="s">
        <v>363</v>
      </c>
      <c r="K61" s="15" t="s">
        <v>327</v>
      </c>
      <c r="L61" s="51" t="s">
        <v>296</v>
      </c>
      <c r="M61" s="69" t="s">
        <v>184</v>
      </c>
      <c r="N61" s="342"/>
      <c r="O61" s="342"/>
      <c r="P61" s="342"/>
      <c r="Q61" s="342"/>
      <c r="R61" s="342"/>
      <c r="S61" s="70"/>
      <c r="T61" s="342"/>
      <c r="U61" s="342"/>
      <c r="V61" s="342" t="s">
        <v>184</v>
      </c>
      <c r="W61" s="342"/>
      <c r="X61" s="306">
        <f t="shared" si="38"/>
        <v>1</v>
      </c>
      <c r="Y61" s="80"/>
      <c r="Z61" s="80"/>
      <c r="AA61" s="80"/>
      <c r="AB61" s="185"/>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199" t="s">
        <v>519</v>
      </c>
      <c r="BC61" s="80"/>
      <c r="BD61" s="199"/>
      <c r="BE61" s="80"/>
      <c r="BF61" s="80"/>
      <c r="BG61" s="80"/>
      <c r="BH61" s="6">
        <v>2</v>
      </c>
      <c r="BI61" s="6">
        <v>2</v>
      </c>
      <c r="BJ61" s="6">
        <v>1</v>
      </c>
      <c r="BK61" s="6">
        <v>2</v>
      </c>
      <c r="BL61" s="6">
        <v>2</v>
      </c>
      <c r="BM61" s="6">
        <v>1</v>
      </c>
      <c r="BN61" s="6">
        <v>2</v>
      </c>
      <c r="BO61" s="6">
        <v>2</v>
      </c>
      <c r="BP61" s="6">
        <v>1</v>
      </c>
      <c r="BQ61" s="6">
        <v>2</v>
      </c>
      <c r="BR61" s="6">
        <v>2</v>
      </c>
      <c r="BS61" s="6">
        <v>2</v>
      </c>
      <c r="BT61" s="6">
        <v>1</v>
      </c>
      <c r="BU61" s="6">
        <v>1</v>
      </c>
      <c r="BV61" s="6">
        <v>2</v>
      </c>
      <c r="BW61" s="6">
        <v>2</v>
      </c>
      <c r="BX61" s="6">
        <v>2</v>
      </c>
      <c r="BY61" s="6">
        <v>2</v>
      </c>
      <c r="BZ61" s="6">
        <v>2</v>
      </c>
      <c r="CA61" s="6">
        <v>2</v>
      </c>
      <c r="CB61" s="6">
        <v>1</v>
      </c>
      <c r="CC61" s="308">
        <f>COUNTIF(BH61:CB61,"2")</f>
        <v>15</v>
      </c>
      <c r="CD61" s="347">
        <f>CC61/(CC61+CE61+CG61+CI61)</f>
        <v>0.7142857142857143</v>
      </c>
      <c r="CE61" s="308">
        <f>COUNTIF(BH61:CB61,"1")</f>
        <v>6</v>
      </c>
      <c r="CF61" s="347">
        <f>CE61/(CC61+CE61+CG61+CI61)</f>
        <v>0.2857142857142857</v>
      </c>
      <c r="CG61" s="308">
        <f>COUNTIF(BH61:CB61,"0")</f>
        <v>0</v>
      </c>
      <c r="CH61" s="347">
        <f>CG61/(CC61+CE61+CG61+CI61)</f>
        <v>0</v>
      </c>
      <c r="CI61" s="308">
        <f>COUNTIF(BH61:CB61,"KĐG")</f>
        <v>0</v>
      </c>
      <c r="CJ61" s="347">
        <f t="shared" si="9"/>
        <v>0</v>
      </c>
      <c r="CK61" s="306">
        <f t="shared" si="10"/>
        <v>1.7142857142857142</v>
      </c>
      <c r="CL61" s="306" t="str">
        <f>IF(CJ61&gt;=50%,"KĐG",IF(CK61&gt;=1.6,"Đạt mục tiêu",IF(CK61&gt;=1,"Cần cố gắng","Chưa đạt")))</f>
        <v>Đạt mục tiêu</v>
      </c>
      <c r="CM61" s="6"/>
    </row>
    <row r="62" spans="1:91" s="351" customFormat="1" ht="25.5" hidden="1" customHeight="1">
      <c r="A62" s="71">
        <v>56</v>
      </c>
      <c r="B62" s="41">
        <v>107</v>
      </c>
      <c r="C62" s="603" t="s">
        <v>636</v>
      </c>
      <c r="D62" s="604"/>
      <c r="E62" s="604"/>
      <c r="F62" s="605"/>
      <c r="G62" s="45" t="s">
        <v>331</v>
      </c>
      <c r="H62" s="152" t="s">
        <v>331</v>
      </c>
      <c r="I62" s="45" t="s">
        <v>331</v>
      </c>
      <c r="J62" s="45" t="s">
        <v>331</v>
      </c>
      <c r="K62" s="15" t="s">
        <v>327</v>
      </c>
      <c r="L62" s="45" t="s">
        <v>331</v>
      </c>
      <c r="M62" s="45" t="s">
        <v>331</v>
      </c>
      <c r="N62" s="45" t="s">
        <v>331</v>
      </c>
      <c r="O62" s="45" t="s">
        <v>331</v>
      </c>
      <c r="P62" s="45" t="s">
        <v>331</v>
      </c>
      <c r="Q62" s="45" t="s">
        <v>331</v>
      </c>
      <c r="R62" s="45" t="s">
        <v>331</v>
      </c>
      <c r="S62" s="45" t="s">
        <v>331</v>
      </c>
      <c r="T62" s="45" t="s">
        <v>331</v>
      </c>
      <c r="U62" s="45" t="s">
        <v>331</v>
      </c>
      <c r="V62" s="45" t="s">
        <v>331</v>
      </c>
      <c r="W62" s="45" t="s">
        <v>331</v>
      </c>
      <c r="X62" s="45" t="s">
        <v>331</v>
      </c>
      <c r="Y62" s="45" t="s">
        <v>331</v>
      </c>
      <c r="Z62" s="45" t="s">
        <v>331</v>
      </c>
      <c r="AA62" s="45" t="s">
        <v>331</v>
      </c>
      <c r="AB62" s="45" t="s">
        <v>331</v>
      </c>
      <c r="AC62" s="45" t="s">
        <v>331</v>
      </c>
      <c r="AD62" s="45" t="s">
        <v>331</v>
      </c>
      <c r="AE62" s="45" t="s">
        <v>331</v>
      </c>
      <c r="AF62" s="45" t="s">
        <v>331</v>
      </c>
      <c r="AG62" s="45" t="s">
        <v>331</v>
      </c>
      <c r="AH62" s="45" t="s">
        <v>331</v>
      </c>
      <c r="AI62" s="45" t="s">
        <v>331</v>
      </c>
      <c r="AJ62" s="45" t="s">
        <v>331</v>
      </c>
      <c r="AK62" s="45" t="s">
        <v>331</v>
      </c>
      <c r="AL62" s="45" t="s">
        <v>331</v>
      </c>
      <c r="AM62" s="45" t="s">
        <v>331</v>
      </c>
      <c r="AN62" s="45" t="s">
        <v>331</v>
      </c>
      <c r="AO62" s="45" t="s">
        <v>331</v>
      </c>
      <c r="AP62" s="45" t="s">
        <v>331</v>
      </c>
      <c r="AQ62" s="45" t="s">
        <v>331</v>
      </c>
      <c r="AR62" s="45" t="s">
        <v>331</v>
      </c>
      <c r="AS62" s="45" t="s">
        <v>331</v>
      </c>
      <c r="AT62" s="45" t="s">
        <v>331</v>
      </c>
      <c r="AU62" s="45" t="s">
        <v>331</v>
      </c>
      <c r="AV62" s="45" t="s">
        <v>331</v>
      </c>
      <c r="AW62" s="45" t="s">
        <v>331</v>
      </c>
      <c r="AX62" s="45" t="s">
        <v>331</v>
      </c>
      <c r="AY62" s="45" t="s">
        <v>331</v>
      </c>
      <c r="AZ62" s="45" t="s">
        <v>331</v>
      </c>
      <c r="BA62" s="45" t="s">
        <v>331</v>
      </c>
      <c r="BB62" s="45" t="s">
        <v>331</v>
      </c>
      <c r="BC62" s="45" t="s">
        <v>331</v>
      </c>
      <c r="BD62" s="45" t="s">
        <v>331</v>
      </c>
      <c r="BE62" s="45" t="s">
        <v>331</v>
      </c>
      <c r="BF62" s="45" t="s">
        <v>331</v>
      </c>
      <c r="BG62" s="45" t="s">
        <v>331</v>
      </c>
      <c r="BH62" s="45" t="s">
        <v>331</v>
      </c>
      <c r="BI62" s="45" t="s">
        <v>331</v>
      </c>
      <c r="BJ62" s="45" t="s">
        <v>331</v>
      </c>
      <c r="BK62" s="45" t="s">
        <v>331</v>
      </c>
      <c r="BL62" s="45" t="s">
        <v>331</v>
      </c>
      <c r="BM62" s="45" t="s">
        <v>331</v>
      </c>
      <c r="BN62" s="45" t="s">
        <v>331</v>
      </c>
      <c r="BO62" s="45" t="s">
        <v>331</v>
      </c>
      <c r="BP62" s="45" t="s">
        <v>331</v>
      </c>
      <c r="BQ62" s="45" t="s">
        <v>331</v>
      </c>
      <c r="BR62" s="45" t="s">
        <v>331</v>
      </c>
      <c r="BS62" s="45" t="s">
        <v>331</v>
      </c>
      <c r="BT62" s="45" t="s">
        <v>331</v>
      </c>
      <c r="BU62" s="45" t="s">
        <v>331</v>
      </c>
      <c r="BV62" s="45" t="s">
        <v>331</v>
      </c>
      <c r="BW62" s="45" t="s">
        <v>331</v>
      </c>
      <c r="BX62" s="45" t="s">
        <v>331</v>
      </c>
      <c r="BY62" s="45" t="s">
        <v>331</v>
      </c>
      <c r="BZ62" s="45" t="s">
        <v>331</v>
      </c>
      <c r="CA62" s="45" t="s">
        <v>331</v>
      </c>
      <c r="CB62" s="45" t="s">
        <v>331</v>
      </c>
      <c r="CC62" s="45" t="s">
        <v>331</v>
      </c>
      <c r="CD62" s="278" t="s">
        <v>331</v>
      </c>
      <c r="CE62" s="45" t="s">
        <v>331</v>
      </c>
      <c r="CF62" s="278" t="s">
        <v>331</v>
      </c>
      <c r="CG62" s="45" t="s">
        <v>331</v>
      </c>
      <c r="CH62" s="278" t="s">
        <v>331</v>
      </c>
      <c r="CI62" s="45" t="s">
        <v>331</v>
      </c>
      <c r="CJ62" s="278" t="s">
        <v>331</v>
      </c>
      <c r="CK62" s="45" t="s">
        <v>331</v>
      </c>
      <c r="CL62" s="45" t="s">
        <v>331</v>
      </c>
      <c r="CM62" s="45" t="s">
        <v>331</v>
      </c>
    </row>
    <row r="63" spans="1:91" s="22" customFormat="1" ht="42" hidden="1" customHeight="1">
      <c r="A63" s="71">
        <v>57</v>
      </c>
      <c r="B63" s="342">
        <v>108</v>
      </c>
      <c r="C63" s="345" t="s">
        <v>6</v>
      </c>
      <c r="D63" s="329" t="s">
        <v>10</v>
      </c>
      <c r="E63" s="345" t="s">
        <v>133</v>
      </c>
      <c r="F63" s="329" t="s">
        <v>12</v>
      </c>
      <c r="G63" s="345" t="s">
        <v>133</v>
      </c>
      <c r="H63" s="161" t="s">
        <v>464</v>
      </c>
      <c r="I63" s="55" t="s">
        <v>600</v>
      </c>
      <c r="J63" s="14" t="s">
        <v>363</v>
      </c>
      <c r="K63" s="254" t="s">
        <v>327</v>
      </c>
      <c r="L63" s="51" t="s">
        <v>296</v>
      </c>
      <c r="M63" s="69" t="s">
        <v>184</v>
      </c>
      <c r="N63" s="342" t="s">
        <v>184</v>
      </c>
      <c r="O63" s="342"/>
      <c r="P63" s="342"/>
      <c r="Q63" s="342"/>
      <c r="R63" s="342"/>
      <c r="S63" s="70"/>
      <c r="T63" s="342"/>
      <c r="U63" s="342"/>
      <c r="V63" s="342"/>
      <c r="W63" s="342"/>
      <c r="X63" s="306">
        <f t="shared" ref="X63:X71" si="39">COUNTIF($N63:$W63,"x")</f>
        <v>1</v>
      </c>
      <c r="Y63" s="80" t="s">
        <v>520</v>
      </c>
      <c r="Z63" s="80"/>
      <c r="AA63" s="80"/>
      <c r="AB63" s="185"/>
      <c r="AC63" s="80"/>
      <c r="AD63" s="80"/>
      <c r="AE63" s="80"/>
      <c r="AF63" s="80" t="s">
        <v>521</v>
      </c>
      <c r="AG63" s="80"/>
      <c r="AH63" s="80"/>
      <c r="AI63" s="80"/>
      <c r="AJ63" s="80"/>
      <c r="AK63" s="80"/>
      <c r="AL63" s="80"/>
      <c r="AM63" s="80"/>
      <c r="AN63" s="80"/>
      <c r="AO63" s="80"/>
      <c r="AP63" s="80"/>
      <c r="AQ63" s="80"/>
      <c r="AR63" s="80"/>
      <c r="AS63" s="80"/>
      <c r="AT63" s="80"/>
      <c r="AU63" s="80"/>
      <c r="AV63" s="80"/>
      <c r="AW63" s="80"/>
      <c r="AX63" s="80"/>
      <c r="AY63" s="80"/>
      <c r="AZ63" s="80"/>
      <c r="BA63" s="80"/>
      <c r="BB63" s="80" t="s">
        <v>520</v>
      </c>
      <c r="BC63" s="80"/>
      <c r="BD63" s="80"/>
      <c r="BE63" s="80"/>
      <c r="BF63" s="80"/>
      <c r="BG63" s="80"/>
      <c r="BH63" s="6">
        <v>2</v>
      </c>
      <c r="BI63" s="6">
        <v>2</v>
      </c>
      <c r="BJ63" s="6">
        <v>2</v>
      </c>
      <c r="BK63" s="6">
        <v>2</v>
      </c>
      <c r="BL63" s="6">
        <v>2</v>
      </c>
      <c r="BM63" s="6">
        <v>2</v>
      </c>
      <c r="BN63" s="6">
        <v>2</v>
      </c>
      <c r="BO63" s="6">
        <v>2</v>
      </c>
      <c r="BP63" s="6">
        <v>2</v>
      </c>
      <c r="BQ63" s="6">
        <v>2</v>
      </c>
      <c r="BR63" s="6">
        <v>2</v>
      </c>
      <c r="BS63" s="6">
        <v>2</v>
      </c>
      <c r="BT63" s="6">
        <v>2</v>
      </c>
      <c r="BU63" s="6">
        <v>2</v>
      </c>
      <c r="BV63" s="6">
        <v>2</v>
      </c>
      <c r="BW63" s="6">
        <v>2</v>
      </c>
      <c r="BX63" s="6">
        <v>1</v>
      </c>
      <c r="BY63" s="6">
        <v>2</v>
      </c>
      <c r="BZ63" s="6">
        <v>2</v>
      </c>
      <c r="CA63" s="6">
        <v>2</v>
      </c>
      <c r="CB63" s="6">
        <v>2</v>
      </c>
      <c r="CC63" s="308">
        <f t="shared" ref="CC63:CC71" si="40">COUNTIF(BH63:CB63,"2")</f>
        <v>20</v>
      </c>
      <c r="CD63" s="347">
        <f t="shared" ref="CD63:CD71" si="41">CC63/(CC63+CE63+CG63+CI63)</f>
        <v>0.95238095238095233</v>
      </c>
      <c r="CE63" s="308">
        <f t="shared" ref="CE63:CE71" si="42">COUNTIF(BH63:CB63,"1")</f>
        <v>1</v>
      </c>
      <c r="CF63" s="347">
        <f t="shared" ref="CF63:CF71" si="43">CE63/(CC63+CE63+CG63+CI63)</f>
        <v>4.7619047619047616E-2</v>
      </c>
      <c r="CG63" s="308">
        <f t="shared" ref="CG63:CG71" si="44">COUNTIF(BH63:CB63,"0")</f>
        <v>0</v>
      </c>
      <c r="CH63" s="347">
        <f t="shared" ref="CH63:CH71" si="45">CG63/(CC63+CE63+CG63+CI63)</f>
        <v>0</v>
      </c>
      <c r="CI63" s="308">
        <f t="shared" ref="CI63:CI71" si="46">COUNTIF(BH63:CB63,"KĐG")</f>
        <v>0</v>
      </c>
      <c r="CJ63" s="347">
        <f t="shared" si="9"/>
        <v>0</v>
      </c>
      <c r="CK63" s="306">
        <f t="shared" si="10"/>
        <v>1.9523809523809523</v>
      </c>
      <c r="CL63" s="306" t="str">
        <f t="shared" ref="CL63:CL71" si="47">IF(CJ63&gt;=50%,"KĐG",IF(CK63&gt;=1.6,"Đạt mục tiêu",IF(CK63&gt;=1,"Cần cố gắng","Chưa đạt")))</f>
        <v>Đạt mục tiêu</v>
      </c>
      <c r="CM63" s="6"/>
    </row>
    <row r="64" spans="1:91" s="22" customFormat="1" ht="49.5" hidden="1" customHeight="1">
      <c r="A64" s="71">
        <v>58</v>
      </c>
      <c r="B64" s="342">
        <v>111</v>
      </c>
      <c r="C64" s="345" t="s">
        <v>7</v>
      </c>
      <c r="D64" s="329" t="s">
        <v>10</v>
      </c>
      <c r="E64" s="345" t="s">
        <v>646</v>
      </c>
      <c r="F64" s="329" t="s">
        <v>12</v>
      </c>
      <c r="G64" s="345" t="s">
        <v>134</v>
      </c>
      <c r="H64" s="162" t="s">
        <v>463</v>
      </c>
      <c r="I64" s="55" t="s">
        <v>600</v>
      </c>
      <c r="J64" s="14" t="s">
        <v>356</v>
      </c>
      <c r="K64" s="254" t="s">
        <v>327</v>
      </c>
      <c r="L64" s="51" t="s">
        <v>296</v>
      </c>
      <c r="M64" s="69" t="s">
        <v>184</v>
      </c>
      <c r="N64" s="342" t="s">
        <v>184</v>
      </c>
      <c r="O64" s="342"/>
      <c r="P64" s="342"/>
      <c r="Q64" s="342"/>
      <c r="R64" s="342"/>
      <c r="S64" s="70"/>
      <c r="T64" s="342"/>
      <c r="U64" s="342"/>
      <c r="V64" s="342"/>
      <c r="W64" s="342"/>
      <c r="X64" s="306">
        <f t="shared" si="39"/>
        <v>1</v>
      </c>
      <c r="Y64" s="80"/>
      <c r="Z64" s="80"/>
      <c r="AA64" s="80"/>
      <c r="AB64" s="185"/>
      <c r="AC64" s="80"/>
      <c r="AD64" s="80"/>
      <c r="AE64" s="80"/>
      <c r="AF64" s="80"/>
      <c r="AG64" s="80"/>
      <c r="AH64" s="80"/>
      <c r="AI64" s="80"/>
      <c r="AJ64" s="80"/>
      <c r="AK64" s="80"/>
      <c r="AL64" s="80"/>
      <c r="AM64" s="80"/>
      <c r="AN64" s="80"/>
      <c r="AO64" s="80" t="s">
        <v>521</v>
      </c>
      <c r="AP64" s="80"/>
      <c r="AQ64" s="80"/>
      <c r="AR64" s="80"/>
      <c r="AS64" s="80"/>
      <c r="AT64" s="80"/>
      <c r="AU64" s="80"/>
      <c r="AV64" s="80"/>
      <c r="AW64" s="80"/>
      <c r="AX64" s="80"/>
      <c r="AY64" s="80" t="s">
        <v>521</v>
      </c>
      <c r="AZ64" s="80" t="s">
        <v>521</v>
      </c>
      <c r="BA64" s="80"/>
      <c r="BB64" s="80"/>
      <c r="BC64" s="80"/>
      <c r="BD64" s="80"/>
      <c r="BE64" s="80"/>
      <c r="BF64" s="80"/>
      <c r="BG64" s="80"/>
      <c r="BH64" s="6">
        <v>2</v>
      </c>
      <c r="BI64" s="6">
        <v>2</v>
      </c>
      <c r="BJ64" s="6">
        <v>2</v>
      </c>
      <c r="BK64" s="6">
        <v>2</v>
      </c>
      <c r="BL64" s="6">
        <v>2</v>
      </c>
      <c r="BM64" s="6">
        <v>2</v>
      </c>
      <c r="BN64" s="6">
        <v>2</v>
      </c>
      <c r="BO64" s="6">
        <v>1</v>
      </c>
      <c r="BP64" s="6">
        <v>2</v>
      </c>
      <c r="BQ64" s="6">
        <v>2</v>
      </c>
      <c r="BR64" s="6">
        <v>2</v>
      </c>
      <c r="BS64" s="6">
        <v>2</v>
      </c>
      <c r="BT64" s="6">
        <v>1</v>
      </c>
      <c r="BU64" s="6">
        <v>1</v>
      </c>
      <c r="BV64" s="6">
        <v>1</v>
      </c>
      <c r="BW64" s="6">
        <v>2</v>
      </c>
      <c r="BX64" s="6">
        <v>2</v>
      </c>
      <c r="BY64" s="6">
        <v>2</v>
      </c>
      <c r="BZ64" s="6">
        <v>2</v>
      </c>
      <c r="CA64" s="6">
        <v>2</v>
      </c>
      <c r="CB64" s="6">
        <v>2</v>
      </c>
      <c r="CC64" s="308">
        <f t="shared" si="40"/>
        <v>17</v>
      </c>
      <c r="CD64" s="347">
        <f t="shared" si="41"/>
        <v>0.80952380952380953</v>
      </c>
      <c r="CE64" s="308">
        <f t="shared" si="42"/>
        <v>4</v>
      </c>
      <c r="CF64" s="347">
        <f t="shared" si="43"/>
        <v>0.19047619047619047</v>
      </c>
      <c r="CG64" s="308">
        <f t="shared" si="44"/>
        <v>0</v>
      </c>
      <c r="CH64" s="347">
        <f t="shared" si="45"/>
        <v>0</v>
      </c>
      <c r="CI64" s="308">
        <f t="shared" si="46"/>
        <v>0</v>
      </c>
      <c r="CJ64" s="347">
        <f t="shared" si="9"/>
        <v>0</v>
      </c>
      <c r="CK64" s="306">
        <f t="shared" si="10"/>
        <v>1.8095238095238095</v>
      </c>
      <c r="CL64" s="306" t="str">
        <f t="shared" si="47"/>
        <v>Đạt mục tiêu</v>
      </c>
      <c r="CM64" s="6"/>
    </row>
    <row r="65" spans="1:91" s="22" customFormat="1" ht="30.75" hidden="1" customHeight="1">
      <c r="A65" s="71">
        <v>59</v>
      </c>
      <c r="B65" s="342">
        <v>114</v>
      </c>
      <c r="C65" s="345" t="s">
        <v>8</v>
      </c>
      <c r="D65" s="329" t="s">
        <v>10</v>
      </c>
      <c r="E65" s="345" t="s">
        <v>135</v>
      </c>
      <c r="F65" s="329" t="s">
        <v>10</v>
      </c>
      <c r="G65" s="345" t="s">
        <v>135</v>
      </c>
      <c r="H65" s="162" t="s">
        <v>462</v>
      </c>
      <c r="I65" s="55" t="s">
        <v>600</v>
      </c>
      <c r="J65" s="14" t="s">
        <v>363</v>
      </c>
      <c r="K65" s="15" t="s">
        <v>327</v>
      </c>
      <c r="L65" s="51" t="s">
        <v>296</v>
      </c>
      <c r="M65" s="69" t="s">
        <v>184</v>
      </c>
      <c r="N65" s="342"/>
      <c r="O65" s="342"/>
      <c r="P65" s="342" t="s">
        <v>184</v>
      </c>
      <c r="Q65" s="342"/>
      <c r="R65" s="342"/>
      <c r="S65" s="70"/>
      <c r="T65" s="342"/>
      <c r="U65" s="342"/>
      <c r="V65" s="342"/>
      <c r="W65" s="342"/>
      <c r="X65" s="306">
        <f t="shared" si="39"/>
        <v>1</v>
      </c>
      <c r="Y65" s="80"/>
      <c r="Z65" s="80"/>
      <c r="AA65" s="80"/>
      <c r="AB65" s="185"/>
      <c r="AC65" s="80"/>
      <c r="AD65" s="80"/>
      <c r="AE65" s="80"/>
      <c r="AF65" s="80"/>
      <c r="AG65" s="80" t="s">
        <v>522</v>
      </c>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6">
        <v>2</v>
      </c>
      <c r="BI65" s="6">
        <v>1</v>
      </c>
      <c r="BJ65" s="6">
        <v>2</v>
      </c>
      <c r="BK65" s="6">
        <v>2</v>
      </c>
      <c r="BL65" s="6">
        <v>1</v>
      </c>
      <c r="BM65" s="6">
        <v>1</v>
      </c>
      <c r="BN65" s="6">
        <v>1</v>
      </c>
      <c r="BO65" s="6">
        <v>1</v>
      </c>
      <c r="BP65" s="6">
        <v>2</v>
      </c>
      <c r="BQ65" s="6">
        <v>2</v>
      </c>
      <c r="BR65" s="6">
        <v>2</v>
      </c>
      <c r="BS65" s="6">
        <v>1</v>
      </c>
      <c r="BT65" s="6">
        <v>2</v>
      </c>
      <c r="BU65" s="6">
        <v>1</v>
      </c>
      <c r="BV65" s="6">
        <v>2</v>
      </c>
      <c r="BW65" s="6">
        <v>2</v>
      </c>
      <c r="BX65" s="6">
        <v>2</v>
      </c>
      <c r="BY65" s="6">
        <v>1</v>
      </c>
      <c r="BZ65" s="6">
        <v>2</v>
      </c>
      <c r="CA65" s="6">
        <v>1</v>
      </c>
      <c r="CB65" s="6">
        <v>1</v>
      </c>
      <c r="CC65" s="308">
        <f t="shared" si="40"/>
        <v>11</v>
      </c>
      <c r="CD65" s="347">
        <f t="shared" si="41"/>
        <v>0.52380952380952384</v>
      </c>
      <c r="CE65" s="308">
        <f t="shared" si="42"/>
        <v>10</v>
      </c>
      <c r="CF65" s="347">
        <f t="shared" si="43"/>
        <v>0.47619047619047616</v>
      </c>
      <c r="CG65" s="308">
        <f t="shared" si="44"/>
        <v>0</v>
      </c>
      <c r="CH65" s="347">
        <f t="shared" si="45"/>
        <v>0</v>
      </c>
      <c r="CI65" s="308">
        <f t="shared" si="46"/>
        <v>0</v>
      </c>
      <c r="CJ65" s="347">
        <f t="shared" si="9"/>
        <v>0</v>
      </c>
      <c r="CK65" s="306">
        <f t="shared" si="10"/>
        <v>1.5238095238095237</v>
      </c>
      <c r="CL65" s="306" t="str">
        <f t="shared" si="47"/>
        <v>Cần cố gắng</v>
      </c>
      <c r="CM65" s="6"/>
    </row>
    <row r="66" spans="1:91" s="22" customFormat="1" ht="42" hidden="1" customHeight="1">
      <c r="A66" s="71">
        <v>60</v>
      </c>
      <c r="B66" s="342">
        <v>118</v>
      </c>
      <c r="C66" s="345" t="s">
        <v>136</v>
      </c>
      <c r="D66" s="329" t="s">
        <v>10</v>
      </c>
      <c r="E66" s="345" t="s">
        <v>137</v>
      </c>
      <c r="F66" s="329" t="s">
        <v>10</v>
      </c>
      <c r="G66" s="345" t="s">
        <v>137</v>
      </c>
      <c r="H66" s="162" t="s">
        <v>461</v>
      </c>
      <c r="I66" s="55" t="s">
        <v>600</v>
      </c>
      <c r="J66" s="14" t="s">
        <v>363</v>
      </c>
      <c r="K66" s="15" t="s">
        <v>327</v>
      </c>
      <c r="L66" s="51" t="s">
        <v>296</v>
      </c>
      <c r="M66" s="69" t="s">
        <v>184</v>
      </c>
      <c r="N66" s="342"/>
      <c r="O66" s="342"/>
      <c r="P66" s="342"/>
      <c r="Q66" s="342"/>
      <c r="R66" s="342"/>
      <c r="S66" s="70"/>
      <c r="T66" s="342" t="s">
        <v>184</v>
      </c>
      <c r="U66" s="342"/>
      <c r="V66" s="342"/>
      <c r="W66" s="342"/>
      <c r="X66" s="306">
        <f t="shared" si="39"/>
        <v>1</v>
      </c>
      <c r="Y66" s="80"/>
      <c r="Z66" s="80"/>
      <c r="AA66" s="80"/>
      <c r="AB66" s="185"/>
      <c r="AC66" s="80"/>
      <c r="AD66" s="80"/>
      <c r="AE66" s="80"/>
      <c r="AF66" s="80"/>
      <c r="AG66" s="80"/>
      <c r="AH66" s="80"/>
      <c r="AI66" s="80"/>
      <c r="AJ66" s="80"/>
      <c r="AK66" s="80"/>
      <c r="AL66" s="80"/>
      <c r="AM66" s="80"/>
      <c r="AN66" s="80"/>
      <c r="AO66" s="80"/>
      <c r="AP66" s="80"/>
      <c r="AQ66" s="80"/>
      <c r="AR66" s="80"/>
      <c r="AS66" s="80"/>
      <c r="AT66" s="80"/>
      <c r="AU66" s="80"/>
      <c r="AV66" s="80" t="s">
        <v>523</v>
      </c>
      <c r="AW66" s="80"/>
      <c r="AX66" s="80"/>
      <c r="AY66" s="80"/>
      <c r="AZ66" s="80"/>
      <c r="BA66" s="80"/>
      <c r="BB66" s="80"/>
      <c r="BC66" s="80"/>
      <c r="BD66" s="80"/>
      <c r="BE66" s="80"/>
      <c r="BF66" s="80"/>
      <c r="BG66" s="80"/>
      <c r="BH66" s="6">
        <v>2</v>
      </c>
      <c r="BI66" s="6">
        <v>2</v>
      </c>
      <c r="BJ66" s="6">
        <v>2</v>
      </c>
      <c r="BK66" s="6">
        <v>2</v>
      </c>
      <c r="BL66" s="6">
        <v>2</v>
      </c>
      <c r="BM66" s="6">
        <v>2</v>
      </c>
      <c r="BN66" s="6">
        <v>2</v>
      </c>
      <c r="BO66" s="6">
        <v>2</v>
      </c>
      <c r="BP66" s="6">
        <v>2</v>
      </c>
      <c r="BQ66" s="6">
        <v>2</v>
      </c>
      <c r="BR66" s="6">
        <v>2</v>
      </c>
      <c r="BS66" s="6">
        <v>2</v>
      </c>
      <c r="BT66" s="6">
        <v>2</v>
      </c>
      <c r="BU66" s="6">
        <v>2</v>
      </c>
      <c r="BV66" s="6">
        <v>1</v>
      </c>
      <c r="BW66" s="6">
        <v>2</v>
      </c>
      <c r="BX66" s="6">
        <v>2</v>
      </c>
      <c r="BY66" s="6">
        <v>2</v>
      </c>
      <c r="BZ66" s="6">
        <v>2</v>
      </c>
      <c r="CA66" s="6">
        <v>2</v>
      </c>
      <c r="CB66" s="6">
        <v>2</v>
      </c>
      <c r="CC66" s="308">
        <f t="shared" si="40"/>
        <v>20</v>
      </c>
      <c r="CD66" s="347">
        <f t="shared" si="41"/>
        <v>0.95238095238095233</v>
      </c>
      <c r="CE66" s="308">
        <f t="shared" si="42"/>
        <v>1</v>
      </c>
      <c r="CF66" s="347">
        <f t="shared" si="43"/>
        <v>4.7619047619047616E-2</v>
      </c>
      <c r="CG66" s="308">
        <f t="shared" si="44"/>
        <v>0</v>
      </c>
      <c r="CH66" s="347">
        <f t="shared" si="45"/>
        <v>0</v>
      </c>
      <c r="CI66" s="308">
        <f t="shared" si="46"/>
        <v>0</v>
      </c>
      <c r="CJ66" s="347">
        <f t="shared" si="9"/>
        <v>0</v>
      </c>
      <c r="CK66" s="306">
        <f t="shared" si="10"/>
        <v>1.9523809523809523</v>
      </c>
      <c r="CL66" s="306" t="str">
        <f t="shared" si="47"/>
        <v>Đạt mục tiêu</v>
      </c>
      <c r="CM66" s="6"/>
    </row>
    <row r="67" spans="1:91" s="22" customFormat="1" ht="45" hidden="1" customHeight="1">
      <c r="A67" s="71">
        <v>61</v>
      </c>
      <c r="B67" s="342">
        <v>121</v>
      </c>
      <c r="C67" s="345" t="s">
        <v>9</v>
      </c>
      <c r="D67" s="329" t="s">
        <v>10</v>
      </c>
      <c r="E67" s="345" t="s">
        <v>138</v>
      </c>
      <c r="F67" s="329" t="s">
        <v>12</v>
      </c>
      <c r="G67" s="345" t="s">
        <v>138</v>
      </c>
      <c r="H67" s="162" t="s">
        <v>459</v>
      </c>
      <c r="I67" s="55" t="s">
        <v>600</v>
      </c>
      <c r="J67" s="14" t="s">
        <v>363</v>
      </c>
      <c r="K67" s="15" t="s">
        <v>327</v>
      </c>
      <c r="L67" s="51" t="s">
        <v>296</v>
      </c>
      <c r="M67" s="69" t="s">
        <v>184</v>
      </c>
      <c r="N67" s="342" t="s">
        <v>184</v>
      </c>
      <c r="O67" s="342"/>
      <c r="P67" s="342"/>
      <c r="Q67" s="342"/>
      <c r="R67" s="342"/>
      <c r="S67" s="70"/>
      <c r="T67" s="342"/>
      <c r="U67" s="342"/>
      <c r="V67" s="342"/>
      <c r="W67" s="342"/>
      <c r="X67" s="306">
        <f t="shared" si="39"/>
        <v>1</v>
      </c>
      <c r="Y67" s="80"/>
      <c r="Z67" s="80" t="s">
        <v>520</v>
      </c>
      <c r="AA67" s="80"/>
      <c r="AB67" s="185"/>
      <c r="AC67" s="80"/>
      <c r="AD67" s="80"/>
      <c r="AE67" s="80"/>
      <c r="AF67" s="80"/>
      <c r="AG67" s="80"/>
      <c r="AH67" s="80"/>
      <c r="AI67" s="80"/>
      <c r="AJ67" s="80"/>
      <c r="AK67" s="80"/>
      <c r="AL67" s="80"/>
      <c r="AM67" s="80"/>
      <c r="AN67" s="80"/>
      <c r="AO67" s="80"/>
      <c r="AP67" s="80"/>
      <c r="AQ67" s="80"/>
      <c r="AR67" s="80"/>
      <c r="AS67" s="80" t="s">
        <v>521</v>
      </c>
      <c r="AT67" s="80"/>
      <c r="AU67" s="80"/>
      <c r="AV67" s="80"/>
      <c r="AW67" s="80"/>
      <c r="AX67" s="80"/>
      <c r="AY67" s="80"/>
      <c r="AZ67" s="80"/>
      <c r="BA67" s="80"/>
      <c r="BB67" s="80"/>
      <c r="BC67" s="80"/>
      <c r="BD67" s="80"/>
      <c r="BE67" s="80"/>
      <c r="BF67" s="80"/>
      <c r="BG67" s="80"/>
      <c r="BH67" s="6">
        <v>2</v>
      </c>
      <c r="BI67" s="6">
        <v>2</v>
      </c>
      <c r="BJ67" s="6">
        <v>2</v>
      </c>
      <c r="BK67" s="6">
        <v>2</v>
      </c>
      <c r="BL67" s="6">
        <v>2</v>
      </c>
      <c r="BM67" s="6">
        <v>2</v>
      </c>
      <c r="BN67" s="6">
        <v>1</v>
      </c>
      <c r="BO67" s="6">
        <v>2</v>
      </c>
      <c r="BP67" s="6">
        <v>2</v>
      </c>
      <c r="BQ67" s="6">
        <v>2</v>
      </c>
      <c r="BR67" s="6">
        <v>1</v>
      </c>
      <c r="BS67" s="6">
        <v>2</v>
      </c>
      <c r="BT67" s="6">
        <v>2</v>
      </c>
      <c r="BU67" s="6">
        <v>2</v>
      </c>
      <c r="BV67" s="6">
        <v>2</v>
      </c>
      <c r="BW67" s="6">
        <v>2</v>
      </c>
      <c r="BX67" s="6">
        <v>1</v>
      </c>
      <c r="BY67" s="6">
        <v>2</v>
      </c>
      <c r="BZ67" s="6">
        <v>2</v>
      </c>
      <c r="CA67" s="6">
        <v>2</v>
      </c>
      <c r="CB67" s="6">
        <v>2</v>
      </c>
      <c r="CC67" s="308">
        <f t="shared" si="40"/>
        <v>18</v>
      </c>
      <c r="CD67" s="347">
        <f t="shared" si="41"/>
        <v>0.8571428571428571</v>
      </c>
      <c r="CE67" s="308">
        <f t="shared" si="42"/>
        <v>3</v>
      </c>
      <c r="CF67" s="347">
        <f t="shared" si="43"/>
        <v>0.14285714285714285</v>
      </c>
      <c r="CG67" s="308">
        <f t="shared" si="44"/>
        <v>0</v>
      </c>
      <c r="CH67" s="347">
        <f t="shared" si="45"/>
        <v>0</v>
      </c>
      <c r="CI67" s="308">
        <f t="shared" si="46"/>
        <v>0</v>
      </c>
      <c r="CJ67" s="347">
        <f t="shared" si="9"/>
        <v>0</v>
      </c>
      <c r="CK67" s="277">
        <f t="shared" si="10"/>
        <v>1.8571428571428572</v>
      </c>
      <c r="CL67" s="306" t="str">
        <f t="shared" si="47"/>
        <v>Đạt mục tiêu</v>
      </c>
      <c r="CM67" s="6"/>
    </row>
    <row r="68" spans="1:91" s="22" customFormat="1" ht="28.5" hidden="1" customHeight="1">
      <c r="A68" s="71">
        <v>62</v>
      </c>
      <c r="B68" s="342">
        <v>124</v>
      </c>
      <c r="C68" s="345" t="s">
        <v>139</v>
      </c>
      <c r="D68" s="329" t="s">
        <v>10</v>
      </c>
      <c r="E68" s="345" t="s">
        <v>140</v>
      </c>
      <c r="F68" s="329" t="s">
        <v>12</v>
      </c>
      <c r="G68" s="345" t="s">
        <v>140</v>
      </c>
      <c r="H68" s="161" t="s">
        <v>457</v>
      </c>
      <c r="I68" s="55" t="s">
        <v>600</v>
      </c>
      <c r="J68" s="14" t="s">
        <v>363</v>
      </c>
      <c r="K68" s="15" t="s">
        <v>327</v>
      </c>
      <c r="L68" s="51" t="s">
        <v>296</v>
      </c>
      <c r="M68" s="69" t="s">
        <v>184</v>
      </c>
      <c r="N68" s="342"/>
      <c r="O68" s="342" t="s">
        <v>184</v>
      </c>
      <c r="P68" s="342"/>
      <c r="Q68" s="342"/>
      <c r="R68" s="342"/>
      <c r="S68" s="70"/>
      <c r="T68" s="342"/>
      <c r="U68" s="342"/>
      <c r="V68" s="342"/>
      <c r="W68" s="342"/>
      <c r="X68" s="306">
        <f t="shared" si="39"/>
        <v>1</v>
      </c>
      <c r="Y68" s="80"/>
      <c r="Z68" s="80"/>
      <c r="AA68" s="80"/>
      <c r="AB68" s="185"/>
      <c r="AC68" s="80" t="s">
        <v>521</v>
      </c>
      <c r="AD68" s="80"/>
      <c r="AE68" s="80"/>
      <c r="AF68" s="80"/>
      <c r="AG68" s="80"/>
      <c r="AH68" s="80"/>
      <c r="AI68" s="80"/>
      <c r="AJ68" s="80"/>
      <c r="AK68" s="80"/>
      <c r="AL68" s="80"/>
      <c r="AM68" s="80"/>
      <c r="AN68" s="80"/>
      <c r="AO68" s="80"/>
      <c r="AP68" s="80"/>
      <c r="AQ68" s="80"/>
      <c r="AR68" s="80"/>
      <c r="AS68" s="80"/>
      <c r="AT68" s="80"/>
      <c r="AU68" s="80"/>
      <c r="AV68" s="80"/>
      <c r="AW68" s="80"/>
      <c r="AX68" s="80"/>
      <c r="AY68" s="80"/>
      <c r="AZ68" s="80"/>
      <c r="BA68" s="80"/>
      <c r="BB68" s="80"/>
      <c r="BC68" s="80"/>
      <c r="BD68" s="80"/>
      <c r="BE68" s="80"/>
      <c r="BF68" s="80"/>
      <c r="BG68" s="80"/>
      <c r="BH68" s="6">
        <v>2</v>
      </c>
      <c r="BI68" s="6">
        <v>2</v>
      </c>
      <c r="BJ68" s="6">
        <v>2</v>
      </c>
      <c r="BK68" s="6">
        <v>2</v>
      </c>
      <c r="BL68" s="6">
        <v>2</v>
      </c>
      <c r="BM68" s="6">
        <v>2</v>
      </c>
      <c r="BN68" s="6">
        <v>2</v>
      </c>
      <c r="BO68" s="6">
        <v>2</v>
      </c>
      <c r="BP68" s="6">
        <v>2</v>
      </c>
      <c r="BQ68" s="6">
        <v>2</v>
      </c>
      <c r="BR68" s="6">
        <v>2</v>
      </c>
      <c r="BS68" s="6">
        <v>2</v>
      </c>
      <c r="BT68" s="6">
        <v>2</v>
      </c>
      <c r="BU68" s="6">
        <v>2</v>
      </c>
      <c r="BV68" s="6">
        <v>2</v>
      </c>
      <c r="BW68" s="6">
        <v>2</v>
      </c>
      <c r="BX68" s="6">
        <v>2</v>
      </c>
      <c r="BY68" s="6">
        <v>1</v>
      </c>
      <c r="BZ68" s="6">
        <v>2</v>
      </c>
      <c r="CA68" s="6">
        <v>2</v>
      </c>
      <c r="CB68" s="6">
        <v>2</v>
      </c>
      <c r="CC68" s="308">
        <f t="shared" si="40"/>
        <v>20</v>
      </c>
      <c r="CD68" s="347">
        <f t="shared" si="41"/>
        <v>0.95238095238095233</v>
      </c>
      <c r="CE68" s="308">
        <f t="shared" si="42"/>
        <v>1</v>
      </c>
      <c r="CF68" s="347">
        <f t="shared" si="43"/>
        <v>4.7619047619047616E-2</v>
      </c>
      <c r="CG68" s="308">
        <f t="shared" si="44"/>
        <v>0</v>
      </c>
      <c r="CH68" s="347">
        <f t="shared" si="45"/>
        <v>0</v>
      </c>
      <c r="CI68" s="308">
        <f t="shared" si="46"/>
        <v>0</v>
      </c>
      <c r="CJ68" s="347">
        <f t="shared" si="9"/>
        <v>0</v>
      </c>
      <c r="CK68" s="306">
        <f t="shared" si="10"/>
        <v>1.9523809523809523</v>
      </c>
      <c r="CL68" s="306" t="str">
        <f t="shared" si="47"/>
        <v>Đạt mục tiêu</v>
      </c>
      <c r="CM68" s="27"/>
    </row>
    <row r="69" spans="1:91" s="22" customFormat="1" ht="66.75" hidden="1" customHeight="1">
      <c r="A69" s="71">
        <v>63</v>
      </c>
      <c r="B69" s="342">
        <v>128</v>
      </c>
      <c r="C69" s="345" t="s">
        <v>141</v>
      </c>
      <c r="D69" s="329" t="s">
        <v>12</v>
      </c>
      <c r="E69" s="345" t="s">
        <v>142</v>
      </c>
      <c r="F69" s="329" t="s">
        <v>12</v>
      </c>
      <c r="G69" s="345" t="s">
        <v>142</v>
      </c>
      <c r="H69" s="162" t="s">
        <v>460</v>
      </c>
      <c r="I69" s="55" t="s">
        <v>600</v>
      </c>
      <c r="J69" s="14" t="s">
        <v>363</v>
      </c>
      <c r="K69" s="254" t="s">
        <v>327</v>
      </c>
      <c r="L69" s="51" t="s">
        <v>296</v>
      </c>
      <c r="M69" s="69" t="s">
        <v>184</v>
      </c>
      <c r="N69" s="342" t="s">
        <v>184</v>
      </c>
      <c r="O69" s="342"/>
      <c r="P69" s="342"/>
      <c r="Q69" s="342"/>
      <c r="R69" s="342"/>
      <c r="S69" s="70"/>
      <c r="T69" s="342"/>
      <c r="U69" s="342"/>
      <c r="V69" s="342"/>
      <c r="W69" s="342"/>
      <c r="X69" s="306">
        <f t="shared" si="39"/>
        <v>1</v>
      </c>
      <c r="Y69" s="80" t="s">
        <v>522</v>
      </c>
      <c r="Z69" s="80"/>
      <c r="AA69" s="80"/>
      <c r="AB69" s="185"/>
      <c r="AC69" s="80"/>
      <c r="AD69" s="80"/>
      <c r="AE69" s="80"/>
      <c r="AF69" s="80"/>
      <c r="AG69" s="80"/>
      <c r="AH69" s="80"/>
      <c r="AI69" s="80"/>
      <c r="AJ69" s="80"/>
      <c r="AK69" s="80"/>
      <c r="AL69" s="80"/>
      <c r="AM69" s="80"/>
      <c r="AN69" s="80"/>
      <c r="AO69" s="80"/>
      <c r="AP69" s="80"/>
      <c r="AQ69" s="80"/>
      <c r="AR69" s="80"/>
      <c r="AS69" s="80"/>
      <c r="AT69" s="80" t="s">
        <v>523</v>
      </c>
      <c r="AU69" s="80"/>
      <c r="AV69" s="80"/>
      <c r="AW69" s="80"/>
      <c r="AX69" s="80"/>
      <c r="AY69" s="80"/>
      <c r="AZ69" s="80"/>
      <c r="BA69" s="80"/>
      <c r="BB69" s="80"/>
      <c r="BC69" s="80" t="s">
        <v>522</v>
      </c>
      <c r="BD69" s="80"/>
      <c r="BE69" s="80"/>
      <c r="BF69" s="80"/>
      <c r="BG69" s="80"/>
      <c r="BH69" s="6">
        <v>2</v>
      </c>
      <c r="BI69" s="6">
        <v>1</v>
      </c>
      <c r="BJ69" s="6">
        <v>2</v>
      </c>
      <c r="BK69" s="6">
        <v>2</v>
      </c>
      <c r="BL69" s="6">
        <v>2</v>
      </c>
      <c r="BM69" s="6">
        <v>1</v>
      </c>
      <c r="BN69" s="6">
        <v>2</v>
      </c>
      <c r="BO69" s="6">
        <v>1</v>
      </c>
      <c r="BP69" s="6">
        <v>1</v>
      </c>
      <c r="BQ69" s="6">
        <v>2</v>
      </c>
      <c r="BR69" s="6">
        <v>2</v>
      </c>
      <c r="BS69" s="6">
        <v>2</v>
      </c>
      <c r="BT69" s="6">
        <v>2</v>
      </c>
      <c r="BU69" s="6">
        <v>2</v>
      </c>
      <c r="BV69" s="6">
        <v>2</v>
      </c>
      <c r="BW69" s="6">
        <v>2</v>
      </c>
      <c r="BX69" s="6">
        <v>0</v>
      </c>
      <c r="BY69" s="6">
        <v>2</v>
      </c>
      <c r="BZ69" s="6">
        <v>2</v>
      </c>
      <c r="CA69" s="6">
        <v>2</v>
      </c>
      <c r="CB69" s="6">
        <v>2</v>
      </c>
      <c r="CC69" s="308">
        <f t="shared" si="40"/>
        <v>16</v>
      </c>
      <c r="CD69" s="347">
        <f t="shared" si="41"/>
        <v>0.76190476190476186</v>
      </c>
      <c r="CE69" s="308">
        <f t="shared" si="42"/>
        <v>4</v>
      </c>
      <c r="CF69" s="347">
        <f t="shared" si="43"/>
        <v>0.19047619047619047</v>
      </c>
      <c r="CG69" s="308">
        <f t="shared" si="44"/>
        <v>1</v>
      </c>
      <c r="CH69" s="347">
        <f t="shared" si="45"/>
        <v>4.7619047619047616E-2</v>
      </c>
      <c r="CI69" s="308">
        <f t="shared" si="46"/>
        <v>0</v>
      </c>
      <c r="CJ69" s="347">
        <f t="shared" si="9"/>
        <v>0</v>
      </c>
      <c r="CK69" s="306">
        <f t="shared" si="10"/>
        <v>1.7142857142857142</v>
      </c>
      <c r="CL69" s="306" t="str">
        <f t="shared" si="47"/>
        <v>Đạt mục tiêu</v>
      </c>
      <c r="CM69" s="6"/>
    </row>
    <row r="70" spans="1:91" s="22" customFormat="1" ht="33.75" hidden="1" customHeight="1">
      <c r="A70" s="71">
        <v>64</v>
      </c>
      <c r="B70" s="342">
        <v>129</v>
      </c>
      <c r="C70" s="345" t="s">
        <v>143</v>
      </c>
      <c r="D70" s="329" t="s">
        <v>12</v>
      </c>
      <c r="E70" s="345" t="s">
        <v>144</v>
      </c>
      <c r="F70" s="329" t="s">
        <v>12</v>
      </c>
      <c r="G70" s="345" t="s">
        <v>144</v>
      </c>
      <c r="H70" s="161" t="s">
        <v>366</v>
      </c>
      <c r="I70" s="55" t="s">
        <v>600</v>
      </c>
      <c r="J70" s="14" t="s">
        <v>363</v>
      </c>
      <c r="K70" s="15" t="s">
        <v>327</v>
      </c>
      <c r="L70" s="51" t="s">
        <v>296</v>
      </c>
      <c r="M70" s="69" t="s">
        <v>184</v>
      </c>
      <c r="N70" s="342"/>
      <c r="O70" s="342"/>
      <c r="P70" s="342"/>
      <c r="Q70" s="342"/>
      <c r="R70" s="342"/>
      <c r="S70" s="70"/>
      <c r="T70" s="342"/>
      <c r="U70" s="342" t="s">
        <v>184</v>
      </c>
      <c r="V70" s="342"/>
      <c r="W70" s="342"/>
      <c r="X70" s="306">
        <f t="shared" si="39"/>
        <v>1</v>
      </c>
      <c r="Y70" s="80"/>
      <c r="Z70" s="80"/>
      <c r="AA70" s="80"/>
      <c r="AB70" s="185"/>
      <c r="AC70" s="80"/>
      <c r="AD70" s="80" t="s">
        <v>522</v>
      </c>
      <c r="AE70" s="80"/>
      <c r="AF70" s="80"/>
      <c r="AG70" s="80"/>
      <c r="AH70" s="80"/>
      <c r="AI70" s="80"/>
      <c r="AJ70" s="80"/>
      <c r="AK70" s="80"/>
      <c r="AL70" s="80"/>
      <c r="AM70" s="80"/>
      <c r="AN70" s="80"/>
      <c r="AO70" s="80"/>
      <c r="AP70" s="80"/>
      <c r="AQ70" s="80" t="s">
        <v>521</v>
      </c>
      <c r="AR70" s="80"/>
      <c r="AS70" s="80"/>
      <c r="AT70" s="80"/>
      <c r="AU70" s="80"/>
      <c r="AV70" s="80"/>
      <c r="AW70" s="80"/>
      <c r="AX70" s="80"/>
      <c r="AY70" s="80"/>
      <c r="AZ70" s="80"/>
      <c r="BA70" s="80" t="s">
        <v>523</v>
      </c>
      <c r="BB70" s="80"/>
      <c r="BC70" s="80"/>
      <c r="BD70" s="80"/>
      <c r="BE70" s="80"/>
      <c r="BF70" s="80"/>
      <c r="BG70" s="80"/>
      <c r="BH70" s="6">
        <v>2</v>
      </c>
      <c r="BI70" s="6">
        <v>2</v>
      </c>
      <c r="BJ70" s="6">
        <v>2</v>
      </c>
      <c r="BK70" s="6">
        <v>2</v>
      </c>
      <c r="BL70" s="6">
        <v>1</v>
      </c>
      <c r="BM70" s="6">
        <v>2</v>
      </c>
      <c r="BN70" s="6">
        <v>2</v>
      </c>
      <c r="BO70" s="6">
        <v>1</v>
      </c>
      <c r="BP70" s="6">
        <v>2</v>
      </c>
      <c r="BQ70" s="6">
        <v>2</v>
      </c>
      <c r="BR70" s="6">
        <v>1</v>
      </c>
      <c r="BS70" s="6">
        <v>2</v>
      </c>
      <c r="BT70" s="6">
        <v>1</v>
      </c>
      <c r="BU70" s="6">
        <v>2</v>
      </c>
      <c r="BV70" s="6">
        <v>1</v>
      </c>
      <c r="BW70" s="6">
        <v>2</v>
      </c>
      <c r="BX70" s="6">
        <v>1</v>
      </c>
      <c r="BY70" s="6">
        <v>1</v>
      </c>
      <c r="BZ70" s="6">
        <v>2</v>
      </c>
      <c r="CA70" s="6">
        <v>2</v>
      </c>
      <c r="CB70" s="6">
        <v>1</v>
      </c>
      <c r="CC70" s="308">
        <f t="shared" si="40"/>
        <v>13</v>
      </c>
      <c r="CD70" s="347">
        <f t="shared" si="41"/>
        <v>0.61904761904761907</v>
      </c>
      <c r="CE70" s="308">
        <f t="shared" si="42"/>
        <v>8</v>
      </c>
      <c r="CF70" s="347">
        <f t="shared" si="43"/>
        <v>0.38095238095238093</v>
      </c>
      <c r="CG70" s="308">
        <f t="shared" si="44"/>
        <v>0</v>
      </c>
      <c r="CH70" s="347">
        <f t="shared" si="45"/>
        <v>0</v>
      </c>
      <c r="CI70" s="308">
        <f t="shared" si="46"/>
        <v>0</v>
      </c>
      <c r="CJ70" s="347">
        <f t="shared" si="9"/>
        <v>0</v>
      </c>
      <c r="CK70" s="306">
        <f t="shared" si="10"/>
        <v>1.6190476190476191</v>
      </c>
      <c r="CL70" s="306" t="str">
        <f t="shared" si="47"/>
        <v>Đạt mục tiêu</v>
      </c>
      <c r="CM70" s="6"/>
    </row>
    <row r="71" spans="1:91" s="22" customFormat="1" ht="63.75" hidden="1" customHeight="1">
      <c r="A71" s="71">
        <v>65</v>
      </c>
      <c r="B71" s="342">
        <v>132</v>
      </c>
      <c r="C71" s="340" t="s">
        <v>647</v>
      </c>
      <c r="D71" s="329" t="s">
        <v>13</v>
      </c>
      <c r="E71" s="345" t="s">
        <v>648</v>
      </c>
      <c r="F71" s="329" t="s">
        <v>13</v>
      </c>
      <c r="G71" s="345" t="s">
        <v>648</v>
      </c>
      <c r="H71" s="162" t="s">
        <v>458</v>
      </c>
      <c r="I71" s="55" t="s">
        <v>600</v>
      </c>
      <c r="J71" s="14" t="s">
        <v>363</v>
      </c>
      <c r="K71" s="15" t="s">
        <v>327</v>
      </c>
      <c r="L71" s="51" t="s">
        <v>296</v>
      </c>
      <c r="M71" s="69" t="s">
        <v>184</v>
      </c>
      <c r="N71" s="342"/>
      <c r="O71" s="342" t="s">
        <v>184</v>
      </c>
      <c r="P71" s="342"/>
      <c r="Q71" s="342"/>
      <c r="R71" s="342"/>
      <c r="S71" s="70"/>
      <c r="T71" s="342"/>
      <c r="U71" s="342"/>
      <c r="V71" s="342"/>
      <c r="W71" s="342"/>
      <c r="X71" s="306">
        <f t="shared" si="39"/>
        <v>1</v>
      </c>
      <c r="Y71" s="80"/>
      <c r="Z71" s="80"/>
      <c r="AA71" s="80"/>
      <c r="AB71" s="185"/>
      <c r="AC71" s="80"/>
      <c r="AD71" s="80"/>
      <c r="AE71" s="80"/>
      <c r="AF71" s="80"/>
      <c r="AG71" s="80"/>
      <c r="AH71" s="80"/>
      <c r="AI71" s="80"/>
      <c r="AJ71" s="80"/>
      <c r="AK71" s="80" t="s">
        <v>522</v>
      </c>
      <c r="AL71" s="80" t="s">
        <v>522</v>
      </c>
      <c r="AM71" s="80"/>
      <c r="AN71" s="80"/>
      <c r="AO71" s="80"/>
      <c r="AP71" s="80"/>
      <c r="AQ71" s="80"/>
      <c r="AR71" s="80"/>
      <c r="AS71" s="80"/>
      <c r="AT71" s="80"/>
      <c r="AU71" s="80"/>
      <c r="AV71" s="80"/>
      <c r="AW71" s="80"/>
      <c r="AX71" s="80"/>
      <c r="AY71" s="80"/>
      <c r="AZ71" s="80"/>
      <c r="BA71" s="80"/>
      <c r="BB71" s="80"/>
      <c r="BC71" s="80"/>
      <c r="BD71" s="80" t="s">
        <v>522</v>
      </c>
      <c r="BE71" s="80"/>
      <c r="BF71" s="80"/>
      <c r="BG71" s="80"/>
      <c r="BH71" s="6">
        <v>1</v>
      </c>
      <c r="BI71" s="6">
        <v>2</v>
      </c>
      <c r="BJ71" s="6">
        <v>2</v>
      </c>
      <c r="BK71" s="6">
        <v>2</v>
      </c>
      <c r="BL71" s="6">
        <v>2</v>
      </c>
      <c r="BM71" s="6">
        <v>1</v>
      </c>
      <c r="BN71" s="6">
        <v>2</v>
      </c>
      <c r="BO71" s="6">
        <v>2</v>
      </c>
      <c r="BP71" s="6">
        <v>2</v>
      </c>
      <c r="BQ71" s="6">
        <v>2</v>
      </c>
      <c r="BR71" s="6">
        <v>2</v>
      </c>
      <c r="BS71" s="6">
        <v>2</v>
      </c>
      <c r="BT71" s="6">
        <v>2</v>
      </c>
      <c r="BU71" s="6">
        <v>2</v>
      </c>
      <c r="BV71" s="6">
        <v>1</v>
      </c>
      <c r="BW71" s="6">
        <v>2</v>
      </c>
      <c r="BX71" s="6">
        <v>1</v>
      </c>
      <c r="BY71" s="6">
        <v>2</v>
      </c>
      <c r="BZ71" s="6">
        <v>2</v>
      </c>
      <c r="CA71" s="6">
        <v>2</v>
      </c>
      <c r="CB71" s="6">
        <v>2</v>
      </c>
      <c r="CC71" s="308">
        <f t="shared" si="40"/>
        <v>17</v>
      </c>
      <c r="CD71" s="347">
        <f t="shared" si="41"/>
        <v>0.80952380952380953</v>
      </c>
      <c r="CE71" s="308">
        <f t="shared" si="42"/>
        <v>4</v>
      </c>
      <c r="CF71" s="347">
        <f t="shared" si="43"/>
        <v>0.19047619047619047</v>
      </c>
      <c r="CG71" s="308">
        <f t="shared" si="44"/>
        <v>0</v>
      </c>
      <c r="CH71" s="347">
        <f t="shared" si="45"/>
        <v>0</v>
      </c>
      <c r="CI71" s="308">
        <f t="shared" si="46"/>
        <v>0</v>
      </c>
      <c r="CJ71" s="347">
        <f t="shared" si="9"/>
        <v>0</v>
      </c>
      <c r="CK71" s="306">
        <f t="shared" si="10"/>
        <v>1.8095238095238095</v>
      </c>
      <c r="CL71" s="306" t="str">
        <f t="shared" si="47"/>
        <v>Đạt mục tiêu</v>
      </c>
      <c r="CM71" s="6"/>
    </row>
    <row r="72" spans="1:91" s="22" customFormat="1" ht="17.25" hidden="1" customHeight="1">
      <c r="A72" s="71">
        <v>66</v>
      </c>
      <c r="B72" s="41">
        <v>135</v>
      </c>
      <c r="C72" s="582" t="s">
        <v>263</v>
      </c>
      <c r="D72" s="583"/>
      <c r="E72" s="583"/>
      <c r="F72" s="584"/>
      <c r="G72" s="45" t="s">
        <v>331</v>
      </c>
      <c r="H72" s="152" t="s">
        <v>331</v>
      </c>
      <c r="I72" s="45" t="s">
        <v>331</v>
      </c>
      <c r="J72" s="45" t="s">
        <v>331</v>
      </c>
      <c r="K72" s="15" t="s">
        <v>327</v>
      </c>
      <c r="L72" s="45" t="s">
        <v>331</v>
      </c>
      <c r="M72" s="45" t="s">
        <v>331</v>
      </c>
      <c r="N72" s="45" t="s">
        <v>331</v>
      </c>
      <c r="O72" s="45" t="s">
        <v>331</v>
      </c>
      <c r="P72" s="45" t="s">
        <v>331</v>
      </c>
      <c r="Q72" s="45" t="s">
        <v>331</v>
      </c>
      <c r="R72" s="45" t="s">
        <v>331</v>
      </c>
      <c r="S72" s="45" t="s">
        <v>331</v>
      </c>
      <c r="T72" s="45" t="s">
        <v>331</v>
      </c>
      <c r="U72" s="45" t="s">
        <v>331</v>
      </c>
      <c r="V72" s="45" t="s">
        <v>331</v>
      </c>
      <c r="W72" s="45" t="s">
        <v>331</v>
      </c>
      <c r="X72" s="45" t="s">
        <v>331</v>
      </c>
      <c r="Y72" s="45" t="s">
        <v>331</v>
      </c>
      <c r="Z72" s="45" t="s">
        <v>331</v>
      </c>
      <c r="AA72" s="45" t="s">
        <v>331</v>
      </c>
      <c r="AB72" s="45" t="s">
        <v>331</v>
      </c>
      <c r="AC72" s="45" t="s">
        <v>331</v>
      </c>
      <c r="AD72" s="45" t="s">
        <v>331</v>
      </c>
      <c r="AE72" s="45" t="s">
        <v>331</v>
      </c>
      <c r="AF72" s="45" t="s">
        <v>331</v>
      </c>
      <c r="AG72" s="45" t="s">
        <v>331</v>
      </c>
      <c r="AH72" s="45" t="s">
        <v>331</v>
      </c>
      <c r="AI72" s="45" t="s">
        <v>331</v>
      </c>
      <c r="AJ72" s="45" t="s">
        <v>331</v>
      </c>
      <c r="AK72" s="45" t="s">
        <v>331</v>
      </c>
      <c r="AL72" s="45" t="s">
        <v>331</v>
      </c>
      <c r="AM72" s="45" t="s">
        <v>331</v>
      </c>
      <c r="AN72" s="45" t="s">
        <v>331</v>
      </c>
      <c r="AO72" s="45" t="s">
        <v>331</v>
      </c>
      <c r="AP72" s="45" t="s">
        <v>331</v>
      </c>
      <c r="AQ72" s="45" t="s">
        <v>331</v>
      </c>
      <c r="AR72" s="45" t="s">
        <v>331</v>
      </c>
      <c r="AS72" s="45" t="s">
        <v>331</v>
      </c>
      <c r="AT72" s="45" t="s">
        <v>331</v>
      </c>
      <c r="AU72" s="45" t="s">
        <v>331</v>
      </c>
      <c r="AV72" s="45" t="s">
        <v>331</v>
      </c>
      <c r="AW72" s="45" t="s">
        <v>331</v>
      </c>
      <c r="AX72" s="45" t="s">
        <v>331</v>
      </c>
      <c r="AY72" s="45" t="s">
        <v>331</v>
      </c>
      <c r="AZ72" s="45" t="s">
        <v>331</v>
      </c>
      <c r="BA72" s="45" t="s">
        <v>331</v>
      </c>
      <c r="BB72" s="45" t="s">
        <v>331</v>
      </c>
      <c r="BC72" s="45" t="s">
        <v>331</v>
      </c>
      <c r="BD72" s="45" t="s">
        <v>331</v>
      </c>
      <c r="BE72" s="45" t="s">
        <v>331</v>
      </c>
      <c r="BF72" s="45" t="s">
        <v>331</v>
      </c>
      <c r="BG72" s="45" t="s">
        <v>331</v>
      </c>
      <c r="BH72" s="45" t="s">
        <v>331</v>
      </c>
      <c r="BI72" s="45" t="s">
        <v>331</v>
      </c>
      <c r="BJ72" s="45" t="s">
        <v>331</v>
      </c>
      <c r="BK72" s="45" t="s">
        <v>331</v>
      </c>
      <c r="BL72" s="45" t="s">
        <v>331</v>
      </c>
      <c r="BM72" s="45" t="s">
        <v>331</v>
      </c>
      <c r="BN72" s="45" t="s">
        <v>331</v>
      </c>
      <c r="BO72" s="45" t="s">
        <v>331</v>
      </c>
      <c r="BP72" s="45" t="s">
        <v>331</v>
      </c>
      <c r="BQ72" s="45" t="s">
        <v>331</v>
      </c>
      <c r="BR72" s="45" t="s">
        <v>331</v>
      </c>
      <c r="BS72" s="45" t="s">
        <v>331</v>
      </c>
      <c r="BT72" s="45" t="s">
        <v>331</v>
      </c>
      <c r="BU72" s="45" t="s">
        <v>331</v>
      </c>
      <c r="BV72" s="45" t="s">
        <v>331</v>
      </c>
      <c r="BW72" s="45" t="s">
        <v>331</v>
      </c>
      <c r="BX72" s="45" t="s">
        <v>331</v>
      </c>
      <c r="BY72" s="45" t="s">
        <v>331</v>
      </c>
      <c r="BZ72" s="45" t="s">
        <v>331</v>
      </c>
      <c r="CA72" s="45" t="s">
        <v>331</v>
      </c>
      <c r="CB72" s="45" t="s">
        <v>331</v>
      </c>
      <c r="CC72" s="45" t="s">
        <v>331</v>
      </c>
      <c r="CD72" s="278" t="s">
        <v>331</v>
      </c>
      <c r="CE72" s="45" t="s">
        <v>331</v>
      </c>
      <c r="CF72" s="278" t="s">
        <v>331</v>
      </c>
      <c r="CG72" s="45" t="s">
        <v>331</v>
      </c>
      <c r="CH72" s="278" t="s">
        <v>331</v>
      </c>
      <c r="CI72" s="45" t="s">
        <v>331</v>
      </c>
      <c r="CJ72" s="278" t="s">
        <v>331</v>
      </c>
      <c r="CK72" s="45" t="s">
        <v>331</v>
      </c>
      <c r="CL72" s="45" t="s">
        <v>331</v>
      </c>
      <c r="CM72" s="45" t="s">
        <v>331</v>
      </c>
    </row>
    <row r="73" spans="1:91" s="22" customFormat="1" ht="25.5" hidden="1" customHeight="1">
      <c r="A73" s="71">
        <v>67</v>
      </c>
      <c r="B73" s="41">
        <v>136</v>
      </c>
      <c r="C73" s="582" t="s">
        <v>637</v>
      </c>
      <c r="D73" s="583"/>
      <c r="E73" s="583"/>
      <c r="F73" s="584"/>
      <c r="G73" s="45" t="s">
        <v>331</v>
      </c>
      <c r="H73" s="152" t="s">
        <v>331</v>
      </c>
      <c r="I73" s="45" t="s">
        <v>331</v>
      </c>
      <c r="J73" s="45" t="s">
        <v>331</v>
      </c>
      <c r="K73" s="15" t="s">
        <v>327</v>
      </c>
      <c r="L73" s="45" t="s">
        <v>331</v>
      </c>
      <c r="M73" s="45" t="s">
        <v>331</v>
      </c>
      <c r="N73" s="45" t="s">
        <v>331</v>
      </c>
      <c r="O73" s="45" t="s">
        <v>331</v>
      </c>
      <c r="P73" s="45" t="s">
        <v>331</v>
      </c>
      <c r="Q73" s="45" t="s">
        <v>331</v>
      </c>
      <c r="R73" s="45" t="s">
        <v>331</v>
      </c>
      <c r="S73" s="45" t="s">
        <v>331</v>
      </c>
      <c r="T73" s="45" t="s">
        <v>331</v>
      </c>
      <c r="U73" s="45" t="s">
        <v>331</v>
      </c>
      <c r="V73" s="45" t="s">
        <v>331</v>
      </c>
      <c r="W73" s="45" t="s">
        <v>331</v>
      </c>
      <c r="X73" s="45" t="s">
        <v>331</v>
      </c>
      <c r="Y73" s="45" t="s">
        <v>331</v>
      </c>
      <c r="Z73" s="45" t="s">
        <v>331</v>
      </c>
      <c r="AA73" s="45" t="s">
        <v>331</v>
      </c>
      <c r="AB73" s="45" t="s">
        <v>331</v>
      </c>
      <c r="AC73" s="45" t="s">
        <v>331</v>
      </c>
      <c r="AD73" s="45" t="s">
        <v>331</v>
      </c>
      <c r="AE73" s="45" t="s">
        <v>331</v>
      </c>
      <c r="AF73" s="45" t="s">
        <v>331</v>
      </c>
      <c r="AG73" s="45" t="s">
        <v>331</v>
      </c>
      <c r="AH73" s="45" t="s">
        <v>331</v>
      </c>
      <c r="AI73" s="45" t="s">
        <v>331</v>
      </c>
      <c r="AJ73" s="45" t="s">
        <v>331</v>
      </c>
      <c r="AK73" s="45" t="s">
        <v>331</v>
      </c>
      <c r="AL73" s="45" t="s">
        <v>331</v>
      </c>
      <c r="AM73" s="45" t="s">
        <v>331</v>
      </c>
      <c r="AN73" s="45" t="s">
        <v>331</v>
      </c>
      <c r="AO73" s="45" t="s">
        <v>331</v>
      </c>
      <c r="AP73" s="45" t="s">
        <v>331</v>
      </c>
      <c r="AQ73" s="45" t="s">
        <v>331</v>
      </c>
      <c r="AR73" s="45" t="s">
        <v>331</v>
      </c>
      <c r="AS73" s="45" t="s">
        <v>331</v>
      </c>
      <c r="AT73" s="45" t="s">
        <v>331</v>
      </c>
      <c r="AU73" s="45" t="s">
        <v>331</v>
      </c>
      <c r="AV73" s="45" t="s">
        <v>331</v>
      </c>
      <c r="AW73" s="45" t="s">
        <v>331</v>
      </c>
      <c r="AX73" s="45" t="s">
        <v>331</v>
      </c>
      <c r="AY73" s="45" t="s">
        <v>331</v>
      </c>
      <c r="AZ73" s="45" t="s">
        <v>331</v>
      </c>
      <c r="BA73" s="45" t="s">
        <v>331</v>
      </c>
      <c r="BB73" s="45" t="s">
        <v>331</v>
      </c>
      <c r="BC73" s="45" t="s">
        <v>331</v>
      </c>
      <c r="BD73" s="45" t="s">
        <v>331</v>
      </c>
      <c r="BE73" s="45" t="s">
        <v>331</v>
      </c>
      <c r="BF73" s="45" t="s">
        <v>331</v>
      </c>
      <c r="BG73" s="45" t="s">
        <v>331</v>
      </c>
      <c r="BH73" s="45" t="s">
        <v>331</v>
      </c>
      <c r="BI73" s="45" t="s">
        <v>331</v>
      </c>
      <c r="BJ73" s="45" t="s">
        <v>331</v>
      </c>
      <c r="BK73" s="45" t="s">
        <v>331</v>
      </c>
      <c r="BL73" s="45" t="s">
        <v>331</v>
      </c>
      <c r="BM73" s="45" t="s">
        <v>331</v>
      </c>
      <c r="BN73" s="45" t="s">
        <v>331</v>
      </c>
      <c r="BO73" s="45" t="s">
        <v>331</v>
      </c>
      <c r="BP73" s="45" t="s">
        <v>331</v>
      </c>
      <c r="BQ73" s="45" t="s">
        <v>331</v>
      </c>
      <c r="BR73" s="45" t="s">
        <v>331</v>
      </c>
      <c r="BS73" s="45" t="s">
        <v>331</v>
      </c>
      <c r="BT73" s="45" t="s">
        <v>331</v>
      </c>
      <c r="BU73" s="45" t="s">
        <v>331</v>
      </c>
      <c r="BV73" s="45" t="s">
        <v>331</v>
      </c>
      <c r="BW73" s="45" t="s">
        <v>331</v>
      </c>
      <c r="BX73" s="45" t="s">
        <v>331</v>
      </c>
      <c r="BY73" s="45" t="s">
        <v>331</v>
      </c>
      <c r="BZ73" s="45" t="s">
        <v>331</v>
      </c>
      <c r="CA73" s="45" t="s">
        <v>331</v>
      </c>
      <c r="CB73" s="45" t="s">
        <v>331</v>
      </c>
      <c r="CC73" s="45" t="s">
        <v>331</v>
      </c>
      <c r="CD73" s="278" t="s">
        <v>331</v>
      </c>
      <c r="CE73" s="45" t="s">
        <v>331</v>
      </c>
      <c r="CF73" s="278" t="s">
        <v>331</v>
      </c>
      <c r="CG73" s="45" t="s">
        <v>331</v>
      </c>
      <c r="CH73" s="278" t="s">
        <v>331</v>
      </c>
      <c r="CI73" s="45" t="s">
        <v>331</v>
      </c>
      <c r="CJ73" s="278" t="s">
        <v>331</v>
      </c>
      <c r="CK73" s="45" t="s">
        <v>331</v>
      </c>
      <c r="CL73" s="45" t="s">
        <v>331</v>
      </c>
      <c r="CM73" s="45" t="s">
        <v>331</v>
      </c>
    </row>
    <row r="74" spans="1:91" s="22" customFormat="1" ht="40.5" hidden="1" customHeight="1">
      <c r="A74" s="71">
        <v>68</v>
      </c>
      <c r="B74" s="342">
        <v>137</v>
      </c>
      <c r="C74" s="345" t="s">
        <v>638</v>
      </c>
      <c r="D74" s="329" t="s">
        <v>11</v>
      </c>
      <c r="E74" s="345" t="s">
        <v>649</v>
      </c>
      <c r="F74" s="329" t="s">
        <v>11</v>
      </c>
      <c r="G74" s="345" t="s">
        <v>650</v>
      </c>
      <c r="H74" s="161" t="s">
        <v>367</v>
      </c>
      <c r="I74" s="55" t="s">
        <v>600</v>
      </c>
      <c r="J74" s="14" t="s">
        <v>363</v>
      </c>
      <c r="K74" s="15" t="s">
        <v>327</v>
      </c>
      <c r="L74" s="51" t="s">
        <v>296</v>
      </c>
      <c r="M74" s="69" t="s">
        <v>184</v>
      </c>
      <c r="N74" s="342"/>
      <c r="O74" s="342"/>
      <c r="P74" s="342"/>
      <c r="Q74" s="342"/>
      <c r="R74" s="342"/>
      <c r="S74" s="70"/>
      <c r="T74" s="342" t="s">
        <v>184</v>
      </c>
      <c r="U74" s="342"/>
      <c r="V74" s="342"/>
      <c r="W74" s="342"/>
      <c r="X74" s="306">
        <f t="shared" ref="X74:X81" si="48">COUNTIF($N74:$W74,"x")</f>
        <v>1</v>
      </c>
      <c r="Y74" s="80"/>
      <c r="Z74" s="80"/>
      <c r="AA74" s="80"/>
      <c r="AB74" s="185"/>
      <c r="AC74" s="80"/>
      <c r="AD74" s="80" t="s">
        <v>524</v>
      </c>
      <c r="AE74" s="80"/>
      <c r="AF74" s="80"/>
      <c r="AG74" s="80"/>
      <c r="AH74" s="80"/>
      <c r="AI74" s="80"/>
      <c r="AJ74" s="80"/>
      <c r="AK74" s="80"/>
      <c r="AL74" s="80"/>
      <c r="AM74" s="80"/>
      <c r="AN74" s="80"/>
      <c r="AO74" s="80"/>
      <c r="AP74" s="80"/>
      <c r="AQ74" s="80" t="s">
        <v>524</v>
      </c>
      <c r="AR74" s="80"/>
      <c r="AS74" s="80"/>
      <c r="AT74" s="80"/>
      <c r="AU74" s="80"/>
      <c r="AV74" s="80"/>
      <c r="AW74" s="80" t="s">
        <v>524</v>
      </c>
      <c r="AX74" s="80"/>
      <c r="AY74" s="80"/>
      <c r="AZ74" s="80"/>
      <c r="BA74" s="80"/>
      <c r="BB74" s="80"/>
      <c r="BC74" s="80"/>
      <c r="BD74" s="80"/>
      <c r="BE74" s="80"/>
      <c r="BF74" s="80"/>
      <c r="BG74" s="80"/>
      <c r="BH74" s="6">
        <v>1</v>
      </c>
      <c r="BI74" s="6">
        <v>2</v>
      </c>
      <c r="BJ74" s="6">
        <v>2</v>
      </c>
      <c r="BK74" s="6">
        <v>2</v>
      </c>
      <c r="BL74" s="6">
        <v>1</v>
      </c>
      <c r="BM74" s="6">
        <v>1</v>
      </c>
      <c r="BN74" s="6">
        <v>2</v>
      </c>
      <c r="BO74" s="6">
        <v>2</v>
      </c>
      <c r="BP74" s="6">
        <v>2</v>
      </c>
      <c r="BQ74" s="6">
        <v>2</v>
      </c>
      <c r="BR74" s="6">
        <v>2</v>
      </c>
      <c r="BS74" s="6">
        <v>2</v>
      </c>
      <c r="BT74" s="6">
        <v>2</v>
      </c>
      <c r="BU74" s="6">
        <v>1</v>
      </c>
      <c r="BV74" s="6">
        <v>2</v>
      </c>
      <c r="BW74" s="6">
        <v>2</v>
      </c>
      <c r="BX74" s="6">
        <v>2</v>
      </c>
      <c r="BY74" s="6">
        <v>2</v>
      </c>
      <c r="BZ74" s="6">
        <v>2</v>
      </c>
      <c r="CA74" s="6">
        <v>2</v>
      </c>
      <c r="CB74" s="6">
        <v>2</v>
      </c>
      <c r="CC74" s="308">
        <f t="shared" ref="CC74:CC81" si="49">COUNTIF(BH74:CB74,"2")</f>
        <v>17</v>
      </c>
      <c r="CD74" s="347">
        <f t="shared" ref="CD74:CD81" si="50">CC74/(CC74+CE74+CG74+CI74)</f>
        <v>0.80952380952380953</v>
      </c>
      <c r="CE74" s="308">
        <f t="shared" ref="CE74:CE81" si="51">COUNTIF(BH74:CB74,"1")</f>
        <v>4</v>
      </c>
      <c r="CF74" s="347">
        <f t="shared" ref="CF74:CF81" si="52">CE74/(CC74+CE74+CG74+CI74)</f>
        <v>0.19047619047619047</v>
      </c>
      <c r="CG74" s="308">
        <f t="shared" ref="CG74:CG81" si="53">COUNTIF(BH74:CB74,"0")</f>
        <v>0</v>
      </c>
      <c r="CH74" s="347">
        <f t="shared" ref="CH74:CH81" si="54">CG74/(CC74+CE74+CG74+CI74)</f>
        <v>0</v>
      </c>
      <c r="CI74" s="308">
        <f t="shared" ref="CI74:CI81" si="55">COUNTIF(BH74:CB74,"KĐG")</f>
        <v>0</v>
      </c>
      <c r="CJ74" s="347">
        <f t="shared" si="9"/>
        <v>0</v>
      </c>
      <c r="CK74" s="306">
        <f t="shared" si="10"/>
        <v>1.8095238095238095</v>
      </c>
      <c r="CL74" s="306" t="str">
        <f>IF(CJ74&gt;=50%,"KĐG",IF(CK74&gt;=1.6,"Đạt mục tiêu",IF(CK74&gt;=1,"Cần cố gắng","Chưa đạt")))</f>
        <v>Đạt mục tiêu</v>
      </c>
      <c r="CM74" s="6"/>
    </row>
    <row r="75" spans="1:91" s="22" customFormat="1" ht="48" customHeight="1">
      <c r="A75" s="71">
        <v>69</v>
      </c>
      <c r="B75" s="342"/>
      <c r="C75" s="345" t="s">
        <v>638</v>
      </c>
      <c r="D75" s="329" t="s">
        <v>11</v>
      </c>
      <c r="E75" s="345" t="s">
        <v>649</v>
      </c>
      <c r="F75" s="329" t="s">
        <v>11</v>
      </c>
      <c r="G75" s="345" t="s">
        <v>650</v>
      </c>
      <c r="H75" s="161" t="s">
        <v>367</v>
      </c>
      <c r="I75" s="55" t="s">
        <v>600</v>
      </c>
      <c r="J75" s="14" t="s">
        <v>363</v>
      </c>
      <c r="K75" s="15" t="s">
        <v>327</v>
      </c>
      <c r="L75" s="51" t="s">
        <v>296</v>
      </c>
      <c r="M75" s="69" t="s">
        <v>184</v>
      </c>
      <c r="N75" s="342"/>
      <c r="O75" s="342"/>
      <c r="P75" s="342"/>
      <c r="Q75" s="342"/>
      <c r="R75" s="342" t="s">
        <v>184</v>
      </c>
      <c r="S75" s="70"/>
      <c r="T75" s="342"/>
      <c r="U75" s="342"/>
      <c r="V75" s="342"/>
      <c r="W75" s="342"/>
      <c r="X75" s="306">
        <f t="shared" si="48"/>
        <v>1</v>
      </c>
      <c r="Y75" s="80"/>
      <c r="Z75" s="80"/>
      <c r="AA75" s="80"/>
      <c r="AB75" s="185"/>
      <c r="AC75" s="80"/>
      <c r="AD75" s="80"/>
      <c r="AE75" s="80"/>
      <c r="AF75" s="80"/>
      <c r="AG75" s="80"/>
      <c r="AH75" s="80"/>
      <c r="AI75" s="80"/>
      <c r="AJ75" s="80"/>
      <c r="AK75" s="80"/>
      <c r="AL75" s="80"/>
      <c r="AM75" s="80"/>
      <c r="AN75" s="80"/>
      <c r="AO75" s="80"/>
      <c r="AP75" s="80"/>
      <c r="AQ75" s="80" t="s">
        <v>524</v>
      </c>
      <c r="AR75" s="80"/>
      <c r="AS75" s="80"/>
      <c r="AT75" s="80"/>
      <c r="AU75" s="80"/>
      <c r="AV75" s="80"/>
      <c r="AW75" s="80"/>
      <c r="AX75" s="80"/>
      <c r="AY75" s="80"/>
      <c r="AZ75" s="80"/>
      <c r="BA75" s="80"/>
      <c r="BB75" s="80"/>
      <c r="BC75" s="80"/>
      <c r="BD75" s="80"/>
      <c r="BE75" s="80"/>
      <c r="BF75" s="80"/>
      <c r="BG75" s="80"/>
      <c r="BH75" s="6">
        <v>2</v>
      </c>
      <c r="BI75" s="6">
        <v>2</v>
      </c>
      <c r="BJ75" s="6">
        <v>2</v>
      </c>
      <c r="BK75" s="6">
        <v>1</v>
      </c>
      <c r="BL75" s="6">
        <v>2</v>
      </c>
      <c r="BM75" s="6">
        <v>2</v>
      </c>
      <c r="BN75" s="6">
        <v>2</v>
      </c>
      <c r="BO75" s="6">
        <v>1</v>
      </c>
      <c r="BP75" s="6">
        <v>2</v>
      </c>
      <c r="BQ75" s="6">
        <v>2</v>
      </c>
      <c r="BR75" s="6">
        <v>2</v>
      </c>
      <c r="BS75" s="6">
        <v>2</v>
      </c>
      <c r="BT75" s="6">
        <v>1</v>
      </c>
      <c r="BU75" s="6">
        <v>2</v>
      </c>
      <c r="BV75" s="6">
        <v>2</v>
      </c>
      <c r="BW75" s="6">
        <v>2</v>
      </c>
      <c r="BX75" s="6">
        <v>2</v>
      </c>
      <c r="BY75" s="6">
        <v>2</v>
      </c>
      <c r="BZ75" s="6">
        <v>1</v>
      </c>
      <c r="CA75" s="6">
        <v>2</v>
      </c>
      <c r="CB75" s="6">
        <v>1</v>
      </c>
      <c r="CC75" s="308">
        <f t="shared" si="49"/>
        <v>16</v>
      </c>
      <c r="CD75" s="347">
        <f t="shared" si="50"/>
        <v>0.76190476190476186</v>
      </c>
      <c r="CE75" s="308">
        <f t="shared" si="51"/>
        <v>5</v>
      </c>
      <c r="CF75" s="347">
        <f t="shared" si="52"/>
        <v>0.23809523809523808</v>
      </c>
      <c r="CG75" s="308">
        <f t="shared" si="53"/>
        <v>0</v>
      </c>
      <c r="CH75" s="347">
        <f t="shared" si="54"/>
        <v>0</v>
      </c>
      <c r="CI75" s="308">
        <f t="shared" si="55"/>
        <v>0</v>
      </c>
      <c r="CJ75" s="347">
        <f t="shared" si="9"/>
        <v>0</v>
      </c>
      <c r="CK75" s="277">
        <f t="shared" si="10"/>
        <v>1.7619047619047619</v>
      </c>
      <c r="CL75" s="306" t="str">
        <f t="shared" ref="CL75:CL81" si="56">IF(CJ75&gt;=50%,"KĐG",IF(CK75&gt;=1.6,"Đạt mục tiêu",IF(CK75&gt;=1,"Cần cố gắng","Chưa đạt")))</f>
        <v>Đạt mục tiêu</v>
      </c>
      <c r="CM75" s="6"/>
    </row>
    <row r="76" spans="1:91" s="22" customFormat="1" ht="69" hidden="1" customHeight="1">
      <c r="A76" s="71">
        <v>70</v>
      </c>
      <c r="B76" s="342"/>
      <c r="C76" s="345" t="s">
        <v>639</v>
      </c>
      <c r="D76" s="329" t="s">
        <v>11</v>
      </c>
      <c r="E76" s="345" t="s">
        <v>641</v>
      </c>
      <c r="F76" s="329" t="s">
        <v>11</v>
      </c>
      <c r="G76" s="345" t="s">
        <v>641</v>
      </c>
      <c r="H76" s="161" t="s">
        <v>368</v>
      </c>
      <c r="I76" s="55" t="s">
        <v>600</v>
      </c>
      <c r="J76" s="14" t="s">
        <v>363</v>
      </c>
      <c r="K76" s="15" t="s">
        <v>327</v>
      </c>
      <c r="L76" s="51" t="s">
        <v>296</v>
      </c>
      <c r="M76" s="69" t="s">
        <v>184</v>
      </c>
      <c r="N76" s="342"/>
      <c r="O76" s="342"/>
      <c r="P76" s="342"/>
      <c r="Q76" s="342"/>
      <c r="R76" s="342"/>
      <c r="S76" s="70"/>
      <c r="T76" s="342" t="s">
        <v>184</v>
      </c>
      <c r="U76" s="342"/>
      <c r="V76" s="342"/>
      <c r="W76" s="342"/>
      <c r="X76" s="306">
        <f t="shared" si="48"/>
        <v>1</v>
      </c>
      <c r="Y76" s="80"/>
      <c r="Z76" s="80"/>
      <c r="AA76" s="80"/>
      <c r="AB76" s="185"/>
      <c r="AC76" s="80"/>
      <c r="AD76" s="80"/>
      <c r="AE76" s="80"/>
      <c r="AF76" s="80"/>
      <c r="AG76" s="80"/>
      <c r="AH76" s="80"/>
      <c r="AI76" s="80"/>
      <c r="AJ76" s="80"/>
      <c r="AK76" s="80"/>
      <c r="AL76" s="80"/>
      <c r="AM76" s="80"/>
      <c r="AN76" s="80"/>
      <c r="AO76" s="80"/>
      <c r="AP76" s="80"/>
      <c r="AQ76" s="80"/>
      <c r="AR76" s="80"/>
      <c r="AS76" s="80"/>
      <c r="AT76" s="80"/>
      <c r="AU76" s="80"/>
      <c r="AV76" s="80"/>
      <c r="AW76" s="80" t="s">
        <v>524</v>
      </c>
      <c r="AX76" s="80"/>
      <c r="AY76" s="80"/>
      <c r="AZ76" s="80"/>
      <c r="BA76" s="80"/>
      <c r="BB76" s="80"/>
      <c r="BC76" s="80"/>
      <c r="BD76" s="80"/>
      <c r="BE76" s="80"/>
      <c r="BF76" s="80"/>
      <c r="BG76" s="80"/>
      <c r="BH76" s="6">
        <v>1</v>
      </c>
      <c r="BI76" s="6">
        <v>2</v>
      </c>
      <c r="BJ76" s="6">
        <v>2</v>
      </c>
      <c r="BK76" s="6">
        <v>2</v>
      </c>
      <c r="BL76" s="6">
        <v>2</v>
      </c>
      <c r="BM76" s="6">
        <v>1</v>
      </c>
      <c r="BN76" s="6">
        <v>2</v>
      </c>
      <c r="BO76" s="6">
        <v>2</v>
      </c>
      <c r="BP76" s="6">
        <v>2</v>
      </c>
      <c r="BQ76" s="6">
        <v>2</v>
      </c>
      <c r="BR76" s="6">
        <v>2</v>
      </c>
      <c r="BS76" s="6">
        <v>2</v>
      </c>
      <c r="BT76" s="6">
        <v>2</v>
      </c>
      <c r="BU76" s="6">
        <v>2</v>
      </c>
      <c r="BV76" s="6">
        <v>2</v>
      </c>
      <c r="BW76" s="6">
        <v>2</v>
      </c>
      <c r="BX76" s="6">
        <v>2</v>
      </c>
      <c r="BY76" s="6">
        <v>1</v>
      </c>
      <c r="BZ76" s="6">
        <v>2</v>
      </c>
      <c r="CA76" s="6">
        <v>2</v>
      </c>
      <c r="CB76" s="6">
        <v>2</v>
      </c>
      <c r="CC76" s="308">
        <f t="shared" si="49"/>
        <v>18</v>
      </c>
      <c r="CD76" s="347">
        <f t="shared" si="50"/>
        <v>0.8571428571428571</v>
      </c>
      <c r="CE76" s="308">
        <f t="shared" si="51"/>
        <v>3</v>
      </c>
      <c r="CF76" s="347">
        <f t="shared" si="52"/>
        <v>0.14285714285714285</v>
      </c>
      <c r="CG76" s="308">
        <f t="shared" si="53"/>
        <v>0</v>
      </c>
      <c r="CH76" s="347">
        <f t="shared" si="54"/>
        <v>0</v>
      </c>
      <c r="CI76" s="308">
        <f t="shared" si="55"/>
        <v>0</v>
      </c>
      <c r="CJ76" s="347">
        <f t="shared" si="9"/>
        <v>0</v>
      </c>
      <c r="CK76" s="306">
        <f t="shared" si="10"/>
        <v>1.8571428571428572</v>
      </c>
      <c r="CL76" s="306" t="str">
        <f t="shared" si="56"/>
        <v>Đạt mục tiêu</v>
      </c>
      <c r="CM76" s="6"/>
    </row>
    <row r="77" spans="1:91" s="22" customFormat="1" ht="72" customHeight="1">
      <c r="A77" s="71">
        <v>71</v>
      </c>
      <c r="B77" s="342">
        <v>140</v>
      </c>
      <c r="C77" s="345" t="s">
        <v>639</v>
      </c>
      <c r="D77" s="329" t="s">
        <v>11</v>
      </c>
      <c r="E77" s="345" t="s">
        <v>641</v>
      </c>
      <c r="F77" s="329" t="s">
        <v>11</v>
      </c>
      <c r="G77" s="345" t="s">
        <v>641</v>
      </c>
      <c r="H77" s="161" t="s">
        <v>368</v>
      </c>
      <c r="I77" s="55" t="s">
        <v>600</v>
      </c>
      <c r="J77" s="14" t="s">
        <v>363</v>
      </c>
      <c r="K77" s="15" t="s">
        <v>327</v>
      </c>
      <c r="L77" s="51" t="s">
        <v>296</v>
      </c>
      <c r="M77" s="69"/>
      <c r="N77" s="342"/>
      <c r="O77" s="342"/>
      <c r="P77" s="342"/>
      <c r="Q77" s="342"/>
      <c r="R77" s="342" t="s">
        <v>184</v>
      </c>
      <c r="S77" s="70"/>
      <c r="T77" s="342"/>
      <c r="U77" s="342"/>
      <c r="V77" s="342"/>
      <c r="W77" s="342"/>
      <c r="X77" s="306">
        <f t="shared" si="48"/>
        <v>1</v>
      </c>
      <c r="Y77" s="80"/>
      <c r="Z77" s="80"/>
      <c r="AA77" s="80"/>
      <c r="AB77" s="185" t="s">
        <v>524</v>
      </c>
      <c r="AC77" s="80"/>
      <c r="AD77" s="80"/>
      <c r="AE77" s="80"/>
      <c r="AF77" s="80"/>
      <c r="AG77" s="80"/>
      <c r="AH77" s="80"/>
      <c r="AI77" s="80"/>
      <c r="AJ77" s="80"/>
      <c r="AK77" s="80"/>
      <c r="AL77" s="80"/>
      <c r="AM77" s="80"/>
      <c r="AN77" s="80"/>
      <c r="AO77" s="80" t="s">
        <v>524</v>
      </c>
      <c r="AP77" s="80"/>
      <c r="AQ77" s="80"/>
      <c r="AR77" s="80"/>
      <c r="AS77" s="80"/>
      <c r="AT77" s="80"/>
      <c r="AU77" s="80"/>
      <c r="AV77" s="80" t="s">
        <v>524</v>
      </c>
      <c r="AW77" s="80"/>
      <c r="AX77" s="80"/>
      <c r="AY77" s="80"/>
      <c r="AZ77" s="80"/>
      <c r="BA77" s="80"/>
      <c r="BB77" s="80"/>
      <c r="BC77" s="80"/>
      <c r="BD77" s="80"/>
      <c r="BE77" s="80"/>
      <c r="BF77" s="80"/>
      <c r="BG77" s="80"/>
      <c r="BH77" s="6">
        <v>2</v>
      </c>
      <c r="BI77" s="6">
        <v>2</v>
      </c>
      <c r="BJ77" s="6">
        <v>1</v>
      </c>
      <c r="BK77" s="6">
        <v>2</v>
      </c>
      <c r="BL77" s="6">
        <v>2</v>
      </c>
      <c r="BM77" s="6">
        <v>1</v>
      </c>
      <c r="BN77" s="6">
        <v>2</v>
      </c>
      <c r="BO77" s="6">
        <v>2</v>
      </c>
      <c r="BP77" s="6">
        <v>2</v>
      </c>
      <c r="BQ77" s="6">
        <v>2</v>
      </c>
      <c r="BR77" s="6">
        <v>2</v>
      </c>
      <c r="BS77" s="6">
        <v>2</v>
      </c>
      <c r="BT77" s="6">
        <v>1</v>
      </c>
      <c r="BU77" s="6">
        <v>2</v>
      </c>
      <c r="BV77" s="6">
        <v>2</v>
      </c>
      <c r="BW77" s="6">
        <v>2</v>
      </c>
      <c r="BX77" s="6">
        <v>2</v>
      </c>
      <c r="BY77" s="6">
        <v>1</v>
      </c>
      <c r="BZ77" s="6">
        <v>2</v>
      </c>
      <c r="CA77" s="6">
        <v>2</v>
      </c>
      <c r="CB77" s="6">
        <v>2</v>
      </c>
      <c r="CC77" s="308">
        <f t="shared" si="49"/>
        <v>17</v>
      </c>
      <c r="CD77" s="347">
        <f t="shared" si="50"/>
        <v>0.80952380952380953</v>
      </c>
      <c r="CE77" s="308">
        <f t="shared" si="51"/>
        <v>4</v>
      </c>
      <c r="CF77" s="347">
        <f t="shared" si="52"/>
        <v>0.19047619047619047</v>
      </c>
      <c r="CG77" s="308">
        <f t="shared" si="53"/>
        <v>0</v>
      </c>
      <c r="CH77" s="347">
        <f t="shared" si="54"/>
        <v>0</v>
      </c>
      <c r="CI77" s="308">
        <f t="shared" si="55"/>
        <v>0</v>
      </c>
      <c r="CJ77" s="347">
        <f t="shared" si="9"/>
        <v>0</v>
      </c>
      <c r="CK77" s="277">
        <f t="shared" si="10"/>
        <v>1.8095238095238095</v>
      </c>
      <c r="CL77" s="306" t="str">
        <f t="shared" si="56"/>
        <v>Đạt mục tiêu</v>
      </c>
      <c r="CM77" s="6"/>
    </row>
    <row r="78" spans="1:91" s="22" customFormat="1" ht="43.5" hidden="1" customHeight="1">
      <c r="A78" s="71">
        <v>72</v>
      </c>
      <c r="B78" s="342">
        <v>142</v>
      </c>
      <c r="C78" s="345" t="s">
        <v>290</v>
      </c>
      <c r="D78" s="329" t="s">
        <v>12</v>
      </c>
      <c r="E78" s="345" t="s">
        <v>145</v>
      </c>
      <c r="F78" s="329" t="s">
        <v>11</v>
      </c>
      <c r="G78" s="345" t="s">
        <v>145</v>
      </c>
      <c r="H78" s="161" t="s">
        <v>369</v>
      </c>
      <c r="I78" s="55" t="s">
        <v>600</v>
      </c>
      <c r="J78" s="14" t="s">
        <v>363</v>
      </c>
      <c r="K78" s="15" t="s">
        <v>327</v>
      </c>
      <c r="L78" s="51" t="s">
        <v>296</v>
      </c>
      <c r="M78" s="69" t="s">
        <v>184</v>
      </c>
      <c r="N78" s="342"/>
      <c r="O78" s="342"/>
      <c r="P78" s="342"/>
      <c r="Q78" s="342"/>
      <c r="R78" s="342"/>
      <c r="S78" s="70"/>
      <c r="T78" s="342" t="s">
        <v>184</v>
      </c>
      <c r="U78" s="342"/>
      <c r="V78" s="342"/>
      <c r="W78" s="342"/>
      <c r="X78" s="306">
        <f t="shared" si="48"/>
        <v>1</v>
      </c>
      <c r="Y78" s="80"/>
      <c r="Z78" s="80"/>
      <c r="AA78" s="80"/>
      <c r="AB78" s="185"/>
      <c r="AC78" s="80"/>
      <c r="AD78" s="80"/>
      <c r="AE78" s="80"/>
      <c r="AF78" s="80"/>
      <c r="AG78" s="80"/>
      <c r="AH78" s="80"/>
      <c r="AI78" s="80"/>
      <c r="AJ78" s="80"/>
      <c r="AK78" s="80"/>
      <c r="AL78" s="80"/>
      <c r="AM78" s="80"/>
      <c r="AN78" s="80"/>
      <c r="AO78" s="80"/>
      <c r="AP78" s="80" t="s">
        <v>524</v>
      </c>
      <c r="AQ78" s="80"/>
      <c r="AR78" s="80"/>
      <c r="AS78" s="80"/>
      <c r="AT78" s="80"/>
      <c r="AU78" s="80" t="s">
        <v>524</v>
      </c>
      <c r="AV78" s="80"/>
      <c r="AW78" s="80"/>
      <c r="AX78" s="80"/>
      <c r="AY78" s="80"/>
      <c r="AZ78" s="80"/>
      <c r="BA78" s="80"/>
      <c r="BB78" s="80"/>
      <c r="BC78" s="80"/>
      <c r="BD78" s="80"/>
      <c r="BE78" s="80"/>
      <c r="BF78" s="80"/>
      <c r="BG78" s="80"/>
      <c r="BH78" s="6">
        <v>1</v>
      </c>
      <c r="BI78" s="6">
        <v>2</v>
      </c>
      <c r="BJ78" s="6">
        <v>2</v>
      </c>
      <c r="BK78" s="6">
        <v>2</v>
      </c>
      <c r="BL78" s="6">
        <v>1</v>
      </c>
      <c r="BM78" s="6">
        <v>1</v>
      </c>
      <c r="BN78" s="6">
        <v>2</v>
      </c>
      <c r="BO78" s="6">
        <v>2</v>
      </c>
      <c r="BP78" s="6">
        <v>2</v>
      </c>
      <c r="BQ78" s="6">
        <v>1</v>
      </c>
      <c r="BR78" s="6">
        <v>2</v>
      </c>
      <c r="BS78" s="6">
        <v>2</v>
      </c>
      <c r="BT78" s="6">
        <v>2</v>
      </c>
      <c r="BU78" s="6">
        <v>2</v>
      </c>
      <c r="BV78" s="6">
        <v>2</v>
      </c>
      <c r="BW78" s="6">
        <v>2</v>
      </c>
      <c r="BX78" s="6">
        <v>2</v>
      </c>
      <c r="BY78" s="6">
        <v>2</v>
      </c>
      <c r="BZ78" s="6">
        <v>2</v>
      </c>
      <c r="CA78" s="6">
        <v>2</v>
      </c>
      <c r="CB78" s="6">
        <v>2</v>
      </c>
      <c r="CC78" s="308">
        <f t="shared" si="49"/>
        <v>17</v>
      </c>
      <c r="CD78" s="347">
        <f t="shared" si="50"/>
        <v>0.80952380952380953</v>
      </c>
      <c r="CE78" s="308">
        <f t="shared" si="51"/>
        <v>4</v>
      </c>
      <c r="CF78" s="347">
        <f t="shared" si="52"/>
        <v>0.19047619047619047</v>
      </c>
      <c r="CG78" s="308">
        <f t="shared" si="53"/>
        <v>0</v>
      </c>
      <c r="CH78" s="347">
        <f t="shared" si="54"/>
        <v>0</v>
      </c>
      <c r="CI78" s="308">
        <f t="shared" si="55"/>
        <v>0</v>
      </c>
      <c r="CJ78" s="347">
        <f t="shared" si="9"/>
        <v>0</v>
      </c>
      <c r="CK78" s="306">
        <f t="shared" si="10"/>
        <v>1.8095238095238095</v>
      </c>
      <c r="CL78" s="306" t="str">
        <f t="shared" si="56"/>
        <v>Đạt mục tiêu</v>
      </c>
      <c r="CM78" s="27"/>
    </row>
    <row r="79" spans="1:91" s="22" customFormat="1" ht="45" customHeight="1">
      <c r="A79" s="71">
        <v>73</v>
      </c>
      <c r="B79" s="342"/>
      <c r="C79" s="345" t="s">
        <v>290</v>
      </c>
      <c r="D79" s="329" t="s">
        <v>12</v>
      </c>
      <c r="E79" s="345" t="s">
        <v>145</v>
      </c>
      <c r="F79" s="329" t="s">
        <v>11</v>
      </c>
      <c r="G79" s="345" t="s">
        <v>145</v>
      </c>
      <c r="H79" s="161" t="s">
        <v>369</v>
      </c>
      <c r="I79" s="55" t="s">
        <v>600</v>
      </c>
      <c r="J79" s="14" t="s">
        <v>363</v>
      </c>
      <c r="K79" s="15" t="s">
        <v>327</v>
      </c>
      <c r="L79" s="51" t="s">
        <v>296</v>
      </c>
      <c r="M79" s="69" t="s">
        <v>184</v>
      </c>
      <c r="N79" s="342"/>
      <c r="O79" s="342"/>
      <c r="P79" s="342"/>
      <c r="Q79" s="342"/>
      <c r="R79" s="342" t="s">
        <v>184</v>
      </c>
      <c r="S79" s="70"/>
      <c r="T79" s="342"/>
      <c r="U79" s="342"/>
      <c r="V79" s="342"/>
      <c r="W79" s="342"/>
      <c r="X79" s="306">
        <f t="shared" si="48"/>
        <v>1</v>
      </c>
      <c r="Y79" s="80"/>
      <c r="Z79" s="80"/>
      <c r="AA79" s="80"/>
      <c r="AB79" s="185"/>
      <c r="AC79" s="80"/>
      <c r="AD79" s="80"/>
      <c r="AE79" s="80"/>
      <c r="AF79" s="80"/>
      <c r="AG79" s="80"/>
      <c r="AH79" s="80"/>
      <c r="AI79" s="80"/>
      <c r="AJ79" s="80"/>
      <c r="AK79" s="80"/>
      <c r="AL79" s="80"/>
      <c r="AM79" s="80"/>
      <c r="AN79" s="80"/>
      <c r="AO79" s="80"/>
      <c r="AP79" s="80" t="s">
        <v>524</v>
      </c>
      <c r="AQ79" s="80"/>
      <c r="AR79" s="80"/>
      <c r="AS79" s="80"/>
      <c r="AT79" s="80"/>
      <c r="AU79" s="80"/>
      <c r="AV79" s="80"/>
      <c r="AW79" s="80"/>
      <c r="AX79" s="80"/>
      <c r="AY79" s="80"/>
      <c r="AZ79" s="80"/>
      <c r="BA79" s="80"/>
      <c r="BB79" s="80"/>
      <c r="BC79" s="80"/>
      <c r="BD79" s="80"/>
      <c r="BE79" s="80"/>
      <c r="BF79" s="80"/>
      <c r="BG79" s="80"/>
      <c r="BH79" s="6">
        <v>2</v>
      </c>
      <c r="BI79" s="6">
        <v>2</v>
      </c>
      <c r="BJ79" s="6">
        <v>2</v>
      </c>
      <c r="BK79" s="6">
        <v>2</v>
      </c>
      <c r="BL79" s="6">
        <v>2</v>
      </c>
      <c r="BM79" s="6">
        <v>1</v>
      </c>
      <c r="BN79" s="6">
        <v>2</v>
      </c>
      <c r="BO79" s="6">
        <v>2</v>
      </c>
      <c r="BP79" s="6">
        <v>2</v>
      </c>
      <c r="BQ79" s="6">
        <v>2</v>
      </c>
      <c r="BR79" s="6">
        <v>2</v>
      </c>
      <c r="BS79" s="6">
        <v>2</v>
      </c>
      <c r="BT79" s="6">
        <v>1</v>
      </c>
      <c r="BU79" s="6">
        <v>2</v>
      </c>
      <c r="BV79" s="6">
        <v>2</v>
      </c>
      <c r="BW79" s="6">
        <v>2</v>
      </c>
      <c r="BX79" s="6">
        <v>2</v>
      </c>
      <c r="BY79" s="6">
        <v>1</v>
      </c>
      <c r="BZ79" s="6">
        <v>1</v>
      </c>
      <c r="CA79" s="6">
        <v>2</v>
      </c>
      <c r="CB79" s="6">
        <v>2</v>
      </c>
      <c r="CC79" s="308">
        <f t="shared" si="49"/>
        <v>17</v>
      </c>
      <c r="CD79" s="347">
        <f t="shared" si="50"/>
        <v>0.80952380952380953</v>
      </c>
      <c r="CE79" s="308">
        <f t="shared" si="51"/>
        <v>4</v>
      </c>
      <c r="CF79" s="347">
        <f t="shared" si="52"/>
        <v>0.19047619047619047</v>
      </c>
      <c r="CG79" s="308">
        <f t="shared" si="53"/>
        <v>0</v>
      </c>
      <c r="CH79" s="347">
        <f t="shared" si="54"/>
        <v>0</v>
      </c>
      <c r="CI79" s="308">
        <f t="shared" si="55"/>
        <v>0</v>
      </c>
      <c r="CJ79" s="347">
        <f t="shared" si="9"/>
        <v>0</v>
      </c>
      <c r="CK79" s="277">
        <f t="shared" si="10"/>
        <v>1.8095238095238095</v>
      </c>
      <c r="CL79" s="306" t="str">
        <f t="shared" si="56"/>
        <v>Đạt mục tiêu</v>
      </c>
      <c r="CM79" s="6"/>
    </row>
    <row r="80" spans="1:91" s="22" customFormat="1" ht="81" hidden="1" customHeight="1">
      <c r="A80" s="71">
        <v>74</v>
      </c>
      <c r="B80" s="342">
        <v>148</v>
      </c>
      <c r="C80" s="345" t="s">
        <v>640</v>
      </c>
      <c r="D80" s="329" t="s">
        <v>11</v>
      </c>
      <c r="E80" s="345" t="s">
        <v>146</v>
      </c>
      <c r="F80" s="329" t="s">
        <v>11</v>
      </c>
      <c r="G80" s="345" t="s">
        <v>651</v>
      </c>
      <c r="H80" s="161" t="s">
        <v>370</v>
      </c>
      <c r="I80" s="55" t="s">
        <v>600</v>
      </c>
      <c r="J80" s="14" t="s">
        <v>363</v>
      </c>
      <c r="K80" s="15" t="s">
        <v>327</v>
      </c>
      <c r="L80" s="51" t="s">
        <v>296</v>
      </c>
      <c r="M80" s="69" t="s">
        <v>184</v>
      </c>
      <c r="N80" s="342"/>
      <c r="O80" s="342"/>
      <c r="P80" s="342"/>
      <c r="Q80" s="342"/>
      <c r="R80" s="342"/>
      <c r="S80" s="70"/>
      <c r="T80" s="342" t="s">
        <v>184</v>
      </c>
      <c r="U80" s="342"/>
      <c r="V80" s="342"/>
      <c r="W80" s="342"/>
      <c r="X80" s="306">
        <f t="shared" si="48"/>
        <v>1</v>
      </c>
      <c r="Y80" s="80"/>
      <c r="Z80" s="80"/>
      <c r="AA80" s="80"/>
      <c r="AB80" s="185"/>
      <c r="AC80" s="80"/>
      <c r="AD80" s="80"/>
      <c r="AE80" s="80"/>
      <c r="AF80" s="80"/>
      <c r="AG80" s="80"/>
      <c r="AH80" s="80" t="s">
        <v>522</v>
      </c>
      <c r="AI80" s="80"/>
      <c r="AJ80" s="80"/>
      <c r="AK80" s="80"/>
      <c r="AL80" s="80"/>
      <c r="AM80" s="80"/>
      <c r="AN80" s="80"/>
      <c r="AO80" s="80" t="s">
        <v>524</v>
      </c>
      <c r="AP80" s="80"/>
      <c r="AQ80" s="80"/>
      <c r="AR80" s="80"/>
      <c r="AS80" s="80"/>
      <c r="AT80" s="80"/>
      <c r="AU80" s="80"/>
      <c r="AV80" s="80"/>
      <c r="AW80" s="80"/>
      <c r="AX80" s="80" t="s">
        <v>524</v>
      </c>
      <c r="AY80" s="80"/>
      <c r="AZ80" s="80"/>
      <c r="BA80" s="80"/>
      <c r="BB80" s="80"/>
      <c r="BC80" s="80"/>
      <c r="BD80" s="80"/>
      <c r="BE80" s="80"/>
      <c r="BF80" s="80"/>
      <c r="BG80" s="80"/>
      <c r="BH80" s="6" t="s">
        <v>946</v>
      </c>
      <c r="BI80" s="6" t="s">
        <v>946</v>
      </c>
      <c r="BJ80" s="6" t="s">
        <v>946</v>
      </c>
      <c r="BK80" s="6" t="s">
        <v>946</v>
      </c>
      <c r="BL80" s="6" t="s">
        <v>946</v>
      </c>
      <c r="BM80" s="6" t="s">
        <v>946</v>
      </c>
      <c r="BN80" s="6" t="s">
        <v>946</v>
      </c>
      <c r="BO80" s="6" t="s">
        <v>946</v>
      </c>
      <c r="BP80" s="6" t="s">
        <v>946</v>
      </c>
      <c r="BQ80" s="6" t="s">
        <v>946</v>
      </c>
      <c r="BR80" s="6" t="s">
        <v>946</v>
      </c>
      <c r="BS80" s="6" t="s">
        <v>946</v>
      </c>
      <c r="BT80" s="6" t="s">
        <v>946</v>
      </c>
      <c r="BU80" s="6" t="s">
        <v>946</v>
      </c>
      <c r="BV80" s="6" t="s">
        <v>946</v>
      </c>
      <c r="BW80" s="6" t="s">
        <v>946</v>
      </c>
      <c r="BX80" s="6" t="s">
        <v>946</v>
      </c>
      <c r="BY80" s="6" t="s">
        <v>946</v>
      </c>
      <c r="BZ80" s="6" t="s">
        <v>946</v>
      </c>
      <c r="CA80" s="6" t="s">
        <v>946</v>
      </c>
      <c r="CB80" s="6" t="s">
        <v>946</v>
      </c>
      <c r="CC80" s="308">
        <f t="shared" si="49"/>
        <v>0</v>
      </c>
      <c r="CD80" s="347">
        <f t="shared" si="50"/>
        <v>0</v>
      </c>
      <c r="CE80" s="308">
        <f t="shared" si="51"/>
        <v>0</v>
      </c>
      <c r="CF80" s="347">
        <f t="shared" si="52"/>
        <v>0</v>
      </c>
      <c r="CG80" s="308">
        <f t="shared" si="53"/>
        <v>0</v>
      </c>
      <c r="CH80" s="347">
        <f t="shared" si="54"/>
        <v>0</v>
      </c>
      <c r="CI80" s="308">
        <f t="shared" si="55"/>
        <v>21</v>
      </c>
      <c r="CJ80" s="347">
        <f t="shared" si="9"/>
        <v>1</v>
      </c>
      <c r="CK80" s="306" t="e">
        <f>(((CC80*2)+(CE80*1)+(CG80*0)))/(CC80+CE80+CG80)</f>
        <v>#DIV/0!</v>
      </c>
      <c r="CL80" s="306" t="str">
        <f t="shared" si="56"/>
        <v>KĐG</v>
      </c>
      <c r="CM80" s="6"/>
    </row>
    <row r="81" spans="1:91" s="22" customFormat="1" ht="84" customHeight="1">
      <c r="A81" s="71">
        <v>75</v>
      </c>
      <c r="B81" s="342">
        <v>149</v>
      </c>
      <c r="C81" s="345" t="s">
        <v>640</v>
      </c>
      <c r="D81" s="329" t="s">
        <v>11</v>
      </c>
      <c r="E81" s="345" t="s">
        <v>146</v>
      </c>
      <c r="F81" s="329" t="s">
        <v>11</v>
      </c>
      <c r="G81" s="345" t="s">
        <v>651</v>
      </c>
      <c r="H81" s="161" t="s">
        <v>370</v>
      </c>
      <c r="I81" s="55" t="s">
        <v>600</v>
      </c>
      <c r="J81" s="14" t="s">
        <v>363</v>
      </c>
      <c r="K81" s="15" t="s">
        <v>327</v>
      </c>
      <c r="L81" s="51" t="s">
        <v>296</v>
      </c>
      <c r="M81" s="69" t="s">
        <v>184</v>
      </c>
      <c r="N81" s="342"/>
      <c r="O81" s="342"/>
      <c r="P81" s="342"/>
      <c r="Q81" s="342"/>
      <c r="R81" s="342" t="s">
        <v>184</v>
      </c>
      <c r="S81" s="70"/>
      <c r="T81" s="342"/>
      <c r="U81" s="342"/>
      <c r="V81" s="342"/>
      <c r="W81" s="342"/>
      <c r="X81" s="306">
        <f t="shared" si="48"/>
        <v>1</v>
      </c>
      <c r="Y81" s="80"/>
      <c r="Z81" s="80"/>
      <c r="AA81" s="80"/>
      <c r="AB81" s="185"/>
      <c r="AC81" s="80"/>
      <c r="AD81" s="80"/>
      <c r="AE81" s="80"/>
      <c r="AF81" s="80"/>
      <c r="AG81" s="80"/>
      <c r="AH81" s="80"/>
      <c r="AI81" s="80"/>
      <c r="AJ81" s="80"/>
      <c r="AK81" s="80"/>
      <c r="AL81" s="80"/>
      <c r="AM81" s="80"/>
      <c r="AN81" s="80"/>
      <c r="AO81" s="80"/>
      <c r="AP81" s="80"/>
      <c r="AQ81" s="80" t="s">
        <v>524</v>
      </c>
      <c r="AR81" s="80"/>
      <c r="AS81" s="80"/>
      <c r="AT81" s="80"/>
      <c r="AU81" s="80"/>
      <c r="AV81" s="80"/>
      <c r="AW81" s="80"/>
      <c r="AX81" s="80"/>
      <c r="AY81" s="80"/>
      <c r="AZ81" s="80"/>
      <c r="BA81" s="80"/>
      <c r="BB81" s="80"/>
      <c r="BC81" s="80"/>
      <c r="BD81" s="80"/>
      <c r="BE81" s="80"/>
      <c r="BF81" s="80"/>
      <c r="BG81" s="80"/>
      <c r="BH81" s="6">
        <v>2</v>
      </c>
      <c r="BI81" s="6">
        <v>2</v>
      </c>
      <c r="BJ81" s="6">
        <v>2</v>
      </c>
      <c r="BK81" s="6">
        <v>2</v>
      </c>
      <c r="BL81" s="6">
        <v>2</v>
      </c>
      <c r="BM81" s="6">
        <v>1</v>
      </c>
      <c r="BN81" s="6">
        <v>2</v>
      </c>
      <c r="BO81" s="6">
        <v>2</v>
      </c>
      <c r="BP81" s="6">
        <v>2</v>
      </c>
      <c r="BQ81" s="6">
        <v>2</v>
      </c>
      <c r="BR81" s="6">
        <v>2</v>
      </c>
      <c r="BS81" s="6">
        <v>2</v>
      </c>
      <c r="BT81" s="6">
        <v>1</v>
      </c>
      <c r="BU81" s="6">
        <v>2</v>
      </c>
      <c r="BV81" s="6">
        <v>2</v>
      </c>
      <c r="BW81" s="6">
        <v>2</v>
      </c>
      <c r="BX81" s="6">
        <v>2</v>
      </c>
      <c r="BY81" s="6">
        <v>1</v>
      </c>
      <c r="BZ81" s="6">
        <v>2</v>
      </c>
      <c r="CA81" s="6">
        <v>2</v>
      </c>
      <c r="CB81" s="6">
        <v>2</v>
      </c>
      <c r="CC81" s="308">
        <f t="shared" si="49"/>
        <v>18</v>
      </c>
      <c r="CD81" s="347">
        <f t="shared" si="50"/>
        <v>0.8571428571428571</v>
      </c>
      <c r="CE81" s="308">
        <f t="shared" si="51"/>
        <v>3</v>
      </c>
      <c r="CF81" s="347">
        <f t="shared" si="52"/>
        <v>0.14285714285714285</v>
      </c>
      <c r="CG81" s="308">
        <f t="shared" si="53"/>
        <v>0</v>
      </c>
      <c r="CH81" s="347">
        <f t="shared" si="54"/>
        <v>0</v>
      </c>
      <c r="CI81" s="308">
        <f t="shared" si="55"/>
        <v>0</v>
      </c>
      <c r="CJ81" s="347">
        <f t="shared" si="9"/>
        <v>0</v>
      </c>
      <c r="CK81" s="277">
        <f>(((CC81*2)+(CE81*1)+(CG81*0)))/(CC81+CE81+CG81)</f>
        <v>1.8571428571428572</v>
      </c>
      <c r="CL81" s="306" t="str">
        <f t="shared" si="56"/>
        <v>Đạt mục tiêu</v>
      </c>
      <c r="CM81" s="6"/>
    </row>
    <row r="82" spans="1:91" s="22" customFormat="1" ht="25.5" hidden="1" customHeight="1">
      <c r="A82" s="71">
        <v>76</v>
      </c>
      <c r="B82" s="41">
        <v>156</v>
      </c>
      <c r="C82" s="582" t="s">
        <v>265</v>
      </c>
      <c r="D82" s="583"/>
      <c r="E82" s="583"/>
      <c r="F82" s="584"/>
      <c r="G82" s="45" t="s">
        <v>331</v>
      </c>
      <c r="H82" s="152" t="s">
        <v>331</v>
      </c>
      <c r="I82" s="45" t="s">
        <v>331</v>
      </c>
      <c r="J82" s="45" t="s">
        <v>331</v>
      </c>
      <c r="K82" s="15" t="s">
        <v>327</v>
      </c>
      <c r="L82" s="45" t="s">
        <v>331</v>
      </c>
      <c r="M82" s="45" t="s">
        <v>331</v>
      </c>
      <c r="N82" s="45" t="s">
        <v>331</v>
      </c>
      <c r="O82" s="45" t="s">
        <v>331</v>
      </c>
      <c r="P82" s="45" t="s">
        <v>331</v>
      </c>
      <c r="Q82" s="45" t="s">
        <v>331</v>
      </c>
      <c r="R82" s="45" t="s">
        <v>331</v>
      </c>
      <c r="S82" s="45" t="s">
        <v>331</v>
      </c>
      <c r="T82" s="45" t="s">
        <v>331</v>
      </c>
      <c r="U82" s="45" t="s">
        <v>331</v>
      </c>
      <c r="V82" s="45" t="s">
        <v>331</v>
      </c>
      <c r="W82" s="45" t="s">
        <v>331</v>
      </c>
      <c r="X82" s="45" t="s">
        <v>331</v>
      </c>
      <c r="Y82" s="45" t="s">
        <v>331</v>
      </c>
      <c r="Z82" s="45" t="s">
        <v>331</v>
      </c>
      <c r="AA82" s="45" t="s">
        <v>331</v>
      </c>
      <c r="AB82" s="45" t="s">
        <v>331</v>
      </c>
      <c r="AC82" s="45" t="s">
        <v>331</v>
      </c>
      <c r="AD82" s="45" t="s">
        <v>331</v>
      </c>
      <c r="AE82" s="45" t="s">
        <v>331</v>
      </c>
      <c r="AF82" s="45" t="s">
        <v>331</v>
      </c>
      <c r="AG82" s="45" t="s">
        <v>331</v>
      </c>
      <c r="AH82" s="45" t="s">
        <v>331</v>
      </c>
      <c r="AI82" s="45" t="s">
        <v>331</v>
      </c>
      <c r="AJ82" s="45" t="s">
        <v>331</v>
      </c>
      <c r="AK82" s="45" t="s">
        <v>331</v>
      </c>
      <c r="AL82" s="45" t="s">
        <v>331</v>
      </c>
      <c r="AM82" s="45" t="s">
        <v>331</v>
      </c>
      <c r="AN82" s="45" t="s">
        <v>331</v>
      </c>
      <c r="AO82" s="45" t="s">
        <v>331</v>
      </c>
      <c r="AP82" s="45" t="s">
        <v>331</v>
      </c>
      <c r="AQ82" s="45" t="s">
        <v>331</v>
      </c>
      <c r="AR82" s="45" t="s">
        <v>331</v>
      </c>
      <c r="AS82" s="45" t="s">
        <v>331</v>
      </c>
      <c r="AT82" s="45" t="s">
        <v>331</v>
      </c>
      <c r="AU82" s="45" t="s">
        <v>331</v>
      </c>
      <c r="AV82" s="45" t="s">
        <v>331</v>
      </c>
      <c r="AW82" s="45" t="s">
        <v>331</v>
      </c>
      <c r="AX82" s="45" t="s">
        <v>331</v>
      </c>
      <c r="AY82" s="45" t="s">
        <v>331</v>
      </c>
      <c r="AZ82" s="45" t="s">
        <v>331</v>
      </c>
      <c r="BA82" s="45" t="s">
        <v>331</v>
      </c>
      <c r="BB82" s="45" t="s">
        <v>331</v>
      </c>
      <c r="BC82" s="45" t="s">
        <v>331</v>
      </c>
      <c r="BD82" s="45" t="s">
        <v>331</v>
      </c>
      <c r="BE82" s="45" t="s">
        <v>331</v>
      </c>
      <c r="BF82" s="45" t="s">
        <v>331</v>
      </c>
      <c r="BG82" s="45" t="s">
        <v>331</v>
      </c>
      <c r="BH82" s="45" t="s">
        <v>331</v>
      </c>
      <c r="BI82" s="45" t="s">
        <v>331</v>
      </c>
      <c r="BJ82" s="45" t="s">
        <v>331</v>
      </c>
      <c r="BK82" s="45" t="s">
        <v>331</v>
      </c>
      <c r="BL82" s="45" t="s">
        <v>331</v>
      </c>
      <c r="BM82" s="45" t="s">
        <v>331</v>
      </c>
      <c r="BN82" s="45" t="s">
        <v>331</v>
      </c>
      <c r="BO82" s="45" t="s">
        <v>331</v>
      </c>
      <c r="BP82" s="45" t="s">
        <v>331</v>
      </c>
      <c r="BQ82" s="45" t="s">
        <v>331</v>
      </c>
      <c r="BR82" s="45" t="s">
        <v>331</v>
      </c>
      <c r="BS82" s="45" t="s">
        <v>331</v>
      </c>
      <c r="BT82" s="45" t="s">
        <v>331</v>
      </c>
      <c r="BU82" s="45" t="s">
        <v>331</v>
      </c>
      <c r="BV82" s="45" t="s">
        <v>331</v>
      </c>
      <c r="BW82" s="45" t="s">
        <v>331</v>
      </c>
      <c r="BX82" s="45" t="s">
        <v>331</v>
      </c>
      <c r="BY82" s="45" t="s">
        <v>331</v>
      </c>
      <c r="BZ82" s="45" t="s">
        <v>331</v>
      </c>
      <c r="CA82" s="45" t="s">
        <v>331</v>
      </c>
      <c r="CB82" s="45" t="s">
        <v>331</v>
      </c>
      <c r="CC82" s="45" t="s">
        <v>331</v>
      </c>
      <c r="CD82" s="278" t="s">
        <v>331</v>
      </c>
      <c r="CE82" s="45" t="s">
        <v>331</v>
      </c>
      <c r="CF82" s="278" t="s">
        <v>331</v>
      </c>
      <c r="CG82" s="45" t="s">
        <v>331</v>
      </c>
      <c r="CH82" s="278" t="s">
        <v>331</v>
      </c>
      <c r="CI82" s="45" t="s">
        <v>331</v>
      </c>
      <c r="CJ82" s="278" t="s">
        <v>331</v>
      </c>
      <c r="CK82" s="45" t="s">
        <v>331</v>
      </c>
      <c r="CL82" s="45" t="s">
        <v>331</v>
      </c>
      <c r="CM82" s="45" t="s">
        <v>331</v>
      </c>
    </row>
    <row r="83" spans="1:91" s="22" customFormat="1" ht="85.5" hidden="1" customHeight="1">
      <c r="A83" s="71">
        <v>77</v>
      </c>
      <c r="B83" s="342">
        <v>157</v>
      </c>
      <c r="C83" s="345" t="s">
        <v>147</v>
      </c>
      <c r="D83" s="329" t="s">
        <v>10</v>
      </c>
      <c r="E83" s="345" t="s">
        <v>148</v>
      </c>
      <c r="F83" s="329" t="s">
        <v>12</v>
      </c>
      <c r="G83" s="345" t="s">
        <v>148</v>
      </c>
      <c r="H83" s="161" t="s">
        <v>371</v>
      </c>
      <c r="I83" s="55" t="s">
        <v>600</v>
      </c>
      <c r="J83" s="14" t="s">
        <v>363</v>
      </c>
      <c r="K83" s="15" t="s">
        <v>327</v>
      </c>
      <c r="L83" s="51" t="s">
        <v>296</v>
      </c>
      <c r="M83" s="69" t="s">
        <v>184</v>
      </c>
      <c r="N83" s="342"/>
      <c r="O83" s="342"/>
      <c r="P83" s="342" t="s">
        <v>184</v>
      </c>
      <c r="Q83" s="342"/>
      <c r="R83" s="342"/>
      <c r="S83" s="70"/>
      <c r="T83" s="342"/>
      <c r="U83" s="342"/>
      <c r="V83" s="342"/>
      <c r="W83" s="342"/>
      <c r="X83" s="306">
        <f t="shared" ref="X83:X89" si="57">COUNTIF($N83:$W83,"x")</f>
        <v>1</v>
      </c>
      <c r="Y83" s="80"/>
      <c r="Z83" s="80"/>
      <c r="AA83" s="80"/>
      <c r="AB83" s="185"/>
      <c r="AC83" s="80" t="s">
        <v>524</v>
      </c>
      <c r="AD83" s="80"/>
      <c r="AE83" s="80"/>
      <c r="AF83" s="80" t="s">
        <v>524</v>
      </c>
      <c r="AG83" s="80"/>
      <c r="AH83" s="80"/>
      <c r="AI83" s="80"/>
      <c r="AJ83" s="80"/>
      <c r="AK83" s="80"/>
      <c r="AL83" s="80"/>
      <c r="AM83" s="80"/>
      <c r="AN83" s="80"/>
      <c r="AO83" s="80"/>
      <c r="AP83" s="80"/>
      <c r="AQ83" s="80"/>
      <c r="AR83" s="80"/>
      <c r="AS83" s="80"/>
      <c r="AT83" s="80"/>
      <c r="AU83" s="80"/>
      <c r="AV83" s="80"/>
      <c r="AW83" s="80"/>
      <c r="AX83" s="80"/>
      <c r="AY83" s="80"/>
      <c r="AZ83" s="80"/>
      <c r="BA83" s="80"/>
      <c r="BB83" s="80" t="s">
        <v>524</v>
      </c>
      <c r="BC83" s="80"/>
      <c r="BD83" s="80"/>
      <c r="BE83" s="80"/>
      <c r="BF83" s="80"/>
      <c r="BG83" s="80"/>
      <c r="BH83" s="6">
        <v>2</v>
      </c>
      <c r="BI83" s="6">
        <v>2</v>
      </c>
      <c r="BJ83" s="6">
        <v>2</v>
      </c>
      <c r="BK83" s="6">
        <v>2</v>
      </c>
      <c r="BL83" s="6">
        <v>2</v>
      </c>
      <c r="BM83" s="6">
        <v>2</v>
      </c>
      <c r="BN83" s="6">
        <v>2</v>
      </c>
      <c r="BO83" s="6">
        <v>2</v>
      </c>
      <c r="BP83" s="6">
        <v>2</v>
      </c>
      <c r="BQ83" s="6">
        <v>2</v>
      </c>
      <c r="BR83" s="6">
        <v>2</v>
      </c>
      <c r="BS83" s="6">
        <v>2</v>
      </c>
      <c r="BT83" s="6">
        <v>2</v>
      </c>
      <c r="BU83" s="6">
        <v>2</v>
      </c>
      <c r="BV83" s="6">
        <v>2</v>
      </c>
      <c r="BW83" s="6">
        <v>2</v>
      </c>
      <c r="BX83" s="6">
        <v>2</v>
      </c>
      <c r="BY83" s="6">
        <v>2</v>
      </c>
      <c r="BZ83" s="6">
        <v>2</v>
      </c>
      <c r="CA83" s="6">
        <v>2</v>
      </c>
      <c r="CB83" s="6">
        <v>2</v>
      </c>
      <c r="CC83" s="308">
        <f t="shared" ref="CC83:CC89" si="58">COUNTIF(BH83:CB83,"2")</f>
        <v>21</v>
      </c>
      <c r="CD83" s="347">
        <f t="shared" ref="CD83:CD89" si="59">CC83/(CC83+CE83+CG83+CI83)</f>
        <v>1</v>
      </c>
      <c r="CE83" s="308">
        <f t="shared" ref="CE83:CE89" si="60">COUNTIF(BH83:CB83,"1")</f>
        <v>0</v>
      </c>
      <c r="CF83" s="347">
        <f t="shared" ref="CF83:CF89" si="61">CE83/(CC83+CE83+CG83+CI83)</f>
        <v>0</v>
      </c>
      <c r="CG83" s="308">
        <f t="shared" ref="CG83:CG89" si="62">COUNTIF(BH83:CB83,"0")</f>
        <v>0</v>
      </c>
      <c r="CH83" s="347">
        <f t="shared" ref="CH83:CH89" si="63">CG83/(CC83+CE83+CG83+CI83)</f>
        <v>0</v>
      </c>
      <c r="CI83" s="308">
        <f t="shared" ref="CI83:CI89" si="64">COUNTIF(BH83:CB83,"KĐG")</f>
        <v>0</v>
      </c>
      <c r="CJ83" s="347">
        <f t="shared" si="9"/>
        <v>0</v>
      </c>
      <c r="CK83" s="306">
        <f t="shared" si="10"/>
        <v>2</v>
      </c>
      <c r="CL83" s="306" t="str">
        <f t="shared" ref="CL83:CL89" si="65">IF(CJ83&gt;=50%,"KĐG",IF(CK83&gt;=1.6,"Đạt mục tiêu",IF(CK83&gt;=1,"Cần cố gắng","Chưa đạt")))</f>
        <v>Đạt mục tiêu</v>
      </c>
      <c r="CM83" s="6"/>
    </row>
    <row r="84" spans="1:91" s="22" customFormat="1" ht="68.25" hidden="1" customHeight="1">
      <c r="A84" s="71">
        <v>78</v>
      </c>
      <c r="B84" s="342">
        <v>160</v>
      </c>
      <c r="C84" s="345" t="s">
        <v>149</v>
      </c>
      <c r="D84" s="329" t="s">
        <v>10</v>
      </c>
      <c r="E84" s="345" t="s">
        <v>150</v>
      </c>
      <c r="F84" s="329" t="s">
        <v>12</v>
      </c>
      <c r="G84" s="345" t="s">
        <v>150</v>
      </c>
      <c r="H84" s="161" t="s">
        <v>372</v>
      </c>
      <c r="I84" s="55" t="s">
        <v>600</v>
      </c>
      <c r="J84" s="14" t="s">
        <v>363</v>
      </c>
      <c r="K84" s="15" t="s">
        <v>327</v>
      </c>
      <c r="L84" s="51" t="s">
        <v>296</v>
      </c>
      <c r="M84" s="69" t="s">
        <v>184</v>
      </c>
      <c r="N84" s="342"/>
      <c r="O84" s="342" t="s">
        <v>184</v>
      </c>
      <c r="P84" s="342"/>
      <c r="Q84" s="342"/>
      <c r="R84" s="342"/>
      <c r="S84" s="70"/>
      <c r="T84" s="342"/>
      <c r="U84" s="342"/>
      <c r="V84" s="342"/>
      <c r="W84" s="342"/>
      <c r="X84" s="306">
        <f t="shared" si="57"/>
        <v>1</v>
      </c>
      <c r="Y84" s="80"/>
      <c r="Z84" s="80"/>
      <c r="AA84" s="80"/>
      <c r="AB84" s="185"/>
      <c r="AC84" s="80"/>
      <c r="AD84" s="80"/>
      <c r="AE84" s="80" t="s">
        <v>524</v>
      </c>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6">
        <v>2</v>
      </c>
      <c r="BI84" s="6">
        <v>1</v>
      </c>
      <c r="BJ84" s="6">
        <v>2</v>
      </c>
      <c r="BK84" s="6">
        <v>1</v>
      </c>
      <c r="BL84" s="6">
        <v>2</v>
      </c>
      <c r="BM84" s="6">
        <v>2</v>
      </c>
      <c r="BN84" s="6">
        <v>2</v>
      </c>
      <c r="BO84" s="6">
        <v>2</v>
      </c>
      <c r="BP84" s="6">
        <v>2</v>
      </c>
      <c r="BQ84" s="6">
        <v>2</v>
      </c>
      <c r="BR84" s="6">
        <v>2</v>
      </c>
      <c r="BS84" s="6">
        <v>2</v>
      </c>
      <c r="BT84" s="6">
        <v>2</v>
      </c>
      <c r="BU84" s="6">
        <v>2</v>
      </c>
      <c r="BV84" s="6">
        <v>1</v>
      </c>
      <c r="BW84" s="6">
        <v>2</v>
      </c>
      <c r="BX84" s="6">
        <v>1</v>
      </c>
      <c r="BY84" s="6">
        <v>1</v>
      </c>
      <c r="BZ84" s="6">
        <v>2</v>
      </c>
      <c r="CA84" s="6">
        <v>2</v>
      </c>
      <c r="CB84" s="6">
        <v>1</v>
      </c>
      <c r="CC84" s="308">
        <f t="shared" si="58"/>
        <v>15</v>
      </c>
      <c r="CD84" s="347">
        <f t="shared" si="59"/>
        <v>0.7142857142857143</v>
      </c>
      <c r="CE84" s="308">
        <f t="shared" si="60"/>
        <v>6</v>
      </c>
      <c r="CF84" s="347">
        <f t="shared" si="61"/>
        <v>0.2857142857142857</v>
      </c>
      <c r="CG84" s="308">
        <f t="shared" si="62"/>
        <v>0</v>
      </c>
      <c r="CH84" s="347">
        <f t="shared" si="63"/>
        <v>0</v>
      </c>
      <c r="CI84" s="308">
        <f t="shared" si="64"/>
        <v>0</v>
      </c>
      <c r="CJ84" s="347">
        <f t="shared" si="9"/>
        <v>0</v>
      </c>
      <c r="CK84" s="306">
        <f t="shared" si="10"/>
        <v>1.7142857142857142</v>
      </c>
      <c r="CL84" s="306" t="str">
        <f t="shared" si="65"/>
        <v>Đạt mục tiêu</v>
      </c>
      <c r="CM84" s="6"/>
    </row>
    <row r="85" spans="1:91" s="22" customFormat="1" ht="30.75" hidden="1" customHeight="1">
      <c r="A85" s="71">
        <v>79</v>
      </c>
      <c r="B85" s="342">
        <v>163</v>
      </c>
      <c r="C85" s="345" t="s">
        <v>151</v>
      </c>
      <c r="D85" s="329" t="s">
        <v>10</v>
      </c>
      <c r="E85" s="345" t="s">
        <v>152</v>
      </c>
      <c r="F85" s="329" t="s">
        <v>12</v>
      </c>
      <c r="G85" s="345" t="s">
        <v>152</v>
      </c>
      <c r="H85" s="161" t="s">
        <v>373</v>
      </c>
      <c r="I85" s="55" t="s">
        <v>600</v>
      </c>
      <c r="J85" s="14" t="s">
        <v>363</v>
      </c>
      <c r="K85" s="15" t="s">
        <v>327</v>
      </c>
      <c r="L85" s="51" t="s">
        <v>296</v>
      </c>
      <c r="M85" s="69" t="s">
        <v>184</v>
      </c>
      <c r="N85" s="342"/>
      <c r="O85" s="342" t="s">
        <v>184</v>
      </c>
      <c r="P85" s="342"/>
      <c r="Q85" s="342"/>
      <c r="R85" s="342"/>
      <c r="S85" s="70"/>
      <c r="T85" s="342"/>
      <c r="U85" s="342"/>
      <c r="V85" s="342"/>
      <c r="W85" s="342"/>
      <c r="X85" s="306">
        <f t="shared" si="57"/>
        <v>1</v>
      </c>
      <c r="Y85" s="80"/>
      <c r="Z85" s="80"/>
      <c r="AA85" s="80"/>
      <c r="AB85" s="185"/>
      <c r="AC85" s="80"/>
      <c r="AD85" s="80" t="s">
        <v>524</v>
      </c>
      <c r="AE85" s="80"/>
      <c r="AF85" s="80"/>
      <c r="AG85" s="80"/>
      <c r="AH85" s="80"/>
      <c r="AI85" s="80"/>
      <c r="AJ85" s="80"/>
      <c r="AK85" s="80"/>
      <c r="AL85" s="80"/>
      <c r="AM85" s="80"/>
      <c r="AN85" s="80"/>
      <c r="AO85" s="80"/>
      <c r="AP85" s="80"/>
      <c r="AQ85" s="80"/>
      <c r="AR85" s="80"/>
      <c r="AS85" s="80"/>
      <c r="AT85" s="80"/>
      <c r="AU85" s="80" t="s">
        <v>524</v>
      </c>
      <c r="AV85" s="80"/>
      <c r="AW85" s="80"/>
      <c r="AX85" s="80"/>
      <c r="AY85" s="80"/>
      <c r="AZ85" s="80"/>
      <c r="BA85" s="80"/>
      <c r="BB85" s="80"/>
      <c r="BC85" s="80"/>
      <c r="BD85" s="80"/>
      <c r="BE85" s="80" t="s">
        <v>524</v>
      </c>
      <c r="BF85" s="80"/>
      <c r="BG85" s="80"/>
      <c r="BH85" s="6">
        <v>2</v>
      </c>
      <c r="BI85" s="6">
        <v>2</v>
      </c>
      <c r="BJ85" s="6">
        <v>2</v>
      </c>
      <c r="BK85" s="6">
        <v>2</v>
      </c>
      <c r="BL85" s="6">
        <v>1</v>
      </c>
      <c r="BM85" s="6">
        <v>2</v>
      </c>
      <c r="BN85" s="6">
        <v>2</v>
      </c>
      <c r="BO85" s="6">
        <v>2</v>
      </c>
      <c r="BP85" s="6">
        <v>2</v>
      </c>
      <c r="BQ85" s="6">
        <v>2</v>
      </c>
      <c r="BR85" s="6">
        <v>2</v>
      </c>
      <c r="BS85" s="6">
        <v>2</v>
      </c>
      <c r="BT85" s="6">
        <v>1</v>
      </c>
      <c r="BU85" s="6">
        <v>2</v>
      </c>
      <c r="BV85" s="6">
        <v>2</v>
      </c>
      <c r="BW85" s="6">
        <v>2</v>
      </c>
      <c r="BX85" s="6">
        <v>1</v>
      </c>
      <c r="BY85" s="6">
        <v>1</v>
      </c>
      <c r="BZ85" s="6">
        <v>2</v>
      </c>
      <c r="CA85" s="6">
        <v>2</v>
      </c>
      <c r="CB85" s="6">
        <v>2</v>
      </c>
      <c r="CC85" s="308">
        <f t="shared" si="58"/>
        <v>17</v>
      </c>
      <c r="CD85" s="347">
        <f t="shared" si="59"/>
        <v>0.80952380952380953</v>
      </c>
      <c r="CE85" s="308">
        <f t="shared" si="60"/>
        <v>4</v>
      </c>
      <c r="CF85" s="347">
        <f t="shared" si="61"/>
        <v>0.19047619047619047</v>
      </c>
      <c r="CG85" s="308">
        <f t="shared" si="62"/>
        <v>0</v>
      </c>
      <c r="CH85" s="347">
        <f t="shared" si="63"/>
        <v>0</v>
      </c>
      <c r="CI85" s="308">
        <f t="shared" si="64"/>
        <v>0</v>
      </c>
      <c r="CJ85" s="347">
        <f t="shared" si="9"/>
        <v>0</v>
      </c>
      <c r="CK85" s="306">
        <f t="shared" si="10"/>
        <v>1.8095238095238095</v>
      </c>
      <c r="CL85" s="306" t="str">
        <f t="shared" si="65"/>
        <v>Đạt mục tiêu</v>
      </c>
      <c r="CM85" s="6"/>
    </row>
    <row r="86" spans="1:91" s="22" customFormat="1" ht="43.5" hidden="1" customHeight="1">
      <c r="A86" s="71">
        <v>80</v>
      </c>
      <c r="B86" s="342">
        <v>166</v>
      </c>
      <c r="C86" s="345" t="s">
        <v>153</v>
      </c>
      <c r="D86" s="329" t="s">
        <v>10</v>
      </c>
      <c r="E86" s="345" t="s">
        <v>654</v>
      </c>
      <c r="F86" s="329" t="s">
        <v>12</v>
      </c>
      <c r="G86" s="345" t="s">
        <v>653</v>
      </c>
      <c r="H86" s="161" t="s">
        <v>652</v>
      </c>
      <c r="I86" s="55" t="s">
        <v>600</v>
      </c>
      <c r="J86" s="14" t="s">
        <v>363</v>
      </c>
      <c r="K86" s="15" t="s">
        <v>327</v>
      </c>
      <c r="L86" s="51" t="s">
        <v>296</v>
      </c>
      <c r="M86" s="69" t="s">
        <v>184</v>
      </c>
      <c r="N86" s="342"/>
      <c r="O86" s="342" t="s">
        <v>184</v>
      </c>
      <c r="P86" s="342"/>
      <c r="Q86" s="342"/>
      <c r="R86" s="342"/>
      <c r="S86" s="70"/>
      <c r="T86" s="342"/>
      <c r="U86" s="342"/>
      <c r="V86" s="342"/>
      <c r="W86" s="342"/>
      <c r="X86" s="306">
        <f t="shared" si="57"/>
        <v>1</v>
      </c>
      <c r="Y86" s="80"/>
      <c r="Z86" s="80" t="s">
        <v>524</v>
      </c>
      <c r="AA86" s="80"/>
      <c r="AB86" s="185"/>
      <c r="AC86" s="80" t="s">
        <v>524</v>
      </c>
      <c r="AD86" s="80"/>
      <c r="AE86" s="80"/>
      <c r="AF86" s="80"/>
      <c r="AG86" s="80"/>
      <c r="AH86" s="80"/>
      <c r="AI86" s="80"/>
      <c r="AJ86" s="80"/>
      <c r="AK86" s="80"/>
      <c r="AL86" s="80"/>
      <c r="AM86" s="80"/>
      <c r="AN86" s="80"/>
      <c r="AO86" s="80"/>
      <c r="AP86" s="80"/>
      <c r="AQ86" s="80"/>
      <c r="AR86" s="80"/>
      <c r="AS86" s="80"/>
      <c r="AT86" s="80"/>
      <c r="AU86" s="80"/>
      <c r="AV86" s="80"/>
      <c r="AW86" s="80" t="s">
        <v>524</v>
      </c>
      <c r="AX86" s="80"/>
      <c r="AY86" s="80"/>
      <c r="AZ86" s="80"/>
      <c r="BA86" s="80"/>
      <c r="BB86" s="80"/>
      <c r="BC86" s="80"/>
      <c r="BD86" s="80"/>
      <c r="BE86" s="80"/>
      <c r="BF86" s="80"/>
      <c r="BG86" s="80"/>
      <c r="BH86" s="6">
        <v>2</v>
      </c>
      <c r="BI86" s="6">
        <v>1</v>
      </c>
      <c r="BJ86" s="6">
        <v>1</v>
      </c>
      <c r="BK86" s="6">
        <v>2</v>
      </c>
      <c r="BL86" s="6">
        <v>1</v>
      </c>
      <c r="BM86" s="6">
        <v>1</v>
      </c>
      <c r="BN86" s="6">
        <v>1</v>
      </c>
      <c r="BO86" s="6">
        <v>1</v>
      </c>
      <c r="BP86" s="6">
        <v>2</v>
      </c>
      <c r="BQ86" s="6">
        <v>2</v>
      </c>
      <c r="BR86" s="6">
        <v>2</v>
      </c>
      <c r="BS86" s="6">
        <v>1</v>
      </c>
      <c r="BT86" s="6">
        <v>2</v>
      </c>
      <c r="BU86" s="6">
        <v>2</v>
      </c>
      <c r="BV86" s="6">
        <v>1</v>
      </c>
      <c r="BW86" s="6">
        <v>2</v>
      </c>
      <c r="BX86" s="6">
        <v>1</v>
      </c>
      <c r="BY86" s="6">
        <v>2</v>
      </c>
      <c r="BZ86" s="6">
        <v>2</v>
      </c>
      <c r="CA86" s="6">
        <v>2</v>
      </c>
      <c r="CB86" s="6">
        <v>2</v>
      </c>
      <c r="CC86" s="308">
        <f t="shared" si="58"/>
        <v>12</v>
      </c>
      <c r="CD86" s="347">
        <f t="shared" si="59"/>
        <v>0.5714285714285714</v>
      </c>
      <c r="CE86" s="308">
        <f t="shared" si="60"/>
        <v>9</v>
      </c>
      <c r="CF86" s="347">
        <f t="shared" si="61"/>
        <v>0.42857142857142855</v>
      </c>
      <c r="CG86" s="308">
        <f t="shared" si="62"/>
        <v>0</v>
      </c>
      <c r="CH86" s="347">
        <f t="shared" si="63"/>
        <v>0</v>
      </c>
      <c r="CI86" s="308">
        <f t="shared" si="64"/>
        <v>0</v>
      </c>
      <c r="CJ86" s="347">
        <f t="shared" si="9"/>
        <v>0</v>
      </c>
      <c r="CK86" s="306">
        <f t="shared" si="10"/>
        <v>1.5714285714285714</v>
      </c>
      <c r="CL86" s="306" t="str">
        <f t="shared" si="65"/>
        <v>Cần cố gắng</v>
      </c>
      <c r="CM86" s="6"/>
    </row>
    <row r="87" spans="1:91" s="22" customFormat="1" ht="57" hidden="1" customHeight="1">
      <c r="A87" s="71">
        <v>81</v>
      </c>
      <c r="B87" s="342">
        <v>170</v>
      </c>
      <c r="C87" s="345" t="s">
        <v>154</v>
      </c>
      <c r="D87" s="329" t="s">
        <v>12</v>
      </c>
      <c r="E87" s="345" t="s">
        <v>155</v>
      </c>
      <c r="F87" s="329" t="s">
        <v>12</v>
      </c>
      <c r="G87" s="345" t="s">
        <v>155</v>
      </c>
      <c r="H87" s="161" t="s">
        <v>374</v>
      </c>
      <c r="I87" s="55" t="s">
        <v>600</v>
      </c>
      <c r="J87" s="14" t="s">
        <v>363</v>
      </c>
      <c r="K87" s="15" t="s">
        <v>327</v>
      </c>
      <c r="L87" s="51" t="s">
        <v>296</v>
      </c>
      <c r="M87" s="69" t="s">
        <v>184</v>
      </c>
      <c r="N87" s="342"/>
      <c r="O87" s="342" t="s">
        <v>184</v>
      </c>
      <c r="P87" s="342"/>
      <c r="Q87" s="342"/>
      <c r="R87" s="342"/>
      <c r="S87" s="70"/>
      <c r="T87" s="342"/>
      <c r="U87" s="342"/>
      <c r="V87" s="342"/>
      <c r="W87" s="342"/>
      <c r="X87" s="306">
        <f t="shared" si="57"/>
        <v>1</v>
      </c>
      <c r="Y87" s="80"/>
      <c r="Z87" s="80"/>
      <c r="AA87" s="80"/>
      <c r="AB87" s="185"/>
      <c r="AC87" s="80"/>
      <c r="AD87" s="80"/>
      <c r="AE87" s="80" t="s">
        <v>524</v>
      </c>
      <c r="AF87" s="80"/>
      <c r="AG87" s="80"/>
      <c r="AH87" s="80"/>
      <c r="AI87" s="80" t="s">
        <v>524</v>
      </c>
      <c r="AJ87" s="80"/>
      <c r="AK87" s="80"/>
      <c r="AL87" s="80"/>
      <c r="AM87" s="80"/>
      <c r="AN87" s="80"/>
      <c r="AO87" s="80"/>
      <c r="AP87" s="80"/>
      <c r="AQ87" s="80"/>
      <c r="AR87" s="80"/>
      <c r="AS87" s="80"/>
      <c r="AT87" s="80"/>
      <c r="AU87" s="80"/>
      <c r="AV87" s="80"/>
      <c r="AW87" s="80"/>
      <c r="AX87" s="80"/>
      <c r="AY87" s="80"/>
      <c r="AZ87" s="80"/>
      <c r="BA87" s="80"/>
      <c r="BB87" s="80"/>
      <c r="BC87" s="80"/>
      <c r="BD87" s="80"/>
      <c r="BE87" s="80"/>
      <c r="BF87" s="80" t="s">
        <v>524</v>
      </c>
      <c r="BG87" s="80"/>
      <c r="BH87" s="6">
        <v>2</v>
      </c>
      <c r="BI87" s="6">
        <v>2</v>
      </c>
      <c r="BJ87" s="6">
        <v>2</v>
      </c>
      <c r="BK87" s="6">
        <v>2</v>
      </c>
      <c r="BL87" s="6">
        <v>2</v>
      </c>
      <c r="BM87" s="6">
        <v>2</v>
      </c>
      <c r="BN87" s="6">
        <v>2</v>
      </c>
      <c r="BO87" s="6">
        <v>2</v>
      </c>
      <c r="BP87" s="6">
        <v>2</v>
      </c>
      <c r="BQ87" s="6">
        <v>1</v>
      </c>
      <c r="BR87" s="6">
        <v>2</v>
      </c>
      <c r="BS87" s="6">
        <v>2</v>
      </c>
      <c r="BT87" s="6">
        <v>2</v>
      </c>
      <c r="BU87" s="6">
        <v>2</v>
      </c>
      <c r="BV87" s="6">
        <v>1</v>
      </c>
      <c r="BW87" s="6">
        <v>2</v>
      </c>
      <c r="BX87" s="6">
        <v>1</v>
      </c>
      <c r="BY87" s="6">
        <v>2</v>
      </c>
      <c r="BZ87" s="6">
        <v>2</v>
      </c>
      <c r="CA87" s="6">
        <v>2</v>
      </c>
      <c r="CB87" s="6">
        <v>2</v>
      </c>
      <c r="CC87" s="308">
        <f t="shared" si="58"/>
        <v>18</v>
      </c>
      <c r="CD87" s="347">
        <f t="shared" si="59"/>
        <v>0.8571428571428571</v>
      </c>
      <c r="CE87" s="308">
        <f t="shared" si="60"/>
        <v>3</v>
      </c>
      <c r="CF87" s="347">
        <f t="shared" si="61"/>
        <v>0.14285714285714285</v>
      </c>
      <c r="CG87" s="308">
        <f t="shared" si="62"/>
        <v>0</v>
      </c>
      <c r="CH87" s="347">
        <f t="shared" si="63"/>
        <v>0</v>
      </c>
      <c r="CI87" s="308">
        <f t="shared" si="64"/>
        <v>0</v>
      </c>
      <c r="CJ87" s="347">
        <f t="shared" ref="CJ87:CJ153" si="66">CI87/(CC87+CE87+CG87+CI87)</f>
        <v>0</v>
      </c>
      <c r="CK87" s="306">
        <f t="shared" ref="CK87:CK157" si="67">(((CC87*2)+(CE87*1)+(CG87*0)))/(CC87+CE87+CG87)</f>
        <v>1.8571428571428572</v>
      </c>
      <c r="CL87" s="306" t="str">
        <f t="shared" si="65"/>
        <v>Đạt mục tiêu</v>
      </c>
      <c r="CM87" s="6"/>
    </row>
    <row r="88" spans="1:91" s="22" customFormat="1" ht="27.75" hidden="1" customHeight="1">
      <c r="A88" s="71">
        <v>82</v>
      </c>
      <c r="B88" s="342">
        <v>171</v>
      </c>
      <c r="C88" s="345" t="s">
        <v>156</v>
      </c>
      <c r="D88" s="329" t="s">
        <v>13</v>
      </c>
      <c r="E88" s="345" t="s">
        <v>157</v>
      </c>
      <c r="F88" s="329" t="s">
        <v>13</v>
      </c>
      <c r="G88" s="345" t="s">
        <v>157</v>
      </c>
      <c r="H88" s="163" t="s">
        <v>375</v>
      </c>
      <c r="I88" s="55" t="s">
        <v>600</v>
      </c>
      <c r="J88" s="14" t="s">
        <v>363</v>
      </c>
      <c r="K88" s="15" t="s">
        <v>327</v>
      </c>
      <c r="L88" s="51" t="s">
        <v>296</v>
      </c>
      <c r="M88" s="69" t="s">
        <v>184</v>
      </c>
      <c r="N88" s="342"/>
      <c r="O88" s="342" t="s">
        <v>184</v>
      </c>
      <c r="P88" s="342"/>
      <c r="Q88" s="342"/>
      <c r="R88" s="342"/>
      <c r="S88" s="70"/>
      <c r="T88" s="342"/>
      <c r="U88" s="342"/>
      <c r="V88" s="342"/>
      <c r="W88" s="342"/>
      <c r="X88" s="306">
        <f t="shared" si="57"/>
        <v>1</v>
      </c>
      <c r="Y88" s="80"/>
      <c r="Z88" s="80"/>
      <c r="AA88" s="80"/>
      <c r="AB88" s="185"/>
      <c r="AC88" s="80"/>
      <c r="AD88" s="80" t="s">
        <v>524</v>
      </c>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80"/>
      <c r="BC88" s="80"/>
      <c r="BD88" s="80"/>
      <c r="BE88" s="80"/>
      <c r="BF88" s="80"/>
      <c r="BG88" s="80"/>
      <c r="BH88" s="6">
        <v>2</v>
      </c>
      <c r="BI88" s="6">
        <v>2</v>
      </c>
      <c r="BJ88" s="6">
        <v>2</v>
      </c>
      <c r="BK88" s="6">
        <v>2</v>
      </c>
      <c r="BL88" s="6">
        <v>2</v>
      </c>
      <c r="BM88" s="6">
        <v>2</v>
      </c>
      <c r="BN88" s="6">
        <v>2</v>
      </c>
      <c r="BO88" s="6">
        <v>2</v>
      </c>
      <c r="BP88" s="6">
        <v>2</v>
      </c>
      <c r="BQ88" s="6">
        <v>2</v>
      </c>
      <c r="BR88" s="6">
        <v>2</v>
      </c>
      <c r="BS88" s="6">
        <v>2</v>
      </c>
      <c r="BT88" s="6">
        <v>2</v>
      </c>
      <c r="BU88" s="6">
        <v>2</v>
      </c>
      <c r="BV88" s="6">
        <v>2</v>
      </c>
      <c r="BW88" s="6">
        <v>2</v>
      </c>
      <c r="BX88" s="6">
        <v>2</v>
      </c>
      <c r="BY88" s="6">
        <v>1</v>
      </c>
      <c r="BZ88" s="6">
        <v>2</v>
      </c>
      <c r="CA88" s="6">
        <v>2</v>
      </c>
      <c r="CB88" s="6">
        <v>2</v>
      </c>
      <c r="CC88" s="308">
        <f t="shared" si="58"/>
        <v>20</v>
      </c>
      <c r="CD88" s="347">
        <f t="shared" si="59"/>
        <v>0.95238095238095233</v>
      </c>
      <c r="CE88" s="308">
        <f t="shared" si="60"/>
        <v>1</v>
      </c>
      <c r="CF88" s="347">
        <f t="shared" si="61"/>
        <v>4.7619047619047616E-2</v>
      </c>
      <c r="CG88" s="308">
        <f t="shared" si="62"/>
        <v>0</v>
      </c>
      <c r="CH88" s="347">
        <f t="shared" si="63"/>
        <v>0</v>
      </c>
      <c r="CI88" s="308">
        <f t="shared" si="64"/>
        <v>0</v>
      </c>
      <c r="CJ88" s="347">
        <f t="shared" si="66"/>
        <v>0</v>
      </c>
      <c r="CK88" s="306">
        <f t="shared" si="67"/>
        <v>1.9523809523809523</v>
      </c>
      <c r="CL88" s="306" t="str">
        <f t="shared" si="65"/>
        <v>Đạt mục tiêu</v>
      </c>
      <c r="CM88" s="6"/>
    </row>
    <row r="89" spans="1:91" s="22" customFormat="1" ht="39.75" hidden="1" customHeight="1">
      <c r="A89" s="71">
        <v>83</v>
      </c>
      <c r="B89" s="342">
        <v>172</v>
      </c>
      <c r="C89" s="345" t="s">
        <v>179</v>
      </c>
      <c r="D89" s="329" t="s">
        <v>10</v>
      </c>
      <c r="E89" s="345" t="s">
        <v>158</v>
      </c>
      <c r="F89" s="329" t="s">
        <v>10</v>
      </c>
      <c r="G89" s="345" t="s">
        <v>158</v>
      </c>
      <c r="H89" s="161" t="s">
        <v>376</v>
      </c>
      <c r="I89" s="55" t="s">
        <v>600</v>
      </c>
      <c r="J89" s="14" t="s">
        <v>363</v>
      </c>
      <c r="K89" s="15" t="s">
        <v>327</v>
      </c>
      <c r="L89" s="51" t="s">
        <v>296</v>
      </c>
      <c r="M89" s="69" t="s">
        <v>184</v>
      </c>
      <c r="N89" s="342"/>
      <c r="O89" s="342" t="s">
        <v>184</v>
      </c>
      <c r="P89" s="342"/>
      <c r="Q89" s="342"/>
      <c r="R89" s="342"/>
      <c r="S89" s="70"/>
      <c r="T89" s="342"/>
      <c r="U89" s="342"/>
      <c r="V89" s="342"/>
      <c r="W89" s="342"/>
      <c r="X89" s="306">
        <f t="shared" si="57"/>
        <v>1</v>
      </c>
      <c r="Y89" s="80"/>
      <c r="Z89" s="80"/>
      <c r="AA89" s="80"/>
      <c r="AB89" s="185"/>
      <c r="AC89" s="80" t="s">
        <v>524</v>
      </c>
      <c r="AD89" s="80"/>
      <c r="AE89" s="80"/>
      <c r="AF89" s="80"/>
      <c r="AG89" s="80"/>
      <c r="AH89" s="80"/>
      <c r="AI89" s="80"/>
      <c r="AJ89" s="80" t="s">
        <v>524</v>
      </c>
      <c r="AK89" s="80"/>
      <c r="AL89" s="80" t="s">
        <v>524</v>
      </c>
      <c r="AM89" s="80" t="s">
        <v>524</v>
      </c>
      <c r="AN89" s="80"/>
      <c r="AO89" s="80"/>
      <c r="AP89" s="80"/>
      <c r="AQ89" s="80"/>
      <c r="AR89" s="80"/>
      <c r="AS89" s="80"/>
      <c r="AT89" s="80"/>
      <c r="AU89" s="80"/>
      <c r="AV89" s="80"/>
      <c r="AW89" s="80"/>
      <c r="AX89" s="80"/>
      <c r="AY89" s="80"/>
      <c r="AZ89" s="80"/>
      <c r="BA89" s="80"/>
      <c r="BB89" s="80"/>
      <c r="BC89" s="80"/>
      <c r="BD89" s="80" t="s">
        <v>524</v>
      </c>
      <c r="BE89" s="80"/>
      <c r="BF89" s="80"/>
      <c r="BG89" s="80"/>
      <c r="BH89" s="6">
        <v>2</v>
      </c>
      <c r="BI89" s="6">
        <v>2</v>
      </c>
      <c r="BJ89" s="6">
        <v>2</v>
      </c>
      <c r="BK89" s="6">
        <v>2</v>
      </c>
      <c r="BL89" s="6">
        <v>2</v>
      </c>
      <c r="BM89" s="6">
        <v>2</v>
      </c>
      <c r="BN89" s="6">
        <v>2</v>
      </c>
      <c r="BO89" s="6">
        <v>2</v>
      </c>
      <c r="BP89" s="6">
        <v>2</v>
      </c>
      <c r="BQ89" s="6">
        <v>2</v>
      </c>
      <c r="BR89" s="6">
        <v>2</v>
      </c>
      <c r="BS89" s="6">
        <v>2</v>
      </c>
      <c r="BT89" s="6">
        <v>2</v>
      </c>
      <c r="BU89" s="6">
        <v>2</v>
      </c>
      <c r="BV89" s="6">
        <v>1</v>
      </c>
      <c r="BW89" s="6">
        <v>2</v>
      </c>
      <c r="BX89" s="6">
        <v>1</v>
      </c>
      <c r="BY89" s="6">
        <v>2</v>
      </c>
      <c r="BZ89" s="6">
        <v>2</v>
      </c>
      <c r="CA89" s="6">
        <v>2</v>
      </c>
      <c r="CB89" s="6">
        <v>2</v>
      </c>
      <c r="CC89" s="308">
        <f t="shared" si="58"/>
        <v>19</v>
      </c>
      <c r="CD89" s="347">
        <f t="shared" si="59"/>
        <v>0.90476190476190477</v>
      </c>
      <c r="CE89" s="308">
        <f t="shared" si="60"/>
        <v>2</v>
      </c>
      <c r="CF89" s="347">
        <f t="shared" si="61"/>
        <v>9.5238095238095233E-2</v>
      </c>
      <c r="CG89" s="308">
        <f t="shared" si="62"/>
        <v>0</v>
      </c>
      <c r="CH89" s="347">
        <f t="shared" si="63"/>
        <v>0</v>
      </c>
      <c r="CI89" s="308">
        <f t="shared" si="64"/>
        <v>0</v>
      </c>
      <c r="CJ89" s="347">
        <f t="shared" si="66"/>
        <v>0</v>
      </c>
      <c r="CK89" s="306">
        <f t="shared" si="67"/>
        <v>1.9047619047619047</v>
      </c>
      <c r="CL89" s="306" t="str">
        <f t="shared" si="65"/>
        <v>Đạt mục tiêu</v>
      </c>
      <c r="CM89" s="27"/>
    </row>
    <row r="90" spans="1:91" s="22" customFormat="1" ht="33" hidden="1" customHeight="1">
      <c r="A90" s="71">
        <v>84</v>
      </c>
      <c r="B90" s="41">
        <v>176</v>
      </c>
      <c r="C90" s="582" t="s">
        <v>266</v>
      </c>
      <c r="D90" s="583"/>
      <c r="E90" s="583"/>
      <c r="F90" s="584"/>
      <c r="G90" s="45" t="s">
        <v>331</v>
      </c>
      <c r="H90" s="152" t="s">
        <v>331</v>
      </c>
      <c r="I90" s="45" t="s">
        <v>331</v>
      </c>
      <c r="J90" s="45" t="s">
        <v>331</v>
      </c>
      <c r="K90" s="15" t="s">
        <v>327</v>
      </c>
      <c r="L90" s="45" t="s">
        <v>331</v>
      </c>
      <c r="M90" s="45" t="s">
        <v>331</v>
      </c>
      <c r="N90" s="45" t="s">
        <v>331</v>
      </c>
      <c r="O90" s="45" t="s">
        <v>331</v>
      </c>
      <c r="P90" s="45" t="s">
        <v>331</v>
      </c>
      <c r="Q90" s="45" t="s">
        <v>331</v>
      </c>
      <c r="R90" s="45" t="s">
        <v>331</v>
      </c>
      <c r="S90" s="45" t="s">
        <v>331</v>
      </c>
      <c r="T90" s="45" t="s">
        <v>331</v>
      </c>
      <c r="U90" s="45" t="s">
        <v>331</v>
      </c>
      <c r="V90" s="45" t="s">
        <v>331</v>
      </c>
      <c r="W90" s="45" t="s">
        <v>331</v>
      </c>
      <c r="X90" s="81" t="s">
        <v>331</v>
      </c>
      <c r="Y90" s="45" t="s">
        <v>331</v>
      </c>
      <c r="Z90" s="45" t="s">
        <v>331</v>
      </c>
      <c r="AA90" s="45" t="s">
        <v>331</v>
      </c>
      <c r="AB90" s="45" t="s">
        <v>331</v>
      </c>
      <c r="AC90" s="45" t="s">
        <v>331</v>
      </c>
      <c r="AD90" s="45" t="s">
        <v>331</v>
      </c>
      <c r="AE90" s="45" t="s">
        <v>331</v>
      </c>
      <c r="AF90" s="45" t="s">
        <v>331</v>
      </c>
      <c r="AG90" s="45" t="s">
        <v>331</v>
      </c>
      <c r="AH90" s="45" t="s">
        <v>331</v>
      </c>
      <c r="AI90" s="45" t="s">
        <v>331</v>
      </c>
      <c r="AJ90" s="45" t="s">
        <v>331</v>
      </c>
      <c r="AK90" s="45" t="s">
        <v>331</v>
      </c>
      <c r="AL90" s="45" t="s">
        <v>331</v>
      </c>
      <c r="AM90" s="45" t="s">
        <v>331</v>
      </c>
      <c r="AN90" s="45" t="s">
        <v>331</v>
      </c>
      <c r="AO90" s="45" t="s">
        <v>331</v>
      </c>
      <c r="AP90" s="45" t="s">
        <v>331</v>
      </c>
      <c r="AQ90" s="45" t="s">
        <v>331</v>
      </c>
      <c r="AR90" s="45" t="s">
        <v>331</v>
      </c>
      <c r="AS90" s="45" t="s">
        <v>331</v>
      </c>
      <c r="AT90" s="45" t="s">
        <v>331</v>
      </c>
      <c r="AU90" s="45" t="s">
        <v>331</v>
      </c>
      <c r="AV90" s="45" t="s">
        <v>331</v>
      </c>
      <c r="AW90" s="45" t="s">
        <v>331</v>
      </c>
      <c r="AX90" s="45" t="s">
        <v>331</v>
      </c>
      <c r="AY90" s="45" t="s">
        <v>331</v>
      </c>
      <c r="AZ90" s="45" t="s">
        <v>331</v>
      </c>
      <c r="BA90" s="45" t="s">
        <v>331</v>
      </c>
      <c r="BB90" s="45" t="s">
        <v>331</v>
      </c>
      <c r="BC90" s="45" t="s">
        <v>331</v>
      </c>
      <c r="BD90" s="45" t="s">
        <v>331</v>
      </c>
      <c r="BE90" s="45" t="s">
        <v>331</v>
      </c>
      <c r="BF90" s="45" t="s">
        <v>331</v>
      </c>
      <c r="BG90" s="45" t="s">
        <v>331</v>
      </c>
      <c r="BH90" s="45" t="s">
        <v>331</v>
      </c>
      <c r="BI90" s="45" t="s">
        <v>331</v>
      </c>
      <c r="BJ90" s="45" t="s">
        <v>331</v>
      </c>
      <c r="BK90" s="45" t="s">
        <v>331</v>
      </c>
      <c r="BL90" s="45" t="s">
        <v>331</v>
      </c>
      <c r="BM90" s="45" t="s">
        <v>331</v>
      </c>
      <c r="BN90" s="45" t="s">
        <v>331</v>
      </c>
      <c r="BO90" s="45" t="s">
        <v>331</v>
      </c>
      <c r="BP90" s="45" t="s">
        <v>331</v>
      </c>
      <c r="BQ90" s="45" t="s">
        <v>331</v>
      </c>
      <c r="BR90" s="45" t="s">
        <v>331</v>
      </c>
      <c r="BS90" s="45" t="s">
        <v>331</v>
      </c>
      <c r="BT90" s="45" t="s">
        <v>331</v>
      </c>
      <c r="BU90" s="45" t="s">
        <v>331</v>
      </c>
      <c r="BV90" s="45" t="s">
        <v>331</v>
      </c>
      <c r="BW90" s="45" t="s">
        <v>331</v>
      </c>
      <c r="BX90" s="45" t="s">
        <v>331</v>
      </c>
      <c r="BY90" s="45" t="s">
        <v>331</v>
      </c>
      <c r="BZ90" s="45" t="s">
        <v>331</v>
      </c>
      <c r="CA90" s="45" t="s">
        <v>331</v>
      </c>
      <c r="CB90" s="45" t="s">
        <v>331</v>
      </c>
      <c r="CC90" s="45" t="s">
        <v>331</v>
      </c>
      <c r="CD90" s="278" t="s">
        <v>331</v>
      </c>
      <c r="CE90" s="45" t="s">
        <v>331</v>
      </c>
      <c r="CF90" s="278" t="s">
        <v>331</v>
      </c>
      <c r="CG90" s="45" t="s">
        <v>331</v>
      </c>
      <c r="CH90" s="278" t="s">
        <v>331</v>
      </c>
      <c r="CI90" s="45" t="s">
        <v>331</v>
      </c>
      <c r="CJ90" s="278" t="s">
        <v>331</v>
      </c>
      <c r="CK90" s="45" t="s">
        <v>331</v>
      </c>
      <c r="CL90" s="45" t="s">
        <v>331</v>
      </c>
      <c r="CM90" s="45" t="s">
        <v>331</v>
      </c>
    </row>
    <row r="91" spans="1:91" s="22" customFormat="1" ht="33.75" hidden="1" customHeight="1">
      <c r="A91" s="71">
        <v>85</v>
      </c>
      <c r="B91" s="342">
        <v>177</v>
      </c>
      <c r="C91" s="623" t="s">
        <v>159</v>
      </c>
      <c r="D91" s="43" t="s">
        <v>10</v>
      </c>
      <c r="E91" s="345" t="s">
        <v>160</v>
      </c>
      <c r="F91" s="329" t="s">
        <v>10</v>
      </c>
      <c r="G91" s="345" t="s">
        <v>160</v>
      </c>
      <c r="H91" s="161" t="s">
        <v>377</v>
      </c>
      <c r="I91" s="55" t="s">
        <v>600</v>
      </c>
      <c r="J91" s="14" t="s">
        <v>363</v>
      </c>
      <c r="K91" s="254" t="s">
        <v>327</v>
      </c>
      <c r="L91" s="51" t="s">
        <v>296</v>
      </c>
      <c r="M91" s="69" t="s">
        <v>184</v>
      </c>
      <c r="N91" s="342" t="s">
        <v>184</v>
      </c>
      <c r="O91" s="342"/>
      <c r="P91" s="342"/>
      <c r="Q91" s="342"/>
      <c r="R91" s="342"/>
      <c r="S91" s="70"/>
      <c r="T91" s="342"/>
      <c r="U91" s="342"/>
      <c r="V91" s="342"/>
      <c r="W91" s="342"/>
      <c r="X91" s="306">
        <f t="shared" ref="X91:X103" si="68">COUNTIF($N91:$W91,"x")</f>
        <v>1</v>
      </c>
      <c r="Y91" s="80"/>
      <c r="Z91" s="80" t="s">
        <v>524</v>
      </c>
      <c r="AA91" s="80"/>
      <c r="AB91" s="185"/>
      <c r="AC91" s="80"/>
      <c r="AD91" s="80" t="s">
        <v>524</v>
      </c>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80"/>
      <c r="BC91" s="80"/>
      <c r="BD91" s="80"/>
      <c r="BE91" s="80"/>
      <c r="BF91" s="80"/>
      <c r="BG91" s="80" t="s">
        <v>524</v>
      </c>
      <c r="BH91" s="6">
        <v>2</v>
      </c>
      <c r="BI91" s="6">
        <v>2</v>
      </c>
      <c r="BJ91" s="6">
        <v>2</v>
      </c>
      <c r="BK91" s="6">
        <v>2</v>
      </c>
      <c r="BL91" s="6">
        <v>2</v>
      </c>
      <c r="BM91" s="6">
        <v>2</v>
      </c>
      <c r="BN91" s="6">
        <v>2</v>
      </c>
      <c r="BO91" s="6">
        <v>2</v>
      </c>
      <c r="BP91" s="6">
        <v>2</v>
      </c>
      <c r="BQ91" s="6">
        <v>2</v>
      </c>
      <c r="BR91" s="6">
        <v>2</v>
      </c>
      <c r="BS91" s="6">
        <v>2</v>
      </c>
      <c r="BT91" s="6">
        <v>2</v>
      </c>
      <c r="BU91" s="6">
        <v>2</v>
      </c>
      <c r="BV91" s="6">
        <v>2</v>
      </c>
      <c r="BW91" s="6">
        <v>2</v>
      </c>
      <c r="BX91" s="6">
        <v>1</v>
      </c>
      <c r="BY91" s="6">
        <v>2</v>
      </c>
      <c r="BZ91" s="6">
        <v>2</v>
      </c>
      <c r="CA91" s="6">
        <v>2</v>
      </c>
      <c r="CB91" s="6">
        <v>2</v>
      </c>
      <c r="CC91" s="308">
        <f t="shared" ref="CC91:CC103" si="69">COUNTIF(BH91:CB91,"2")</f>
        <v>20</v>
      </c>
      <c r="CD91" s="347">
        <f t="shared" ref="CD91:CD103" si="70">CC91/(CC91+CE91+CG91+CI91)</f>
        <v>0.95238095238095233</v>
      </c>
      <c r="CE91" s="308">
        <f t="shared" ref="CE91:CE103" si="71">COUNTIF(BH91:CB91,"1")</f>
        <v>1</v>
      </c>
      <c r="CF91" s="347">
        <f t="shared" ref="CF91:CF103" si="72">CE91/(CC91+CE91+CG91+CI91)</f>
        <v>4.7619047619047616E-2</v>
      </c>
      <c r="CG91" s="308">
        <f t="shared" ref="CG91:CG103" si="73">COUNTIF(BH91:CB91,"0")</f>
        <v>0</v>
      </c>
      <c r="CH91" s="347">
        <f t="shared" ref="CH91:CH103" si="74">CG91/(CC91+CE91+CG91+CI91)</f>
        <v>0</v>
      </c>
      <c r="CI91" s="308">
        <f t="shared" ref="CI91:CI103" si="75">COUNTIF(BH91:CB91,"KĐG")</f>
        <v>0</v>
      </c>
      <c r="CJ91" s="347">
        <f t="shared" si="66"/>
        <v>0</v>
      </c>
      <c r="CK91" s="306">
        <f t="shared" si="67"/>
        <v>1.9523809523809523</v>
      </c>
      <c r="CL91" s="306" t="str">
        <f t="shared" ref="CL91:CL103" si="76">IF(CJ91&gt;=50%,"KĐG",IF(CK91&gt;=1.6,"Đạt mục tiêu",IF(CK91&gt;=1,"Cần cố gắng","Chưa đạt")))</f>
        <v>Đạt mục tiêu</v>
      </c>
      <c r="CM91" s="6"/>
    </row>
    <row r="92" spans="1:91" s="22" customFormat="1" ht="49.5" hidden="1" customHeight="1">
      <c r="A92" s="71">
        <v>86</v>
      </c>
      <c r="B92" s="342">
        <v>178</v>
      </c>
      <c r="C92" s="625"/>
      <c r="D92" s="43" t="s">
        <v>10</v>
      </c>
      <c r="E92" s="345" t="s">
        <v>180</v>
      </c>
      <c r="F92" s="329" t="s">
        <v>13</v>
      </c>
      <c r="G92" s="345" t="s">
        <v>180</v>
      </c>
      <c r="H92" s="161" t="s">
        <v>378</v>
      </c>
      <c r="I92" s="55" t="s">
        <v>600</v>
      </c>
      <c r="J92" s="14" t="s">
        <v>363</v>
      </c>
      <c r="K92" s="15" t="s">
        <v>327</v>
      </c>
      <c r="L92" s="51" t="s">
        <v>296</v>
      </c>
      <c r="M92" s="69" t="s">
        <v>184</v>
      </c>
      <c r="N92" s="342"/>
      <c r="O92" s="342" t="s">
        <v>184</v>
      </c>
      <c r="P92" s="342"/>
      <c r="Q92" s="342"/>
      <c r="R92" s="342"/>
      <c r="S92" s="70"/>
      <c r="T92" s="342"/>
      <c r="U92" s="342"/>
      <c r="V92" s="342"/>
      <c r="W92" s="342"/>
      <c r="X92" s="306">
        <f t="shared" si="68"/>
        <v>1</v>
      </c>
      <c r="Y92" s="80"/>
      <c r="Z92" s="80"/>
      <c r="AA92" s="80" t="s">
        <v>524</v>
      </c>
      <c r="AB92" s="185" t="s">
        <v>524</v>
      </c>
      <c r="AC92" s="80"/>
      <c r="AD92" s="80"/>
      <c r="AE92" s="80" t="s">
        <v>524</v>
      </c>
      <c r="AF92" s="80"/>
      <c r="AG92" s="80"/>
      <c r="AH92" s="80"/>
      <c r="AI92" s="80"/>
      <c r="AJ92" s="80"/>
      <c r="AK92" s="80"/>
      <c r="AL92" s="80"/>
      <c r="AM92" s="80"/>
      <c r="AN92" s="80"/>
      <c r="AO92" s="80"/>
      <c r="AP92" s="80"/>
      <c r="AQ92" s="80"/>
      <c r="AR92" s="80" t="s">
        <v>524</v>
      </c>
      <c r="AS92" s="80"/>
      <c r="AT92" s="80"/>
      <c r="AU92" s="80"/>
      <c r="AV92" s="80" t="s">
        <v>524</v>
      </c>
      <c r="AW92" s="80"/>
      <c r="AX92" s="80"/>
      <c r="AY92" s="80"/>
      <c r="AZ92" s="80"/>
      <c r="BA92" s="80"/>
      <c r="BB92" s="80"/>
      <c r="BC92" s="80"/>
      <c r="BD92" s="80"/>
      <c r="BE92" s="80"/>
      <c r="BF92" s="80"/>
      <c r="BG92" s="80"/>
      <c r="BH92" s="6">
        <v>2</v>
      </c>
      <c r="BI92" s="6">
        <v>1</v>
      </c>
      <c r="BJ92" s="6">
        <v>2</v>
      </c>
      <c r="BK92" s="6">
        <v>2</v>
      </c>
      <c r="BL92" s="6">
        <v>2</v>
      </c>
      <c r="BM92" s="6">
        <v>2</v>
      </c>
      <c r="BN92" s="6">
        <v>2</v>
      </c>
      <c r="BO92" s="6">
        <v>1</v>
      </c>
      <c r="BP92" s="6">
        <v>2</v>
      </c>
      <c r="BQ92" s="6">
        <v>2</v>
      </c>
      <c r="BR92" s="6">
        <v>1</v>
      </c>
      <c r="BS92" s="6">
        <v>2</v>
      </c>
      <c r="BT92" s="6">
        <v>2</v>
      </c>
      <c r="BU92" s="6">
        <v>2</v>
      </c>
      <c r="BV92" s="6">
        <v>2</v>
      </c>
      <c r="BW92" s="6">
        <v>2</v>
      </c>
      <c r="BX92" s="6">
        <v>2</v>
      </c>
      <c r="BY92" s="6">
        <v>2</v>
      </c>
      <c r="BZ92" s="6">
        <v>2</v>
      </c>
      <c r="CA92" s="6">
        <v>2</v>
      </c>
      <c r="CB92" s="6">
        <v>2</v>
      </c>
      <c r="CC92" s="308">
        <f t="shared" si="69"/>
        <v>18</v>
      </c>
      <c r="CD92" s="347">
        <f t="shared" si="70"/>
        <v>0.8571428571428571</v>
      </c>
      <c r="CE92" s="308">
        <f t="shared" si="71"/>
        <v>3</v>
      </c>
      <c r="CF92" s="347">
        <f t="shared" si="72"/>
        <v>0.14285714285714285</v>
      </c>
      <c r="CG92" s="308">
        <f t="shared" si="73"/>
        <v>0</v>
      </c>
      <c r="CH92" s="347">
        <f t="shared" si="74"/>
        <v>0</v>
      </c>
      <c r="CI92" s="308">
        <f t="shared" si="75"/>
        <v>0</v>
      </c>
      <c r="CJ92" s="347">
        <f t="shared" si="66"/>
        <v>0</v>
      </c>
      <c r="CK92" s="306">
        <f t="shared" si="67"/>
        <v>1.8571428571428572</v>
      </c>
      <c r="CL92" s="306" t="str">
        <f t="shared" si="76"/>
        <v>Đạt mục tiêu</v>
      </c>
      <c r="CM92" s="6"/>
    </row>
    <row r="93" spans="1:91" s="22" customFormat="1" ht="45" customHeight="1">
      <c r="A93" s="71">
        <v>87</v>
      </c>
      <c r="B93" s="342">
        <v>179</v>
      </c>
      <c r="C93" s="624"/>
      <c r="D93" s="43" t="s">
        <v>10</v>
      </c>
      <c r="E93" s="345" t="s">
        <v>161</v>
      </c>
      <c r="F93" s="329" t="s">
        <v>13</v>
      </c>
      <c r="G93" s="345" t="s">
        <v>161</v>
      </c>
      <c r="H93" s="161" t="s">
        <v>379</v>
      </c>
      <c r="I93" s="55" t="s">
        <v>600</v>
      </c>
      <c r="J93" s="14" t="s">
        <v>363</v>
      </c>
      <c r="K93" s="15" t="s">
        <v>327</v>
      </c>
      <c r="L93" s="51" t="s">
        <v>296</v>
      </c>
      <c r="M93" s="69" t="s">
        <v>184</v>
      </c>
      <c r="N93" s="342"/>
      <c r="O93" s="342"/>
      <c r="P93" s="342"/>
      <c r="Q93" s="342"/>
      <c r="R93" s="342" t="s">
        <v>184</v>
      </c>
      <c r="S93" s="70"/>
      <c r="T93" s="342"/>
      <c r="U93" s="342"/>
      <c r="V93" s="342"/>
      <c r="W93" s="342"/>
      <c r="X93" s="306">
        <f t="shared" si="68"/>
        <v>1</v>
      </c>
      <c r="Y93" s="80"/>
      <c r="Z93" s="80"/>
      <c r="AA93" s="80"/>
      <c r="AB93" s="185"/>
      <c r="AC93" s="80"/>
      <c r="AD93" s="80"/>
      <c r="AE93" s="80"/>
      <c r="AF93" s="80"/>
      <c r="AG93" s="80"/>
      <c r="AH93" s="80" t="s">
        <v>524</v>
      </c>
      <c r="AI93" s="80"/>
      <c r="AJ93" s="80"/>
      <c r="AK93" s="80"/>
      <c r="AL93" s="80"/>
      <c r="AM93" s="80"/>
      <c r="AN93" s="80"/>
      <c r="AO93" s="80"/>
      <c r="AP93" s="80"/>
      <c r="AQ93" s="80" t="s">
        <v>524</v>
      </c>
      <c r="AR93" s="80"/>
      <c r="AS93" s="80"/>
      <c r="AT93" s="80"/>
      <c r="AU93" s="80"/>
      <c r="AV93" s="80"/>
      <c r="AW93" s="80"/>
      <c r="AX93" s="80"/>
      <c r="AY93" s="80"/>
      <c r="AZ93" s="80" t="s">
        <v>524</v>
      </c>
      <c r="BA93" s="80"/>
      <c r="BB93" s="80"/>
      <c r="BC93" s="80"/>
      <c r="BD93" s="80"/>
      <c r="BE93" s="80"/>
      <c r="BF93" s="80"/>
      <c r="BG93" s="80"/>
      <c r="BH93" s="6">
        <v>2</v>
      </c>
      <c r="BI93" s="6">
        <v>2</v>
      </c>
      <c r="BJ93" s="6">
        <v>1</v>
      </c>
      <c r="BK93" s="6">
        <v>1</v>
      </c>
      <c r="BL93" s="6">
        <v>2</v>
      </c>
      <c r="BM93" s="6">
        <v>1</v>
      </c>
      <c r="BN93" s="6">
        <v>2</v>
      </c>
      <c r="BO93" s="6">
        <v>2</v>
      </c>
      <c r="BP93" s="6">
        <v>2</v>
      </c>
      <c r="BQ93" s="6">
        <v>2</v>
      </c>
      <c r="BR93" s="6">
        <v>2</v>
      </c>
      <c r="BS93" s="6">
        <v>2</v>
      </c>
      <c r="BT93" s="6">
        <v>2</v>
      </c>
      <c r="BU93" s="6">
        <v>2</v>
      </c>
      <c r="BV93" s="6">
        <v>2</v>
      </c>
      <c r="BW93" s="6">
        <v>2</v>
      </c>
      <c r="BX93" s="6">
        <v>2</v>
      </c>
      <c r="BY93" s="6">
        <v>1</v>
      </c>
      <c r="BZ93" s="6">
        <v>2</v>
      </c>
      <c r="CA93" s="6">
        <v>2</v>
      </c>
      <c r="CB93" s="6">
        <v>2</v>
      </c>
      <c r="CC93" s="308">
        <f t="shared" si="69"/>
        <v>17</v>
      </c>
      <c r="CD93" s="347">
        <f t="shared" si="70"/>
        <v>0.80952380952380953</v>
      </c>
      <c r="CE93" s="308">
        <f t="shared" si="71"/>
        <v>4</v>
      </c>
      <c r="CF93" s="347">
        <f t="shared" si="72"/>
        <v>0.19047619047619047</v>
      </c>
      <c r="CG93" s="308">
        <f t="shared" si="73"/>
        <v>0</v>
      </c>
      <c r="CH93" s="347">
        <f t="shared" si="74"/>
        <v>0</v>
      </c>
      <c r="CI93" s="308">
        <f t="shared" si="75"/>
        <v>0</v>
      </c>
      <c r="CJ93" s="347">
        <f t="shared" si="66"/>
        <v>0</v>
      </c>
      <c r="CK93" s="277">
        <f t="shared" si="67"/>
        <v>1.8095238095238095</v>
      </c>
      <c r="CL93" s="306" t="str">
        <f t="shared" si="76"/>
        <v>Đạt mục tiêu</v>
      </c>
      <c r="CM93" s="6"/>
    </row>
    <row r="94" spans="1:91" s="22" customFormat="1" ht="54" hidden="1" customHeight="1">
      <c r="A94" s="71">
        <v>88</v>
      </c>
      <c r="B94" s="342">
        <v>188</v>
      </c>
      <c r="C94" s="345" t="s">
        <v>174</v>
      </c>
      <c r="D94" s="329" t="s">
        <v>11</v>
      </c>
      <c r="E94" s="345" t="s">
        <v>175</v>
      </c>
      <c r="F94" s="329" t="s">
        <v>11</v>
      </c>
      <c r="G94" s="345" t="s">
        <v>175</v>
      </c>
      <c r="H94" s="161" t="s">
        <v>380</v>
      </c>
      <c r="I94" s="55" t="s">
        <v>600</v>
      </c>
      <c r="J94" s="14" t="s">
        <v>363</v>
      </c>
      <c r="K94" s="15" t="s">
        <v>327</v>
      </c>
      <c r="L94" s="51" t="s">
        <v>321</v>
      </c>
      <c r="M94" s="69" t="s">
        <v>184</v>
      </c>
      <c r="N94" s="342"/>
      <c r="O94" s="342"/>
      <c r="P94" s="342"/>
      <c r="Q94" s="342"/>
      <c r="R94" s="342"/>
      <c r="S94" s="70"/>
      <c r="T94" s="342" t="s">
        <v>184</v>
      </c>
      <c r="U94" s="342"/>
      <c r="V94" s="342"/>
      <c r="W94" s="342"/>
      <c r="X94" s="306">
        <f t="shared" si="68"/>
        <v>1</v>
      </c>
      <c r="Y94" s="80"/>
      <c r="Z94" s="80"/>
      <c r="AA94" s="80"/>
      <c r="AB94" s="185"/>
      <c r="AC94" s="80"/>
      <c r="AD94" s="80"/>
      <c r="AE94" s="80"/>
      <c r="AF94" s="80"/>
      <c r="AG94" s="80"/>
      <c r="AH94" s="80"/>
      <c r="AI94" s="80"/>
      <c r="AJ94" s="80"/>
      <c r="AK94" s="80"/>
      <c r="AL94" s="80"/>
      <c r="AM94" s="80"/>
      <c r="AN94" s="80"/>
      <c r="AO94" s="80"/>
      <c r="AP94" s="80" t="s">
        <v>524</v>
      </c>
      <c r="AQ94" s="80"/>
      <c r="AR94" s="80"/>
      <c r="AS94" s="80"/>
      <c r="AT94" s="80"/>
      <c r="AU94" s="80"/>
      <c r="AV94" s="80"/>
      <c r="AW94" s="80"/>
      <c r="AX94" s="80" t="s">
        <v>524</v>
      </c>
      <c r="AY94" s="80"/>
      <c r="AZ94" s="80"/>
      <c r="BA94" s="80"/>
      <c r="BB94" s="80"/>
      <c r="BC94" s="80"/>
      <c r="BD94" s="80"/>
      <c r="BE94" s="80"/>
      <c r="BF94" s="80"/>
      <c r="BG94" s="80"/>
      <c r="BH94" s="6" t="s">
        <v>946</v>
      </c>
      <c r="BI94" s="6" t="s">
        <v>946</v>
      </c>
      <c r="BJ94" s="6" t="s">
        <v>946</v>
      </c>
      <c r="BK94" s="6" t="s">
        <v>946</v>
      </c>
      <c r="BL94" s="6" t="s">
        <v>946</v>
      </c>
      <c r="BM94" s="6" t="s">
        <v>946</v>
      </c>
      <c r="BN94" s="6" t="s">
        <v>946</v>
      </c>
      <c r="BO94" s="6" t="s">
        <v>946</v>
      </c>
      <c r="BP94" s="6" t="s">
        <v>946</v>
      </c>
      <c r="BQ94" s="6" t="s">
        <v>946</v>
      </c>
      <c r="BR94" s="6" t="s">
        <v>946</v>
      </c>
      <c r="BS94" s="6" t="s">
        <v>946</v>
      </c>
      <c r="BT94" s="6" t="s">
        <v>946</v>
      </c>
      <c r="BU94" s="6" t="s">
        <v>946</v>
      </c>
      <c r="BV94" s="6" t="s">
        <v>946</v>
      </c>
      <c r="BW94" s="6" t="s">
        <v>946</v>
      </c>
      <c r="BX94" s="6" t="s">
        <v>946</v>
      </c>
      <c r="BY94" s="6" t="s">
        <v>946</v>
      </c>
      <c r="BZ94" s="6" t="s">
        <v>946</v>
      </c>
      <c r="CA94" s="6" t="s">
        <v>946</v>
      </c>
      <c r="CB94" s="6" t="s">
        <v>946</v>
      </c>
      <c r="CC94" s="308">
        <f t="shared" si="69"/>
        <v>0</v>
      </c>
      <c r="CD94" s="347">
        <f t="shared" si="70"/>
        <v>0</v>
      </c>
      <c r="CE94" s="308">
        <f t="shared" si="71"/>
        <v>0</v>
      </c>
      <c r="CF94" s="347">
        <f t="shared" si="72"/>
        <v>0</v>
      </c>
      <c r="CG94" s="308">
        <f t="shared" si="73"/>
        <v>0</v>
      </c>
      <c r="CH94" s="347">
        <f t="shared" si="74"/>
        <v>0</v>
      </c>
      <c r="CI94" s="308">
        <f t="shared" si="75"/>
        <v>21</v>
      </c>
      <c r="CJ94" s="347">
        <f t="shared" si="66"/>
        <v>1</v>
      </c>
      <c r="CK94" s="306" t="e">
        <f t="shared" si="67"/>
        <v>#DIV/0!</v>
      </c>
      <c r="CL94" s="306" t="str">
        <f t="shared" si="76"/>
        <v>KĐG</v>
      </c>
      <c r="CM94" s="6"/>
    </row>
    <row r="95" spans="1:91" s="22" customFormat="1" ht="49.5" customHeight="1">
      <c r="A95" s="71">
        <v>89</v>
      </c>
      <c r="B95" s="342">
        <v>189</v>
      </c>
      <c r="C95" s="345" t="s">
        <v>174</v>
      </c>
      <c r="D95" s="329" t="s">
        <v>11</v>
      </c>
      <c r="E95" s="345" t="s">
        <v>175</v>
      </c>
      <c r="F95" s="329" t="s">
        <v>11</v>
      </c>
      <c r="G95" s="345" t="s">
        <v>175</v>
      </c>
      <c r="H95" s="161" t="s">
        <v>380</v>
      </c>
      <c r="I95" s="55" t="s">
        <v>600</v>
      </c>
      <c r="J95" s="14" t="s">
        <v>363</v>
      </c>
      <c r="K95" s="15" t="s">
        <v>327</v>
      </c>
      <c r="L95" s="51" t="s">
        <v>321</v>
      </c>
      <c r="M95" s="69" t="s">
        <v>184</v>
      </c>
      <c r="N95" s="342"/>
      <c r="O95" s="342"/>
      <c r="P95" s="342"/>
      <c r="Q95" s="342"/>
      <c r="R95" s="342" t="s">
        <v>184</v>
      </c>
      <c r="S95" s="70"/>
      <c r="T95" s="342"/>
      <c r="U95" s="342"/>
      <c r="V95" s="342"/>
      <c r="W95" s="342"/>
      <c r="X95" s="306">
        <f t="shared" si="68"/>
        <v>1</v>
      </c>
      <c r="Y95" s="80"/>
      <c r="Z95" s="80"/>
      <c r="AA95" s="80"/>
      <c r="AB95" s="185"/>
      <c r="AC95" s="80"/>
      <c r="AD95" s="80"/>
      <c r="AE95" s="80"/>
      <c r="AF95" s="80"/>
      <c r="AG95" s="80"/>
      <c r="AH95" s="80"/>
      <c r="AI95" s="80"/>
      <c r="AJ95" s="80"/>
      <c r="AK95" s="80"/>
      <c r="AL95" s="80"/>
      <c r="AM95" s="80"/>
      <c r="AN95" s="80"/>
      <c r="AO95" s="80"/>
      <c r="AP95" s="80"/>
      <c r="AQ95" s="80"/>
      <c r="AR95" s="80" t="s">
        <v>524</v>
      </c>
      <c r="AS95" s="80"/>
      <c r="AT95" s="80"/>
      <c r="AU95" s="80"/>
      <c r="AV95" s="80"/>
      <c r="AW95" s="80"/>
      <c r="AX95" s="80"/>
      <c r="AY95" s="80"/>
      <c r="AZ95" s="80"/>
      <c r="BA95" s="80"/>
      <c r="BB95" s="80"/>
      <c r="BC95" s="80"/>
      <c r="BD95" s="80"/>
      <c r="BE95" s="80"/>
      <c r="BF95" s="80"/>
      <c r="BG95" s="80"/>
      <c r="BH95" s="6">
        <v>2</v>
      </c>
      <c r="BI95" s="6">
        <v>2</v>
      </c>
      <c r="BJ95" s="6">
        <v>2</v>
      </c>
      <c r="BK95" s="6">
        <v>2</v>
      </c>
      <c r="BL95" s="6">
        <v>1</v>
      </c>
      <c r="BM95" s="6">
        <v>1</v>
      </c>
      <c r="BN95" s="6">
        <v>2</v>
      </c>
      <c r="BO95" s="6">
        <v>2</v>
      </c>
      <c r="BP95" s="6">
        <v>2</v>
      </c>
      <c r="BQ95" s="6">
        <v>1</v>
      </c>
      <c r="BR95" s="6">
        <v>2</v>
      </c>
      <c r="BS95" s="6">
        <v>2</v>
      </c>
      <c r="BT95" s="6">
        <v>1</v>
      </c>
      <c r="BU95" s="6">
        <v>2</v>
      </c>
      <c r="BV95" s="6">
        <v>2</v>
      </c>
      <c r="BW95" s="6">
        <v>2</v>
      </c>
      <c r="BX95" s="6">
        <v>2</v>
      </c>
      <c r="BY95" s="6">
        <v>1</v>
      </c>
      <c r="BZ95" s="6">
        <v>2</v>
      </c>
      <c r="CA95" s="6">
        <v>2</v>
      </c>
      <c r="CB95" s="6">
        <v>1</v>
      </c>
      <c r="CC95" s="308">
        <f t="shared" si="69"/>
        <v>15</v>
      </c>
      <c r="CD95" s="347">
        <f t="shared" si="70"/>
        <v>0.7142857142857143</v>
      </c>
      <c r="CE95" s="308">
        <f t="shared" si="71"/>
        <v>6</v>
      </c>
      <c r="CF95" s="347">
        <f t="shared" si="72"/>
        <v>0.2857142857142857</v>
      </c>
      <c r="CG95" s="308">
        <f t="shared" si="73"/>
        <v>0</v>
      </c>
      <c r="CH95" s="347">
        <f t="shared" si="74"/>
        <v>0</v>
      </c>
      <c r="CI95" s="308">
        <f t="shared" si="75"/>
        <v>0</v>
      </c>
      <c r="CJ95" s="347">
        <f t="shared" si="66"/>
        <v>0</v>
      </c>
      <c r="CK95" s="277">
        <f t="shared" si="67"/>
        <v>1.7142857142857142</v>
      </c>
      <c r="CL95" s="306" t="str">
        <f t="shared" si="76"/>
        <v>Đạt mục tiêu</v>
      </c>
      <c r="CM95" s="6"/>
    </row>
    <row r="96" spans="1:91" s="22" customFormat="1" ht="56.25" hidden="1" customHeight="1">
      <c r="A96" s="71">
        <v>90</v>
      </c>
      <c r="B96" s="342">
        <v>191</v>
      </c>
      <c r="C96" s="345" t="s">
        <v>176</v>
      </c>
      <c r="D96" s="329" t="s">
        <v>11</v>
      </c>
      <c r="E96" s="345" t="s">
        <v>162</v>
      </c>
      <c r="F96" s="329" t="s">
        <v>11</v>
      </c>
      <c r="G96" s="345" t="s">
        <v>162</v>
      </c>
      <c r="H96" s="161" t="s">
        <v>381</v>
      </c>
      <c r="I96" s="55" t="s">
        <v>600</v>
      </c>
      <c r="J96" s="14" t="s">
        <v>363</v>
      </c>
      <c r="K96" s="15" t="s">
        <v>327</v>
      </c>
      <c r="L96" s="51" t="s">
        <v>334</v>
      </c>
      <c r="M96" s="69" t="s">
        <v>184</v>
      </c>
      <c r="N96" s="342"/>
      <c r="O96" s="342"/>
      <c r="P96" s="342" t="s">
        <v>184</v>
      </c>
      <c r="Q96" s="342"/>
      <c r="R96" s="342"/>
      <c r="S96" s="70"/>
      <c r="T96" s="342"/>
      <c r="U96" s="342"/>
      <c r="V96" s="342"/>
      <c r="W96" s="342"/>
      <c r="X96" s="306">
        <f t="shared" si="68"/>
        <v>1</v>
      </c>
      <c r="Y96" s="80"/>
      <c r="Z96" s="80"/>
      <c r="AA96" s="80"/>
      <c r="AB96" s="185"/>
      <c r="AC96" s="80"/>
      <c r="AD96" s="80"/>
      <c r="AE96" s="80"/>
      <c r="AF96" s="80"/>
      <c r="AG96" s="80" t="s">
        <v>524</v>
      </c>
      <c r="AH96" s="80"/>
      <c r="AI96" s="80"/>
      <c r="AJ96" s="80"/>
      <c r="AK96" s="80"/>
      <c r="AL96" s="80"/>
      <c r="AM96" s="80"/>
      <c r="AN96" s="80"/>
      <c r="AO96" s="80"/>
      <c r="AP96" s="80"/>
      <c r="AQ96" s="80"/>
      <c r="AR96" s="80"/>
      <c r="AS96" s="80"/>
      <c r="AT96" s="80"/>
      <c r="AU96" s="80" t="s">
        <v>524</v>
      </c>
      <c r="AV96" s="80"/>
      <c r="AW96" s="80"/>
      <c r="AX96" s="80"/>
      <c r="AY96" s="80"/>
      <c r="AZ96" s="80"/>
      <c r="BA96" s="80"/>
      <c r="BB96" s="80"/>
      <c r="BC96" s="80"/>
      <c r="BD96" s="80"/>
      <c r="BE96" s="80"/>
      <c r="BF96" s="80"/>
      <c r="BG96" s="80"/>
      <c r="BH96" s="6">
        <v>2</v>
      </c>
      <c r="BI96" s="6">
        <v>2</v>
      </c>
      <c r="BJ96" s="6">
        <v>2</v>
      </c>
      <c r="BK96" s="6">
        <v>2</v>
      </c>
      <c r="BL96" s="6">
        <v>2</v>
      </c>
      <c r="BM96" s="6">
        <v>2</v>
      </c>
      <c r="BN96" s="6">
        <v>2</v>
      </c>
      <c r="BO96" s="6">
        <v>2</v>
      </c>
      <c r="BP96" s="6">
        <v>2</v>
      </c>
      <c r="BQ96" s="6">
        <v>2</v>
      </c>
      <c r="BR96" s="6">
        <v>2</v>
      </c>
      <c r="BS96" s="6">
        <v>2</v>
      </c>
      <c r="BT96" s="6">
        <v>2</v>
      </c>
      <c r="BU96" s="6">
        <v>2</v>
      </c>
      <c r="BV96" s="6">
        <v>2</v>
      </c>
      <c r="BW96" s="6">
        <v>2</v>
      </c>
      <c r="BX96" s="6">
        <v>2</v>
      </c>
      <c r="BY96" s="6">
        <v>2</v>
      </c>
      <c r="BZ96" s="6">
        <v>2</v>
      </c>
      <c r="CA96" s="6">
        <v>2</v>
      </c>
      <c r="CB96" s="6">
        <v>2</v>
      </c>
      <c r="CC96" s="308">
        <f t="shared" si="69"/>
        <v>21</v>
      </c>
      <c r="CD96" s="347">
        <f t="shared" si="70"/>
        <v>1</v>
      </c>
      <c r="CE96" s="308">
        <f t="shared" si="71"/>
        <v>0</v>
      </c>
      <c r="CF96" s="347">
        <f t="shared" si="72"/>
        <v>0</v>
      </c>
      <c r="CG96" s="308">
        <f t="shared" si="73"/>
        <v>0</v>
      </c>
      <c r="CH96" s="347">
        <f t="shared" si="74"/>
        <v>0</v>
      </c>
      <c r="CI96" s="308">
        <f t="shared" si="75"/>
        <v>0</v>
      </c>
      <c r="CJ96" s="347">
        <f t="shared" si="66"/>
        <v>0</v>
      </c>
      <c r="CK96" s="306">
        <f t="shared" si="67"/>
        <v>2</v>
      </c>
      <c r="CL96" s="306" t="str">
        <f t="shared" si="76"/>
        <v>Đạt mục tiêu</v>
      </c>
      <c r="CM96" s="6"/>
    </row>
    <row r="97" spans="1:91" s="22" customFormat="1" ht="39" hidden="1" customHeight="1">
      <c r="A97" s="71">
        <v>91</v>
      </c>
      <c r="B97" s="342">
        <v>191</v>
      </c>
      <c r="C97" s="345" t="s">
        <v>176</v>
      </c>
      <c r="D97" s="329" t="s">
        <v>11</v>
      </c>
      <c r="E97" s="345" t="s">
        <v>162</v>
      </c>
      <c r="F97" s="329" t="s">
        <v>11</v>
      </c>
      <c r="G97" s="345" t="s">
        <v>162</v>
      </c>
      <c r="H97" s="161" t="s">
        <v>381</v>
      </c>
      <c r="I97" s="55" t="s">
        <v>600</v>
      </c>
      <c r="J97" s="14" t="s">
        <v>363</v>
      </c>
      <c r="K97" s="15" t="s">
        <v>327</v>
      </c>
      <c r="L97" s="51" t="s">
        <v>334</v>
      </c>
      <c r="M97" s="69" t="s">
        <v>184</v>
      </c>
      <c r="N97" s="342"/>
      <c r="O97" s="342"/>
      <c r="P97" s="342"/>
      <c r="Q97" s="342"/>
      <c r="R97" s="342"/>
      <c r="S97" s="70"/>
      <c r="T97" s="342" t="s">
        <v>184</v>
      </c>
      <c r="U97" s="342"/>
      <c r="V97" s="342"/>
      <c r="W97" s="342"/>
      <c r="X97" s="306">
        <f t="shared" si="68"/>
        <v>1</v>
      </c>
      <c r="Y97" s="80"/>
      <c r="Z97" s="80"/>
      <c r="AA97" s="80"/>
      <c r="AB97" s="185"/>
      <c r="AC97" s="80"/>
      <c r="AD97" s="80"/>
      <c r="AE97" s="80"/>
      <c r="AF97" s="80"/>
      <c r="AG97" s="80"/>
      <c r="AH97" s="80"/>
      <c r="AI97" s="80"/>
      <c r="AJ97" s="80"/>
      <c r="AK97" s="80"/>
      <c r="AL97" s="80"/>
      <c r="AM97" s="80"/>
      <c r="AN97" s="80"/>
      <c r="AO97" s="80"/>
      <c r="AP97" s="80"/>
      <c r="AQ97" s="80"/>
      <c r="AR97" s="80"/>
      <c r="AS97" s="80"/>
      <c r="AT97" s="80"/>
      <c r="AU97" s="80"/>
      <c r="AV97" s="80"/>
      <c r="AW97" s="80" t="s">
        <v>524</v>
      </c>
      <c r="AX97" s="80"/>
      <c r="AY97" s="80"/>
      <c r="AZ97" s="80"/>
      <c r="BA97" s="80"/>
      <c r="BB97" s="80"/>
      <c r="BC97" s="80"/>
      <c r="BD97" s="80"/>
      <c r="BE97" s="80"/>
      <c r="BF97" s="80"/>
      <c r="BG97" s="80"/>
      <c r="BH97" s="6">
        <v>2</v>
      </c>
      <c r="BI97" s="6">
        <v>2</v>
      </c>
      <c r="BJ97" s="6">
        <v>2</v>
      </c>
      <c r="BK97" s="6">
        <v>2</v>
      </c>
      <c r="BL97" s="6">
        <v>2</v>
      </c>
      <c r="BM97" s="6">
        <v>2</v>
      </c>
      <c r="BN97" s="6">
        <v>2</v>
      </c>
      <c r="BO97" s="6">
        <v>2</v>
      </c>
      <c r="BP97" s="6">
        <v>2</v>
      </c>
      <c r="BQ97" s="6">
        <v>2</v>
      </c>
      <c r="BR97" s="6">
        <v>2</v>
      </c>
      <c r="BS97" s="6">
        <v>2</v>
      </c>
      <c r="BT97" s="6">
        <v>2</v>
      </c>
      <c r="BU97" s="6">
        <v>1</v>
      </c>
      <c r="BV97" s="6">
        <v>2</v>
      </c>
      <c r="BW97" s="6">
        <v>2</v>
      </c>
      <c r="BX97" s="6">
        <v>2</v>
      </c>
      <c r="BY97" s="6">
        <v>1</v>
      </c>
      <c r="BZ97" s="6">
        <v>2</v>
      </c>
      <c r="CA97" s="6">
        <v>2</v>
      </c>
      <c r="CB97" s="6">
        <v>2</v>
      </c>
      <c r="CC97" s="308">
        <f t="shared" si="69"/>
        <v>19</v>
      </c>
      <c r="CD97" s="347">
        <f t="shared" si="70"/>
        <v>0.90476190476190477</v>
      </c>
      <c r="CE97" s="308">
        <f t="shared" si="71"/>
        <v>2</v>
      </c>
      <c r="CF97" s="347">
        <f t="shared" si="72"/>
        <v>9.5238095238095233E-2</v>
      </c>
      <c r="CG97" s="308">
        <f t="shared" si="73"/>
        <v>0</v>
      </c>
      <c r="CH97" s="347">
        <f t="shared" si="74"/>
        <v>0</v>
      </c>
      <c r="CI97" s="308">
        <f t="shared" si="75"/>
        <v>0</v>
      </c>
      <c r="CJ97" s="347">
        <f t="shared" si="66"/>
        <v>0</v>
      </c>
      <c r="CK97" s="306">
        <f t="shared" si="67"/>
        <v>1.9047619047619047</v>
      </c>
      <c r="CL97" s="306" t="str">
        <f>IF(CJ97&gt;=50%,"KĐG",IF(CK97&gt;=1.6,"Đạt mục tiêu",IF(CK97&gt;=1,"Cần cố gắng","Chưa đạt")))</f>
        <v>Đạt mục tiêu</v>
      </c>
      <c r="CM97" s="6"/>
    </row>
    <row r="98" spans="1:91" s="22" customFormat="1" ht="33" hidden="1" customHeight="1">
      <c r="A98" s="71">
        <v>92</v>
      </c>
      <c r="B98" s="342">
        <v>192</v>
      </c>
      <c r="C98" s="623" t="s">
        <v>181</v>
      </c>
      <c r="D98" s="43" t="s">
        <v>10</v>
      </c>
      <c r="E98" s="345" t="s">
        <v>163</v>
      </c>
      <c r="F98" s="329" t="s">
        <v>12</v>
      </c>
      <c r="G98" s="345" t="s">
        <v>163</v>
      </c>
      <c r="H98" s="161" t="s">
        <v>163</v>
      </c>
      <c r="I98" s="55" t="s">
        <v>600</v>
      </c>
      <c r="J98" s="14" t="s">
        <v>363</v>
      </c>
      <c r="K98" s="15" t="s">
        <v>327</v>
      </c>
      <c r="L98" s="51" t="s">
        <v>321</v>
      </c>
      <c r="M98" s="69" t="s">
        <v>184</v>
      </c>
      <c r="N98" s="342"/>
      <c r="O98" s="342" t="s">
        <v>184</v>
      </c>
      <c r="P98" s="342"/>
      <c r="Q98" s="342"/>
      <c r="R98" s="342"/>
      <c r="S98" s="70"/>
      <c r="T98" s="342"/>
      <c r="U98" s="342"/>
      <c r="V98" s="342"/>
      <c r="W98" s="342"/>
      <c r="X98" s="306">
        <f t="shared" si="68"/>
        <v>1</v>
      </c>
      <c r="Y98" s="80"/>
      <c r="Z98" s="80"/>
      <c r="AA98" s="80"/>
      <c r="AB98" s="185"/>
      <c r="AC98" s="80"/>
      <c r="AD98" s="80" t="s">
        <v>524</v>
      </c>
      <c r="AE98" s="80"/>
      <c r="AF98" s="80" t="s">
        <v>524</v>
      </c>
      <c r="AG98" s="80"/>
      <c r="AH98" s="80"/>
      <c r="AI98" s="80"/>
      <c r="AJ98" s="80"/>
      <c r="AK98" s="80"/>
      <c r="AL98" s="80"/>
      <c r="AM98" s="80"/>
      <c r="AN98" s="80"/>
      <c r="AO98" s="80"/>
      <c r="AP98" s="80"/>
      <c r="AQ98" s="80"/>
      <c r="AR98" s="80"/>
      <c r="AS98" s="80"/>
      <c r="AT98" s="80"/>
      <c r="AU98" s="80"/>
      <c r="AV98" s="80"/>
      <c r="AW98" s="80"/>
      <c r="AX98" s="80"/>
      <c r="AY98" s="80"/>
      <c r="AZ98" s="80"/>
      <c r="BA98" s="80"/>
      <c r="BB98" s="80"/>
      <c r="BC98" s="80"/>
      <c r="BD98" s="80"/>
      <c r="BE98" s="80"/>
      <c r="BF98" s="80"/>
      <c r="BG98" s="80"/>
      <c r="BH98" s="6">
        <v>1</v>
      </c>
      <c r="BI98" s="6">
        <v>2</v>
      </c>
      <c r="BJ98" s="6">
        <v>2</v>
      </c>
      <c r="BK98" s="6">
        <v>1</v>
      </c>
      <c r="BL98" s="6">
        <v>2</v>
      </c>
      <c r="BM98" s="6">
        <v>1</v>
      </c>
      <c r="BN98" s="6">
        <v>2</v>
      </c>
      <c r="BO98" s="6">
        <v>2</v>
      </c>
      <c r="BP98" s="6">
        <v>1</v>
      </c>
      <c r="BQ98" s="6">
        <v>2</v>
      </c>
      <c r="BR98" s="6">
        <v>2</v>
      </c>
      <c r="BS98" s="6">
        <v>1</v>
      </c>
      <c r="BT98" s="6">
        <v>2</v>
      </c>
      <c r="BU98" s="6">
        <v>2</v>
      </c>
      <c r="BV98" s="6">
        <v>2</v>
      </c>
      <c r="BW98" s="6">
        <v>2</v>
      </c>
      <c r="BX98" s="6">
        <v>2</v>
      </c>
      <c r="BY98" s="6">
        <v>1</v>
      </c>
      <c r="BZ98" s="6">
        <v>2</v>
      </c>
      <c r="CA98" s="6">
        <v>2</v>
      </c>
      <c r="CB98" s="6">
        <v>2</v>
      </c>
      <c r="CC98" s="308">
        <f t="shared" si="69"/>
        <v>15</v>
      </c>
      <c r="CD98" s="347">
        <f t="shared" si="70"/>
        <v>0.7142857142857143</v>
      </c>
      <c r="CE98" s="308">
        <f t="shared" si="71"/>
        <v>6</v>
      </c>
      <c r="CF98" s="347">
        <f t="shared" si="72"/>
        <v>0.2857142857142857</v>
      </c>
      <c r="CG98" s="308">
        <f t="shared" si="73"/>
        <v>0</v>
      </c>
      <c r="CH98" s="347">
        <f t="shared" si="74"/>
        <v>0</v>
      </c>
      <c r="CI98" s="308">
        <f t="shared" si="75"/>
        <v>0</v>
      </c>
      <c r="CJ98" s="347">
        <f t="shared" si="66"/>
        <v>0</v>
      </c>
      <c r="CK98" s="306">
        <f t="shared" si="67"/>
        <v>1.7142857142857142</v>
      </c>
      <c r="CL98" s="306" t="str">
        <f t="shared" si="76"/>
        <v>Đạt mục tiêu</v>
      </c>
      <c r="CM98" s="6"/>
    </row>
    <row r="99" spans="1:91" s="22" customFormat="1" ht="54.75" hidden="1" customHeight="1">
      <c r="A99" s="71">
        <v>93</v>
      </c>
      <c r="B99" s="342">
        <v>193</v>
      </c>
      <c r="C99" s="625"/>
      <c r="D99" s="43" t="s">
        <v>10</v>
      </c>
      <c r="E99" s="345" t="s">
        <v>164</v>
      </c>
      <c r="F99" s="329" t="s">
        <v>13</v>
      </c>
      <c r="G99" s="345" t="s">
        <v>164</v>
      </c>
      <c r="H99" s="161" t="s">
        <v>382</v>
      </c>
      <c r="I99" s="55" t="s">
        <v>600</v>
      </c>
      <c r="J99" s="14" t="s">
        <v>363</v>
      </c>
      <c r="K99" s="15" t="s">
        <v>327</v>
      </c>
      <c r="L99" s="51" t="s">
        <v>321</v>
      </c>
      <c r="M99" s="69" t="s">
        <v>184</v>
      </c>
      <c r="N99" s="342"/>
      <c r="O99" s="342"/>
      <c r="P99" s="342" t="s">
        <v>184</v>
      </c>
      <c r="Q99" s="342"/>
      <c r="R99" s="342"/>
      <c r="S99" s="70"/>
      <c r="T99" s="342"/>
      <c r="U99" s="342"/>
      <c r="V99" s="342"/>
      <c r="W99" s="342"/>
      <c r="X99" s="306">
        <f t="shared" si="68"/>
        <v>1</v>
      </c>
      <c r="Y99" s="80"/>
      <c r="Z99" s="80"/>
      <c r="AA99" s="80"/>
      <c r="AB99" s="185"/>
      <c r="AC99" s="80"/>
      <c r="AD99" s="80"/>
      <c r="AE99" s="80" t="s">
        <v>524</v>
      </c>
      <c r="AF99" s="80"/>
      <c r="AG99" s="80"/>
      <c r="AH99" s="80" t="s">
        <v>524</v>
      </c>
      <c r="AI99" s="80"/>
      <c r="AJ99" s="80"/>
      <c r="AK99" s="80"/>
      <c r="AL99" s="80"/>
      <c r="AM99" s="80"/>
      <c r="AN99" s="80"/>
      <c r="AO99" s="80"/>
      <c r="AP99" s="80"/>
      <c r="AQ99" s="80"/>
      <c r="AR99" s="80"/>
      <c r="AS99" s="80"/>
      <c r="AT99" s="80"/>
      <c r="AU99" s="80"/>
      <c r="AV99" s="80"/>
      <c r="AW99" s="80"/>
      <c r="AX99" s="80"/>
      <c r="AY99" s="80" t="s">
        <v>524</v>
      </c>
      <c r="AZ99" s="80"/>
      <c r="BA99" s="80" t="s">
        <v>524</v>
      </c>
      <c r="BB99" s="80"/>
      <c r="BC99" s="80" t="s">
        <v>524</v>
      </c>
      <c r="BD99" s="80"/>
      <c r="BE99" s="80"/>
      <c r="BF99" s="80"/>
      <c r="BG99" s="80"/>
      <c r="BH99" s="6">
        <v>2</v>
      </c>
      <c r="BI99" s="6">
        <v>2</v>
      </c>
      <c r="BJ99" s="6">
        <v>2</v>
      </c>
      <c r="BK99" s="6">
        <v>2</v>
      </c>
      <c r="BL99" s="6">
        <v>2</v>
      </c>
      <c r="BM99" s="6">
        <v>2</v>
      </c>
      <c r="BN99" s="6">
        <v>2</v>
      </c>
      <c r="BO99" s="6">
        <v>2</v>
      </c>
      <c r="BP99" s="6">
        <v>2</v>
      </c>
      <c r="BQ99" s="6">
        <v>2</v>
      </c>
      <c r="BR99" s="6">
        <v>2</v>
      </c>
      <c r="BS99" s="6">
        <v>2</v>
      </c>
      <c r="BT99" s="6">
        <v>2</v>
      </c>
      <c r="BU99" s="6">
        <v>2</v>
      </c>
      <c r="BV99" s="6">
        <v>2</v>
      </c>
      <c r="BW99" s="6">
        <v>2</v>
      </c>
      <c r="BX99" s="6">
        <v>2</v>
      </c>
      <c r="BY99" s="6">
        <v>2</v>
      </c>
      <c r="BZ99" s="6">
        <v>2</v>
      </c>
      <c r="CA99" s="6">
        <v>2</v>
      </c>
      <c r="CB99" s="6">
        <v>2</v>
      </c>
      <c r="CC99" s="308">
        <f t="shared" si="69"/>
        <v>21</v>
      </c>
      <c r="CD99" s="347">
        <f t="shared" si="70"/>
        <v>1</v>
      </c>
      <c r="CE99" s="308">
        <f t="shared" si="71"/>
        <v>0</v>
      </c>
      <c r="CF99" s="347">
        <f t="shared" si="72"/>
        <v>0</v>
      </c>
      <c r="CG99" s="308">
        <f t="shared" si="73"/>
        <v>0</v>
      </c>
      <c r="CH99" s="347">
        <f t="shared" si="74"/>
        <v>0</v>
      </c>
      <c r="CI99" s="308">
        <f t="shared" si="75"/>
        <v>0</v>
      </c>
      <c r="CJ99" s="347">
        <f t="shared" si="66"/>
        <v>0</v>
      </c>
      <c r="CK99" s="306">
        <f t="shared" si="67"/>
        <v>2</v>
      </c>
      <c r="CL99" s="306" t="str">
        <f t="shared" si="76"/>
        <v>Đạt mục tiêu</v>
      </c>
      <c r="CM99" s="6"/>
    </row>
    <row r="100" spans="1:91" s="22" customFormat="1" ht="47.25" hidden="1" customHeight="1">
      <c r="A100" s="71">
        <v>94</v>
      </c>
      <c r="B100" s="342"/>
      <c r="C100" s="625"/>
      <c r="D100" s="43" t="s">
        <v>10</v>
      </c>
      <c r="E100" s="345" t="s">
        <v>164</v>
      </c>
      <c r="F100" s="329" t="s">
        <v>13</v>
      </c>
      <c r="G100" s="345" t="s">
        <v>164</v>
      </c>
      <c r="H100" s="161" t="s">
        <v>382</v>
      </c>
      <c r="I100" s="55" t="s">
        <v>600</v>
      </c>
      <c r="J100" s="14" t="s">
        <v>363</v>
      </c>
      <c r="K100" s="15" t="s">
        <v>327</v>
      </c>
      <c r="L100" s="51" t="s">
        <v>321</v>
      </c>
      <c r="M100" s="69" t="s">
        <v>184</v>
      </c>
      <c r="N100" s="342"/>
      <c r="O100" s="342"/>
      <c r="P100" s="342"/>
      <c r="Q100" s="342"/>
      <c r="R100" s="342"/>
      <c r="S100" s="70"/>
      <c r="T100" s="342"/>
      <c r="U100" s="342"/>
      <c r="V100" s="342" t="s">
        <v>184</v>
      </c>
      <c r="W100" s="342"/>
      <c r="X100" s="306">
        <f t="shared" si="68"/>
        <v>1</v>
      </c>
      <c r="Y100" s="80"/>
      <c r="Z100" s="80"/>
      <c r="AA100" s="80"/>
      <c r="AB100" s="185"/>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0"/>
      <c r="AY100" s="80"/>
      <c r="AZ100" s="80"/>
      <c r="BA100" s="80"/>
      <c r="BB100" s="80" t="s">
        <v>524</v>
      </c>
      <c r="BC100" s="80"/>
      <c r="BD100" s="80"/>
      <c r="BE100" s="80"/>
      <c r="BF100" s="80"/>
      <c r="BG100" s="80"/>
      <c r="BH100" s="6">
        <v>2</v>
      </c>
      <c r="BI100" s="6">
        <v>2</v>
      </c>
      <c r="BJ100" s="6">
        <v>2</v>
      </c>
      <c r="BK100" s="6">
        <v>2</v>
      </c>
      <c r="BL100" s="6">
        <v>2</v>
      </c>
      <c r="BM100" s="6">
        <v>1</v>
      </c>
      <c r="BN100" s="6">
        <v>2</v>
      </c>
      <c r="BO100" s="6">
        <v>2</v>
      </c>
      <c r="BP100" s="6">
        <v>2</v>
      </c>
      <c r="BQ100" s="6">
        <v>2</v>
      </c>
      <c r="BR100" s="6">
        <v>2</v>
      </c>
      <c r="BS100" s="6">
        <v>2</v>
      </c>
      <c r="BT100" s="6">
        <v>1</v>
      </c>
      <c r="BU100" s="6">
        <v>2</v>
      </c>
      <c r="BV100" s="6">
        <v>2</v>
      </c>
      <c r="BW100" s="6">
        <v>2</v>
      </c>
      <c r="BX100" s="6">
        <v>2</v>
      </c>
      <c r="BY100" s="6">
        <v>2</v>
      </c>
      <c r="BZ100" s="6">
        <v>2</v>
      </c>
      <c r="CA100" s="6">
        <v>2</v>
      </c>
      <c r="CB100" s="6">
        <v>2</v>
      </c>
      <c r="CC100" s="308">
        <f t="shared" si="69"/>
        <v>19</v>
      </c>
      <c r="CD100" s="347">
        <f>CC100/(CC100+CE100+CG100+CI100)</f>
        <v>0.90476190476190477</v>
      </c>
      <c r="CE100" s="308">
        <f t="shared" si="71"/>
        <v>2</v>
      </c>
      <c r="CF100" s="347">
        <f>CE100/(CC100+CE100+CG100+CI100)</f>
        <v>9.5238095238095233E-2</v>
      </c>
      <c r="CG100" s="308">
        <f t="shared" si="73"/>
        <v>0</v>
      </c>
      <c r="CH100" s="347">
        <f>CG100/(CC100+CE100+CG100+CI100)</f>
        <v>0</v>
      </c>
      <c r="CI100" s="308">
        <f t="shared" si="75"/>
        <v>0</v>
      </c>
      <c r="CJ100" s="347">
        <f t="shared" si="66"/>
        <v>0</v>
      </c>
      <c r="CK100" s="306">
        <f t="shared" si="67"/>
        <v>1.9047619047619047</v>
      </c>
      <c r="CL100" s="306" t="str">
        <f>IF(CJ100&gt;=50%,"KĐG",IF(CK100&gt;=1.6,"Đạt mục tiêu",IF(CK100&gt;=1,"Cần cố gắng","Chưa đạt")))</f>
        <v>Đạt mục tiêu</v>
      </c>
      <c r="CM100" s="6"/>
    </row>
    <row r="101" spans="1:91" s="22" customFormat="1" ht="31.5" hidden="1" customHeight="1">
      <c r="A101" s="71">
        <v>95</v>
      </c>
      <c r="B101" s="342">
        <v>194</v>
      </c>
      <c r="C101" s="625"/>
      <c r="D101" s="43" t="s">
        <v>10</v>
      </c>
      <c r="E101" s="345" t="s">
        <v>89</v>
      </c>
      <c r="F101" s="329" t="s">
        <v>13</v>
      </c>
      <c r="G101" s="345" t="s">
        <v>655</v>
      </c>
      <c r="H101" s="161" t="s">
        <v>383</v>
      </c>
      <c r="I101" s="55" t="s">
        <v>600</v>
      </c>
      <c r="J101" s="14" t="s">
        <v>363</v>
      </c>
      <c r="K101" s="15" t="s">
        <v>327</v>
      </c>
      <c r="L101" s="51" t="s">
        <v>321</v>
      </c>
      <c r="M101" s="69" t="s">
        <v>184</v>
      </c>
      <c r="N101" s="342"/>
      <c r="O101" s="342"/>
      <c r="P101" s="342"/>
      <c r="Q101" s="342"/>
      <c r="R101" s="342"/>
      <c r="S101" s="70"/>
      <c r="T101" s="342"/>
      <c r="U101" s="342" t="s">
        <v>184</v>
      </c>
      <c r="V101" s="342"/>
      <c r="W101" s="342"/>
      <c r="X101" s="306">
        <f t="shared" si="68"/>
        <v>1</v>
      </c>
      <c r="Y101" s="80"/>
      <c r="Z101" s="80"/>
      <c r="AA101" s="80"/>
      <c r="AB101" s="185"/>
      <c r="AC101" s="80"/>
      <c r="AD101" s="80"/>
      <c r="AE101" s="80"/>
      <c r="AF101" s="80"/>
      <c r="AG101" s="80"/>
      <c r="AH101" s="80"/>
      <c r="AI101" s="80"/>
      <c r="AJ101" s="80"/>
      <c r="AK101" s="80" t="s">
        <v>524</v>
      </c>
      <c r="AL101" s="80"/>
      <c r="AM101" s="80"/>
      <c r="AN101" s="80" t="s">
        <v>524</v>
      </c>
      <c r="AO101" s="80"/>
      <c r="AP101" s="80"/>
      <c r="AQ101" s="80"/>
      <c r="AR101" s="80"/>
      <c r="AS101" s="80"/>
      <c r="AT101" s="80"/>
      <c r="AU101" s="80"/>
      <c r="AV101" s="80"/>
      <c r="AW101" s="80"/>
      <c r="AX101" s="80"/>
      <c r="AY101" s="80"/>
      <c r="AZ101" s="80"/>
      <c r="BA101" s="80"/>
      <c r="BB101" s="80"/>
      <c r="BC101" s="80"/>
      <c r="BD101" s="80"/>
      <c r="BE101" s="80" t="s">
        <v>524</v>
      </c>
      <c r="BF101" s="80"/>
      <c r="BG101" s="80"/>
      <c r="BH101" s="6">
        <v>2</v>
      </c>
      <c r="BI101" s="6">
        <v>2</v>
      </c>
      <c r="BJ101" s="6">
        <v>1</v>
      </c>
      <c r="BK101" s="6">
        <v>2</v>
      </c>
      <c r="BL101" s="6">
        <v>1</v>
      </c>
      <c r="BM101" s="6">
        <v>1</v>
      </c>
      <c r="BN101" s="6">
        <v>2</v>
      </c>
      <c r="BO101" s="6">
        <v>2</v>
      </c>
      <c r="BP101" s="6">
        <v>1</v>
      </c>
      <c r="BQ101" s="6">
        <v>2</v>
      </c>
      <c r="BR101" s="6">
        <v>2</v>
      </c>
      <c r="BS101" s="6">
        <v>1</v>
      </c>
      <c r="BT101" s="6">
        <v>2</v>
      </c>
      <c r="BU101" s="6">
        <v>1</v>
      </c>
      <c r="BV101" s="6">
        <v>1</v>
      </c>
      <c r="BW101" s="6">
        <v>2</v>
      </c>
      <c r="BX101" s="6">
        <v>1</v>
      </c>
      <c r="BY101" s="6">
        <v>2</v>
      </c>
      <c r="BZ101" s="6">
        <v>2</v>
      </c>
      <c r="CA101" s="6">
        <v>2</v>
      </c>
      <c r="CB101" s="6">
        <v>2</v>
      </c>
      <c r="CC101" s="308">
        <f t="shared" si="69"/>
        <v>13</v>
      </c>
      <c r="CD101" s="347">
        <f t="shared" si="70"/>
        <v>0.61904761904761907</v>
      </c>
      <c r="CE101" s="308">
        <f t="shared" si="71"/>
        <v>8</v>
      </c>
      <c r="CF101" s="347">
        <f t="shared" si="72"/>
        <v>0.38095238095238093</v>
      </c>
      <c r="CG101" s="308">
        <f t="shared" si="73"/>
        <v>0</v>
      </c>
      <c r="CH101" s="347">
        <f t="shared" si="74"/>
        <v>0</v>
      </c>
      <c r="CI101" s="308">
        <f t="shared" si="75"/>
        <v>0</v>
      </c>
      <c r="CJ101" s="347">
        <f t="shared" si="66"/>
        <v>0</v>
      </c>
      <c r="CK101" s="306">
        <f t="shared" si="67"/>
        <v>1.6190476190476191</v>
      </c>
      <c r="CL101" s="306" t="str">
        <f t="shared" si="76"/>
        <v>Đạt mục tiêu</v>
      </c>
      <c r="CM101" s="6"/>
    </row>
    <row r="102" spans="1:91" s="22" customFormat="1" ht="51.75" hidden="1" customHeight="1">
      <c r="A102" s="71">
        <v>96</v>
      </c>
      <c r="B102" s="342">
        <v>203</v>
      </c>
      <c r="C102" s="345" t="s">
        <v>173</v>
      </c>
      <c r="D102" s="329" t="s">
        <v>12</v>
      </c>
      <c r="E102" s="345" t="s">
        <v>172</v>
      </c>
      <c r="F102" s="329" t="s">
        <v>12</v>
      </c>
      <c r="G102" s="345" t="s">
        <v>172</v>
      </c>
      <c r="H102" s="161" t="s">
        <v>384</v>
      </c>
      <c r="I102" s="55" t="s">
        <v>600</v>
      </c>
      <c r="J102" s="14" t="s">
        <v>363</v>
      </c>
      <c r="K102" s="15" t="s">
        <v>327</v>
      </c>
      <c r="L102" s="51" t="s">
        <v>296</v>
      </c>
      <c r="M102" s="69" t="s">
        <v>184</v>
      </c>
      <c r="N102" s="342"/>
      <c r="O102" s="342"/>
      <c r="P102" s="342"/>
      <c r="Q102" s="342"/>
      <c r="R102" s="342"/>
      <c r="S102" s="70"/>
      <c r="T102" s="342"/>
      <c r="U102" s="342"/>
      <c r="V102" s="342" t="s">
        <v>184</v>
      </c>
      <c r="W102" s="342"/>
      <c r="X102" s="306">
        <f t="shared" si="68"/>
        <v>1</v>
      </c>
      <c r="Y102" s="80"/>
      <c r="Z102" s="80"/>
      <c r="AA102" s="80"/>
      <c r="AB102" s="185"/>
      <c r="AC102" s="80" t="s">
        <v>521</v>
      </c>
      <c r="AD102" s="80" t="s">
        <v>521</v>
      </c>
      <c r="AE102" s="80"/>
      <c r="AF102" s="80"/>
      <c r="AG102" s="80"/>
      <c r="AH102" s="80"/>
      <c r="AI102" s="80"/>
      <c r="AJ102" s="80"/>
      <c r="AK102" s="80"/>
      <c r="AL102" s="80"/>
      <c r="AM102" s="80"/>
      <c r="AN102" s="80"/>
      <c r="AO102" s="80"/>
      <c r="AP102" s="80"/>
      <c r="AQ102" s="80"/>
      <c r="AR102" s="80"/>
      <c r="AS102" s="80"/>
      <c r="AT102" s="80"/>
      <c r="AU102" s="80"/>
      <c r="AV102" s="80"/>
      <c r="AW102" s="80"/>
      <c r="AX102" s="80"/>
      <c r="AY102" s="80" t="s">
        <v>521</v>
      </c>
      <c r="AZ102" s="80" t="s">
        <v>521</v>
      </c>
      <c r="BA102" s="80"/>
      <c r="BB102" s="80"/>
      <c r="BC102" s="80" t="s">
        <v>521</v>
      </c>
      <c r="BD102" s="80"/>
      <c r="BE102" s="80"/>
      <c r="BF102" s="80"/>
      <c r="BG102" s="80"/>
      <c r="BH102" s="6" t="s">
        <v>946</v>
      </c>
      <c r="BI102" s="6" t="s">
        <v>946</v>
      </c>
      <c r="BJ102" s="6" t="s">
        <v>946</v>
      </c>
      <c r="BK102" s="6" t="s">
        <v>946</v>
      </c>
      <c r="BL102" s="6" t="s">
        <v>946</v>
      </c>
      <c r="BM102" s="6" t="s">
        <v>946</v>
      </c>
      <c r="BN102" s="6" t="s">
        <v>946</v>
      </c>
      <c r="BO102" s="6" t="s">
        <v>946</v>
      </c>
      <c r="BP102" s="6" t="s">
        <v>946</v>
      </c>
      <c r="BQ102" s="6" t="s">
        <v>946</v>
      </c>
      <c r="BR102" s="6" t="s">
        <v>946</v>
      </c>
      <c r="BS102" s="6" t="s">
        <v>946</v>
      </c>
      <c r="BT102" s="6" t="s">
        <v>946</v>
      </c>
      <c r="BU102" s="6" t="s">
        <v>946</v>
      </c>
      <c r="BV102" s="6" t="s">
        <v>946</v>
      </c>
      <c r="BW102" s="6" t="s">
        <v>946</v>
      </c>
      <c r="BX102" s="6" t="s">
        <v>946</v>
      </c>
      <c r="BY102" s="6" t="s">
        <v>946</v>
      </c>
      <c r="BZ102" s="6" t="s">
        <v>946</v>
      </c>
      <c r="CA102" s="6" t="s">
        <v>946</v>
      </c>
      <c r="CB102" s="6" t="s">
        <v>946</v>
      </c>
      <c r="CC102" s="308">
        <f t="shared" si="69"/>
        <v>0</v>
      </c>
      <c r="CD102" s="347">
        <f t="shared" si="70"/>
        <v>0</v>
      </c>
      <c r="CE102" s="308">
        <f t="shared" si="71"/>
        <v>0</v>
      </c>
      <c r="CF102" s="347">
        <f t="shared" si="72"/>
        <v>0</v>
      </c>
      <c r="CG102" s="308">
        <f t="shared" si="73"/>
        <v>0</v>
      </c>
      <c r="CH102" s="347">
        <f t="shared" si="74"/>
        <v>0</v>
      </c>
      <c r="CI102" s="308">
        <f t="shared" si="75"/>
        <v>21</v>
      </c>
      <c r="CJ102" s="347">
        <f t="shared" si="66"/>
        <v>1</v>
      </c>
      <c r="CK102" s="306" t="e">
        <f t="shared" si="67"/>
        <v>#DIV/0!</v>
      </c>
      <c r="CL102" s="306" t="str">
        <f t="shared" si="76"/>
        <v>KĐG</v>
      </c>
      <c r="CM102" s="6"/>
    </row>
    <row r="103" spans="1:91" s="22" customFormat="1" ht="72.75" hidden="1" customHeight="1">
      <c r="A103" s="71">
        <v>97</v>
      </c>
      <c r="B103" s="342">
        <v>206</v>
      </c>
      <c r="C103" s="345" t="s">
        <v>656</v>
      </c>
      <c r="D103" s="329" t="s">
        <v>10</v>
      </c>
      <c r="E103" s="345" t="s">
        <v>171</v>
      </c>
      <c r="F103" s="329" t="s">
        <v>12</v>
      </c>
      <c r="G103" s="345" t="s">
        <v>171</v>
      </c>
      <c r="H103" s="161" t="s">
        <v>385</v>
      </c>
      <c r="I103" s="55" t="s">
        <v>600</v>
      </c>
      <c r="J103" s="14" t="s">
        <v>363</v>
      </c>
      <c r="K103" s="15" t="s">
        <v>327</v>
      </c>
      <c r="L103" s="51" t="s">
        <v>296</v>
      </c>
      <c r="M103" s="69" t="s">
        <v>184</v>
      </c>
      <c r="N103" s="342"/>
      <c r="O103" s="342" t="s">
        <v>184</v>
      </c>
      <c r="P103" s="342"/>
      <c r="Q103" s="342"/>
      <c r="R103" s="342"/>
      <c r="S103" s="70"/>
      <c r="T103" s="342"/>
      <c r="U103" s="342"/>
      <c r="V103" s="342"/>
      <c r="W103" s="342"/>
      <c r="X103" s="306">
        <f t="shared" si="68"/>
        <v>1</v>
      </c>
      <c r="Y103" s="80"/>
      <c r="Z103" s="80"/>
      <c r="AA103" s="80"/>
      <c r="AB103" s="185"/>
      <c r="AC103" s="80"/>
      <c r="AD103" s="80"/>
      <c r="AE103" s="80" t="s">
        <v>521</v>
      </c>
      <c r="AF103" s="80"/>
      <c r="AG103" s="80"/>
      <c r="AH103" s="80"/>
      <c r="AI103" s="80"/>
      <c r="AJ103" s="80"/>
      <c r="AK103" s="80"/>
      <c r="AL103" s="80"/>
      <c r="AM103" s="80"/>
      <c r="AN103" s="80"/>
      <c r="AO103" s="80" t="s">
        <v>524</v>
      </c>
      <c r="AP103" s="80"/>
      <c r="AQ103" s="80"/>
      <c r="AR103" s="80"/>
      <c r="AS103" s="80"/>
      <c r="AT103" s="80"/>
      <c r="AU103" s="80"/>
      <c r="AV103" s="80"/>
      <c r="AW103" s="80"/>
      <c r="AX103" s="80"/>
      <c r="AY103" s="80"/>
      <c r="AZ103" s="80"/>
      <c r="BA103" s="80"/>
      <c r="BB103" s="80"/>
      <c r="BC103" s="80"/>
      <c r="BD103" s="80"/>
      <c r="BE103" s="80"/>
      <c r="BF103" s="80" t="s">
        <v>524</v>
      </c>
      <c r="BG103" s="80"/>
      <c r="BH103" s="6">
        <v>2</v>
      </c>
      <c r="BI103" s="6">
        <v>2</v>
      </c>
      <c r="BJ103" s="6">
        <v>2</v>
      </c>
      <c r="BK103" s="6">
        <v>2</v>
      </c>
      <c r="BL103" s="6">
        <v>2</v>
      </c>
      <c r="BM103" s="6">
        <v>2</v>
      </c>
      <c r="BN103" s="6">
        <v>2</v>
      </c>
      <c r="BO103" s="6">
        <v>2</v>
      </c>
      <c r="BP103" s="6">
        <v>2</v>
      </c>
      <c r="BQ103" s="6">
        <v>2</v>
      </c>
      <c r="BR103" s="6">
        <v>2</v>
      </c>
      <c r="BS103" s="6">
        <v>2</v>
      </c>
      <c r="BT103" s="6">
        <v>2</v>
      </c>
      <c r="BU103" s="6">
        <v>2</v>
      </c>
      <c r="BV103" s="6">
        <v>2</v>
      </c>
      <c r="BW103" s="6">
        <v>2</v>
      </c>
      <c r="BX103" s="6">
        <v>2</v>
      </c>
      <c r="BY103" s="6">
        <v>2</v>
      </c>
      <c r="BZ103" s="6">
        <v>1</v>
      </c>
      <c r="CA103" s="6">
        <v>1</v>
      </c>
      <c r="CB103" s="6">
        <v>2</v>
      </c>
      <c r="CC103" s="308">
        <f t="shared" si="69"/>
        <v>19</v>
      </c>
      <c r="CD103" s="347">
        <f t="shared" si="70"/>
        <v>0.90476190476190477</v>
      </c>
      <c r="CE103" s="308">
        <f t="shared" si="71"/>
        <v>2</v>
      </c>
      <c r="CF103" s="347">
        <f t="shared" si="72"/>
        <v>9.5238095238095233E-2</v>
      </c>
      <c r="CG103" s="308">
        <f t="shared" si="73"/>
        <v>0</v>
      </c>
      <c r="CH103" s="347">
        <f t="shared" si="74"/>
        <v>0</v>
      </c>
      <c r="CI103" s="308">
        <f t="shared" si="75"/>
        <v>0</v>
      </c>
      <c r="CJ103" s="347">
        <f t="shared" si="66"/>
        <v>0</v>
      </c>
      <c r="CK103" s="306">
        <f t="shared" si="67"/>
        <v>1.9047619047619047</v>
      </c>
      <c r="CL103" s="306" t="str">
        <f t="shared" si="76"/>
        <v>Đạt mục tiêu</v>
      </c>
      <c r="CM103" s="6"/>
    </row>
    <row r="104" spans="1:91" s="22" customFormat="1" ht="32.25" hidden="1" customHeight="1">
      <c r="A104" s="71">
        <v>98</v>
      </c>
      <c r="B104" s="41">
        <v>208</v>
      </c>
      <c r="C104" s="582" t="s">
        <v>267</v>
      </c>
      <c r="D104" s="583"/>
      <c r="E104" s="583"/>
      <c r="F104" s="584"/>
      <c r="G104" s="45" t="s">
        <v>331</v>
      </c>
      <c r="H104" s="152" t="s">
        <v>331</v>
      </c>
      <c r="I104" s="45" t="s">
        <v>331</v>
      </c>
      <c r="J104" s="45" t="s">
        <v>331</v>
      </c>
      <c r="K104" s="15" t="s">
        <v>327</v>
      </c>
      <c r="L104" s="45" t="s">
        <v>331</v>
      </c>
      <c r="M104" s="45" t="s">
        <v>331</v>
      </c>
      <c r="N104" s="45" t="s">
        <v>331</v>
      </c>
      <c r="O104" s="45" t="s">
        <v>331</v>
      </c>
      <c r="P104" s="45" t="s">
        <v>331</v>
      </c>
      <c r="Q104" s="45" t="s">
        <v>331</v>
      </c>
      <c r="R104" s="45" t="s">
        <v>331</v>
      </c>
      <c r="S104" s="45" t="s">
        <v>331</v>
      </c>
      <c r="T104" s="45" t="s">
        <v>331</v>
      </c>
      <c r="U104" s="45" t="s">
        <v>331</v>
      </c>
      <c r="V104" s="45" t="s">
        <v>331</v>
      </c>
      <c r="W104" s="45" t="s">
        <v>331</v>
      </c>
      <c r="X104" s="45" t="s">
        <v>331</v>
      </c>
      <c r="Y104" s="45" t="s">
        <v>331</v>
      </c>
      <c r="Z104" s="45" t="s">
        <v>331</v>
      </c>
      <c r="AA104" s="45" t="s">
        <v>331</v>
      </c>
      <c r="AB104" s="45" t="s">
        <v>331</v>
      </c>
      <c r="AC104" s="45" t="s">
        <v>331</v>
      </c>
      <c r="AD104" s="45" t="s">
        <v>331</v>
      </c>
      <c r="AE104" s="45" t="s">
        <v>331</v>
      </c>
      <c r="AF104" s="45" t="s">
        <v>331</v>
      </c>
      <c r="AG104" s="45" t="s">
        <v>331</v>
      </c>
      <c r="AH104" s="45" t="s">
        <v>331</v>
      </c>
      <c r="AI104" s="45" t="s">
        <v>331</v>
      </c>
      <c r="AJ104" s="45" t="s">
        <v>331</v>
      </c>
      <c r="AK104" s="45" t="s">
        <v>331</v>
      </c>
      <c r="AL104" s="45" t="s">
        <v>331</v>
      </c>
      <c r="AM104" s="45" t="s">
        <v>331</v>
      </c>
      <c r="AN104" s="45" t="s">
        <v>331</v>
      </c>
      <c r="AO104" s="45" t="s">
        <v>331</v>
      </c>
      <c r="AP104" s="45" t="s">
        <v>331</v>
      </c>
      <c r="AQ104" s="45" t="s">
        <v>331</v>
      </c>
      <c r="AR104" s="45" t="s">
        <v>331</v>
      </c>
      <c r="AS104" s="45" t="s">
        <v>331</v>
      </c>
      <c r="AT104" s="45" t="s">
        <v>331</v>
      </c>
      <c r="AU104" s="45" t="s">
        <v>331</v>
      </c>
      <c r="AV104" s="45" t="s">
        <v>331</v>
      </c>
      <c r="AW104" s="45" t="s">
        <v>331</v>
      </c>
      <c r="AX104" s="45" t="s">
        <v>331</v>
      </c>
      <c r="AY104" s="45" t="s">
        <v>331</v>
      </c>
      <c r="AZ104" s="45" t="s">
        <v>331</v>
      </c>
      <c r="BA104" s="45" t="s">
        <v>331</v>
      </c>
      <c r="BB104" s="45" t="s">
        <v>331</v>
      </c>
      <c r="BC104" s="45" t="s">
        <v>331</v>
      </c>
      <c r="BD104" s="45" t="s">
        <v>331</v>
      </c>
      <c r="BE104" s="45" t="s">
        <v>331</v>
      </c>
      <c r="BF104" s="45" t="s">
        <v>331</v>
      </c>
      <c r="BG104" s="45" t="s">
        <v>331</v>
      </c>
      <c r="BH104" s="45" t="s">
        <v>331</v>
      </c>
      <c r="BI104" s="45" t="s">
        <v>331</v>
      </c>
      <c r="BJ104" s="45" t="s">
        <v>331</v>
      </c>
      <c r="BK104" s="45" t="s">
        <v>331</v>
      </c>
      <c r="BL104" s="45" t="s">
        <v>331</v>
      </c>
      <c r="BM104" s="45" t="s">
        <v>331</v>
      </c>
      <c r="BN104" s="45" t="s">
        <v>331</v>
      </c>
      <c r="BO104" s="45" t="s">
        <v>331</v>
      </c>
      <c r="BP104" s="45" t="s">
        <v>331</v>
      </c>
      <c r="BQ104" s="45" t="s">
        <v>331</v>
      </c>
      <c r="BR104" s="45" t="s">
        <v>331</v>
      </c>
      <c r="BS104" s="45" t="s">
        <v>331</v>
      </c>
      <c r="BT104" s="45" t="s">
        <v>331</v>
      </c>
      <c r="BU104" s="45" t="s">
        <v>331</v>
      </c>
      <c r="BV104" s="45" t="s">
        <v>331</v>
      </c>
      <c r="BW104" s="45" t="s">
        <v>331</v>
      </c>
      <c r="BX104" s="45" t="s">
        <v>331</v>
      </c>
      <c r="BY104" s="45" t="s">
        <v>331</v>
      </c>
      <c r="BZ104" s="45" t="s">
        <v>331</v>
      </c>
      <c r="CA104" s="45" t="s">
        <v>331</v>
      </c>
      <c r="CB104" s="45" t="s">
        <v>331</v>
      </c>
      <c r="CC104" s="45" t="s">
        <v>331</v>
      </c>
      <c r="CD104" s="278" t="s">
        <v>331</v>
      </c>
      <c r="CE104" s="45" t="s">
        <v>331</v>
      </c>
      <c r="CF104" s="278" t="s">
        <v>331</v>
      </c>
      <c r="CG104" s="45" t="s">
        <v>331</v>
      </c>
      <c r="CH104" s="278" t="s">
        <v>331</v>
      </c>
      <c r="CI104" s="45" t="s">
        <v>331</v>
      </c>
      <c r="CJ104" s="278" t="s">
        <v>331</v>
      </c>
      <c r="CK104" s="45" t="s">
        <v>331</v>
      </c>
      <c r="CL104" s="45" t="s">
        <v>331</v>
      </c>
      <c r="CM104" s="45" t="s">
        <v>331</v>
      </c>
    </row>
    <row r="105" spans="1:91" s="22" customFormat="1" ht="58.5" hidden="1" customHeight="1">
      <c r="A105" s="71">
        <v>99</v>
      </c>
      <c r="B105" s="342">
        <v>209</v>
      </c>
      <c r="C105" s="345" t="s">
        <v>657</v>
      </c>
      <c r="D105" s="43" t="s">
        <v>10</v>
      </c>
      <c r="E105" s="340" t="s">
        <v>335</v>
      </c>
      <c r="F105" s="323" t="s">
        <v>12</v>
      </c>
      <c r="G105" s="340" t="s">
        <v>335</v>
      </c>
      <c r="H105" s="164" t="s">
        <v>386</v>
      </c>
      <c r="I105" s="58" t="s">
        <v>600</v>
      </c>
      <c r="J105" s="14" t="s">
        <v>356</v>
      </c>
      <c r="K105" s="15" t="s">
        <v>327</v>
      </c>
      <c r="L105" s="51" t="s">
        <v>296</v>
      </c>
      <c r="M105" s="69" t="s">
        <v>184</v>
      </c>
      <c r="N105" s="342"/>
      <c r="O105" s="342"/>
      <c r="P105" s="342"/>
      <c r="Q105" s="342" t="s">
        <v>184</v>
      </c>
      <c r="R105" s="342"/>
      <c r="S105" s="70"/>
      <c r="T105" s="342"/>
      <c r="U105" s="342"/>
      <c r="V105" s="342"/>
      <c r="W105" s="342"/>
      <c r="X105" s="306">
        <f t="shared" ref="X105:X110" si="77">COUNTIF($N105:$W105,"x")</f>
        <v>1</v>
      </c>
      <c r="Y105" s="80"/>
      <c r="Z105" s="80"/>
      <c r="AA105" s="80"/>
      <c r="AB105" s="185"/>
      <c r="AC105" s="80"/>
      <c r="AD105" s="80"/>
      <c r="AE105" s="80" t="s">
        <v>520</v>
      </c>
      <c r="AF105" s="80"/>
      <c r="AG105" s="80"/>
      <c r="AH105" s="80"/>
      <c r="AI105" s="80"/>
      <c r="AJ105" s="80" t="s">
        <v>520</v>
      </c>
      <c r="AK105" s="80"/>
      <c r="AL105" s="80"/>
      <c r="AM105" s="80" t="s">
        <v>520</v>
      </c>
      <c r="AN105" s="80"/>
      <c r="AO105" s="80"/>
      <c r="AP105" s="80"/>
      <c r="AQ105" s="80"/>
      <c r="AR105" s="80"/>
      <c r="AS105" s="80"/>
      <c r="AT105" s="80"/>
      <c r="AU105" s="80"/>
      <c r="AV105" s="80"/>
      <c r="AW105" s="80"/>
      <c r="AX105" s="80"/>
      <c r="AY105" s="80" t="s">
        <v>520</v>
      </c>
      <c r="AZ105" s="80"/>
      <c r="BA105" s="80"/>
      <c r="BB105" s="80"/>
      <c r="BC105" s="80"/>
      <c r="BD105" s="80"/>
      <c r="BE105" s="80"/>
      <c r="BF105" s="80"/>
      <c r="BG105" s="80"/>
      <c r="BH105" s="6">
        <v>2</v>
      </c>
      <c r="BI105" s="6">
        <v>2</v>
      </c>
      <c r="BJ105" s="6">
        <v>2</v>
      </c>
      <c r="BK105" s="6">
        <v>1</v>
      </c>
      <c r="BL105" s="6">
        <v>2</v>
      </c>
      <c r="BM105" s="6">
        <v>2</v>
      </c>
      <c r="BN105" s="6">
        <v>2</v>
      </c>
      <c r="BO105" s="6">
        <v>1</v>
      </c>
      <c r="BP105" s="6">
        <v>2</v>
      </c>
      <c r="BQ105" s="6">
        <v>2</v>
      </c>
      <c r="BR105" s="6">
        <v>1</v>
      </c>
      <c r="BS105" s="6">
        <v>2</v>
      </c>
      <c r="BT105" s="6">
        <v>2</v>
      </c>
      <c r="BU105" s="6">
        <v>1</v>
      </c>
      <c r="BV105" s="6">
        <v>2</v>
      </c>
      <c r="BW105" s="6">
        <v>2</v>
      </c>
      <c r="BX105" s="6">
        <v>2</v>
      </c>
      <c r="BY105" s="6">
        <v>2</v>
      </c>
      <c r="BZ105" s="6">
        <v>2</v>
      </c>
      <c r="CA105" s="6">
        <v>2</v>
      </c>
      <c r="CB105" s="6">
        <v>2</v>
      </c>
      <c r="CC105" s="308">
        <f t="shared" ref="CC105:CC110" si="78">COUNTIF(BH105:CB105,"2")</f>
        <v>17</v>
      </c>
      <c r="CD105" s="347">
        <f t="shared" ref="CD105:CD110" si="79">CC105/(CC105+CE105+CG105+CI105)</f>
        <v>0.80952380952380953</v>
      </c>
      <c r="CE105" s="308">
        <f t="shared" ref="CE105:CE110" si="80">COUNTIF(BH105:CB105,"1")</f>
        <v>4</v>
      </c>
      <c r="CF105" s="347">
        <f t="shared" ref="CF105:CF110" si="81">CE105/(CC105+CE105+CG105+CI105)</f>
        <v>0.19047619047619047</v>
      </c>
      <c r="CG105" s="308">
        <f t="shared" ref="CG105:CG110" si="82">COUNTIF(BH105:CB105,"0")</f>
        <v>0</v>
      </c>
      <c r="CH105" s="347">
        <f t="shared" ref="CH105:CH110" si="83">CG105/(CC105+CE105+CG105+CI105)</f>
        <v>0</v>
      </c>
      <c r="CI105" s="308">
        <f t="shared" ref="CI105:CI110" si="84">COUNTIF(BH105:CB105,"KĐG")</f>
        <v>0</v>
      </c>
      <c r="CJ105" s="347">
        <f t="shared" si="66"/>
        <v>0</v>
      </c>
      <c r="CK105" s="306">
        <f t="shared" si="67"/>
        <v>1.8095238095238095</v>
      </c>
      <c r="CL105" s="306" t="str">
        <f t="shared" ref="CL105:CL110" si="85">IF(CJ105&gt;=50%,"KĐG",IF(CK105&gt;=1.6,"Đạt mục tiêu",IF(CK105&gt;=1,"Cần cố gắng","Chưa đạt")))</f>
        <v>Đạt mục tiêu</v>
      </c>
      <c r="CM105" s="6"/>
    </row>
    <row r="106" spans="1:91" s="22" customFormat="1" ht="61.5" hidden="1" customHeight="1">
      <c r="A106" s="71">
        <v>100</v>
      </c>
      <c r="B106" s="342">
        <v>212</v>
      </c>
      <c r="C106" s="345" t="s">
        <v>165</v>
      </c>
      <c r="D106" s="43" t="s">
        <v>10</v>
      </c>
      <c r="E106" s="340" t="s">
        <v>166</v>
      </c>
      <c r="F106" s="323" t="s">
        <v>12</v>
      </c>
      <c r="G106" s="340" t="s">
        <v>166</v>
      </c>
      <c r="H106" s="164" t="s">
        <v>387</v>
      </c>
      <c r="I106" s="58" t="s">
        <v>600</v>
      </c>
      <c r="J106" s="14" t="s">
        <v>356</v>
      </c>
      <c r="K106" s="15" t="s">
        <v>327</v>
      </c>
      <c r="L106" s="51" t="s">
        <v>296</v>
      </c>
      <c r="M106" s="69" t="s">
        <v>184</v>
      </c>
      <c r="N106" s="342"/>
      <c r="O106" s="342"/>
      <c r="P106" s="342"/>
      <c r="Q106" s="342"/>
      <c r="R106" s="342"/>
      <c r="S106" s="70"/>
      <c r="T106" s="342"/>
      <c r="U106" s="342" t="s">
        <v>184</v>
      </c>
      <c r="V106" s="342"/>
      <c r="W106" s="342"/>
      <c r="X106" s="306">
        <f t="shared" si="77"/>
        <v>1</v>
      </c>
      <c r="Y106" s="80"/>
      <c r="Z106" s="80"/>
      <c r="AA106" s="80"/>
      <c r="AB106" s="185"/>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t="s">
        <v>520</v>
      </c>
      <c r="BA106" s="80"/>
      <c r="BB106" s="80"/>
      <c r="BC106" s="80" t="s">
        <v>520</v>
      </c>
      <c r="BD106" s="80"/>
      <c r="BE106" s="80"/>
      <c r="BF106" s="80"/>
      <c r="BG106" s="80"/>
      <c r="BH106" s="6">
        <v>2</v>
      </c>
      <c r="BI106" s="6">
        <v>2</v>
      </c>
      <c r="BJ106" s="6">
        <v>2</v>
      </c>
      <c r="BK106" s="6">
        <v>2</v>
      </c>
      <c r="BL106" s="6">
        <v>2</v>
      </c>
      <c r="BM106" s="6">
        <v>2</v>
      </c>
      <c r="BN106" s="6">
        <v>2</v>
      </c>
      <c r="BO106" s="6">
        <v>2</v>
      </c>
      <c r="BP106" s="6">
        <v>1</v>
      </c>
      <c r="BQ106" s="6">
        <v>2</v>
      </c>
      <c r="BR106" s="6">
        <v>2</v>
      </c>
      <c r="BS106" s="6">
        <v>2</v>
      </c>
      <c r="BT106" s="6">
        <v>2</v>
      </c>
      <c r="BU106" s="6">
        <v>2</v>
      </c>
      <c r="BV106" s="6">
        <v>1</v>
      </c>
      <c r="BW106" s="6">
        <v>2</v>
      </c>
      <c r="BX106" s="6">
        <v>2</v>
      </c>
      <c r="BY106" s="6">
        <v>1</v>
      </c>
      <c r="BZ106" s="6">
        <v>2</v>
      </c>
      <c r="CA106" s="6">
        <v>2</v>
      </c>
      <c r="CB106" s="6">
        <v>1</v>
      </c>
      <c r="CC106" s="308">
        <f t="shared" si="78"/>
        <v>17</v>
      </c>
      <c r="CD106" s="347">
        <f t="shared" si="79"/>
        <v>0.80952380952380953</v>
      </c>
      <c r="CE106" s="308">
        <f t="shared" si="80"/>
        <v>4</v>
      </c>
      <c r="CF106" s="347">
        <f t="shared" si="81"/>
        <v>0.19047619047619047</v>
      </c>
      <c r="CG106" s="308">
        <f t="shared" si="82"/>
        <v>0</v>
      </c>
      <c r="CH106" s="347">
        <f t="shared" si="83"/>
        <v>0</v>
      </c>
      <c r="CI106" s="308">
        <f t="shared" si="84"/>
        <v>0</v>
      </c>
      <c r="CJ106" s="347">
        <f t="shared" si="66"/>
        <v>0</v>
      </c>
      <c r="CK106" s="306">
        <f t="shared" si="67"/>
        <v>1.8095238095238095</v>
      </c>
      <c r="CL106" s="306" t="str">
        <f t="shared" si="85"/>
        <v>Đạt mục tiêu</v>
      </c>
      <c r="CM106" s="6"/>
    </row>
    <row r="107" spans="1:91" s="22" customFormat="1" ht="53.25" hidden="1" customHeight="1">
      <c r="A107" s="71">
        <v>101</v>
      </c>
      <c r="B107" s="342">
        <v>212</v>
      </c>
      <c r="C107" s="345" t="s">
        <v>165</v>
      </c>
      <c r="D107" s="43" t="s">
        <v>10</v>
      </c>
      <c r="E107" s="340" t="s">
        <v>166</v>
      </c>
      <c r="F107" s="323" t="s">
        <v>12</v>
      </c>
      <c r="G107" s="340" t="s">
        <v>166</v>
      </c>
      <c r="H107" s="164" t="s">
        <v>387</v>
      </c>
      <c r="I107" s="58" t="s">
        <v>600</v>
      </c>
      <c r="J107" s="14" t="s">
        <v>356</v>
      </c>
      <c r="K107" s="15" t="s">
        <v>327</v>
      </c>
      <c r="L107" s="51" t="s">
        <v>296</v>
      </c>
      <c r="M107" s="69" t="s">
        <v>184</v>
      </c>
      <c r="N107" s="342"/>
      <c r="O107" s="342"/>
      <c r="P107" s="342"/>
      <c r="Q107" s="342"/>
      <c r="R107" s="342"/>
      <c r="S107" s="70"/>
      <c r="T107" s="342"/>
      <c r="U107" s="342"/>
      <c r="V107" s="342" t="s">
        <v>184</v>
      </c>
      <c r="W107" s="342"/>
      <c r="X107" s="306">
        <f t="shared" si="77"/>
        <v>1</v>
      </c>
      <c r="Y107" s="80"/>
      <c r="Z107" s="80"/>
      <c r="AA107" s="80"/>
      <c r="AB107" s="185"/>
      <c r="AC107" s="80"/>
      <c r="AD107" s="80"/>
      <c r="AE107" s="80"/>
      <c r="AF107" s="80"/>
      <c r="AG107" s="80"/>
      <c r="AH107" s="80"/>
      <c r="AI107" s="80"/>
      <c r="AJ107" s="80"/>
      <c r="AK107" s="80"/>
      <c r="AL107" s="80"/>
      <c r="AM107" s="80"/>
      <c r="AN107" s="80"/>
      <c r="AO107" s="80"/>
      <c r="AP107" s="80"/>
      <c r="AQ107" s="80"/>
      <c r="AR107" s="80"/>
      <c r="AS107" s="80"/>
      <c r="AT107" s="80"/>
      <c r="AU107" s="80"/>
      <c r="AV107" s="80"/>
      <c r="AW107" s="80"/>
      <c r="AX107" s="80"/>
      <c r="AY107" s="80"/>
      <c r="AZ107" s="80"/>
      <c r="BA107" s="80"/>
      <c r="BB107" s="80" t="s">
        <v>520</v>
      </c>
      <c r="BC107" s="80"/>
      <c r="BD107" s="80"/>
      <c r="BE107" s="80"/>
      <c r="BF107" s="80"/>
      <c r="BG107" s="80"/>
      <c r="BH107" s="6">
        <v>2</v>
      </c>
      <c r="BI107" s="6">
        <v>1</v>
      </c>
      <c r="BJ107" s="6">
        <v>2</v>
      </c>
      <c r="BK107" s="6">
        <v>2</v>
      </c>
      <c r="BL107" s="6">
        <v>2</v>
      </c>
      <c r="BM107" s="6">
        <v>1</v>
      </c>
      <c r="BN107" s="6">
        <v>2</v>
      </c>
      <c r="BO107" s="6">
        <v>2</v>
      </c>
      <c r="BP107" s="6">
        <v>2</v>
      </c>
      <c r="BQ107" s="6">
        <v>2</v>
      </c>
      <c r="BR107" s="6">
        <v>2</v>
      </c>
      <c r="BS107" s="6">
        <v>2</v>
      </c>
      <c r="BT107" s="6">
        <v>1</v>
      </c>
      <c r="BU107" s="6">
        <v>2</v>
      </c>
      <c r="BV107" s="6">
        <v>2</v>
      </c>
      <c r="BW107" s="6">
        <v>2</v>
      </c>
      <c r="BX107" s="6">
        <v>1</v>
      </c>
      <c r="BY107" s="6">
        <v>2</v>
      </c>
      <c r="BZ107" s="6">
        <v>2</v>
      </c>
      <c r="CA107" s="6">
        <v>1</v>
      </c>
      <c r="CB107" s="6">
        <v>2</v>
      </c>
      <c r="CC107" s="308">
        <f t="shared" si="78"/>
        <v>16</v>
      </c>
      <c r="CD107" s="347">
        <f t="shared" si="79"/>
        <v>0.76190476190476186</v>
      </c>
      <c r="CE107" s="308">
        <f t="shared" si="80"/>
        <v>5</v>
      </c>
      <c r="CF107" s="347">
        <f t="shared" si="81"/>
        <v>0.23809523809523808</v>
      </c>
      <c r="CG107" s="308">
        <f t="shared" si="82"/>
        <v>0</v>
      </c>
      <c r="CH107" s="347">
        <f t="shared" si="83"/>
        <v>0</v>
      </c>
      <c r="CI107" s="308">
        <f t="shared" si="84"/>
        <v>0</v>
      </c>
      <c r="CJ107" s="347">
        <f t="shared" si="66"/>
        <v>0</v>
      </c>
      <c r="CK107" s="306">
        <f t="shared" si="67"/>
        <v>1.7619047619047619</v>
      </c>
      <c r="CL107" s="306" t="str">
        <f t="shared" si="85"/>
        <v>Đạt mục tiêu</v>
      </c>
      <c r="CM107" s="6"/>
    </row>
    <row r="108" spans="1:91" s="22" customFormat="1" ht="166.5" hidden="1" customHeight="1">
      <c r="A108" s="71">
        <v>102</v>
      </c>
      <c r="B108" s="342">
        <v>215</v>
      </c>
      <c r="C108" s="345" t="s">
        <v>302</v>
      </c>
      <c r="D108" s="329" t="s">
        <v>10</v>
      </c>
      <c r="E108" s="29" t="s">
        <v>301</v>
      </c>
      <c r="F108" s="329" t="s">
        <v>12</v>
      </c>
      <c r="G108" s="29" t="s">
        <v>301</v>
      </c>
      <c r="H108" s="165" t="s">
        <v>393</v>
      </c>
      <c r="I108" s="58" t="s">
        <v>600</v>
      </c>
      <c r="J108" s="14" t="s">
        <v>356</v>
      </c>
      <c r="K108" s="15" t="s">
        <v>327</v>
      </c>
      <c r="L108" s="51" t="s">
        <v>334</v>
      </c>
      <c r="M108" s="69" t="s">
        <v>184</v>
      </c>
      <c r="N108" s="342"/>
      <c r="O108" s="342" t="s">
        <v>184</v>
      </c>
      <c r="P108" s="342"/>
      <c r="Q108" s="342"/>
      <c r="R108" s="342"/>
      <c r="S108" s="70"/>
      <c r="T108" s="342"/>
      <c r="U108" s="342"/>
      <c r="V108" s="342"/>
      <c r="W108" s="342"/>
      <c r="X108" s="306">
        <f t="shared" si="77"/>
        <v>1</v>
      </c>
      <c r="Y108" s="80"/>
      <c r="Z108" s="80"/>
      <c r="AA108" s="80"/>
      <c r="AB108" s="185"/>
      <c r="AC108" s="80"/>
      <c r="AD108" s="80" t="s">
        <v>520</v>
      </c>
      <c r="AE108" s="80"/>
      <c r="AF108" s="80"/>
      <c r="AG108" s="80"/>
      <c r="AH108" s="80"/>
      <c r="AI108" s="80"/>
      <c r="AJ108" s="80" t="s">
        <v>520</v>
      </c>
      <c r="AK108" s="80"/>
      <c r="AL108" s="80" t="s">
        <v>520</v>
      </c>
      <c r="AM108" s="80"/>
      <c r="AN108" s="80" t="s">
        <v>520</v>
      </c>
      <c r="AO108" s="80" t="s">
        <v>520</v>
      </c>
      <c r="AP108" s="80"/>
      <c r="AQ108" s="80"/>
      <c r="AR108" s="80"/>
      <c r="AS108" s="80"/>
      <c r="AT108" s="80"/>
      <c r="AU108" s="80"/>
      <c r="AV108" s="80"/>
      <c r="AW108" s="80"/>
      <c r="AX108" s="80"/>
      <c r="AY108" s="80"/>
      <c r="AZ108" s="80"/>
      <c r="BA108" s="80"/>
      <c r="BB108" s="80"/>
      <c r="BC108" s="80"/>
      <c r="BD108" s="80"/>
      <c r="BE108" s="80"/>
      <c r="BF108" s="80"/>
      <c r="BG108" s="80"/>
      <c r="BH108" s="6">
        <v>2</v>
      </c>
      <c r="BI108" s="6">
        <v>1</v>
      </c>
      <c r="BJ108" s="6">
        <v>2</v>
      </c>
      <c r="BK108" s="6">
        <v>2</v>
      </c>
      <c r="BL108" s="6">
        <v>1</v>
      </c>
      <c r="BM108" s="6">
        <v>2</v>
      </c>
      <c r="BN108" s="6">
        <v>2</v>
      </c>
      <c r="BO108" s="6">
        <v>1</v>
      </c>
      <c r="BP108" s="6">
        <v>2</v>
      </c>
      <c r="BQ108" s="6">
        <v>2</v>
      </c>
      <c r="BR108" s="6">
        <v>1</v>
      </c>
      <c r="BS108" s="6">
        <v>2</v>
      </c>
      <c r="BT108" s="6">
        <v>2</v>
      </c>
      <c r="BU108" s="6">
        <v>2</v>
      </c>
      <c r="BV108" s="6">
        <v>1</v>
      </c>
      <c r="BW108" s="6">
        <v>2</v>
      </c>
      <c r="BX108" s="6">
        <v>1</v>
      </c>
      <c r="BY108" s="6">
        <v>1</v>
      </c>
      <c r="BZ108" s="6">
        <v>2</v>
      </c>
      <c r="CA108" s="6">
        <v>1</v>
      </c>
      <c r="CB108" s="6">
        <v>2</v>
      </c>
      <c r="CC108" s="308">
        <f t="shared" si="78"/>
        <v>13</v>
      </c>
      <c r="CD108" s="347">
        <f t="shared" si="79"/>
        <v>0.61904761904761907</v>
      </c>
      <c r="CE108" s="308">
        <f t="shared" si="80"/>
        <v>8</v>
      </c>
      <c r="CF108" s="347">
        <f t="shared" si="81"/>
        <v>0.38095238095238093</v>
      </c>
      <c r="CG108" s="308">
        <f t="shared" si="82"/>
        <v>0</v>
      </c>
      <c r="CH108" s="347">
        <f t="shared" si="83"/>
        <v>0</v>
      </c>
      <c r="CI108" s="308">
        <f t="shared" si="84"/>
        <v>0</v>
      </c>
      <c r="CJ108" s="347">
        <f t="shared" si="66"/>
        <v>0</v>
      </c>
      <c r="CK108" s="306">
        <f t="shared" si="67"/>
        <v>1.6190476190476191</v>
      </c>
      <c r="CL108" s="306" t="str">
        <f t="shared" si="85"/>
        <v>Đạt mục tiêu</v>
      </c>
      <c r="CM108" s="6"/>
    </row>
    <row r="109" spans="1:91" s="22" customFormat="1" ht="201.75" customHeight="1">
      <c r="A109" s="71">
        <v>103</v>
      </c>
      <c r="B109" s="342">
        <v>215</v>
      </c>
      <c r="C109" s="345" t="s">
        <v>302</v>
      </c>
      <c r="D109" s="329" t="s">
        <v>10</v>
      </c>
      <c r="E109" s="29" t="s">
        <v>301</v>
      </c>
      <c r="F109" s="329" t="s">
        <v>12</v>
      </c>
      <c r="G109" s="29" t="s">
        <v>301</v>
      </c>
      <c r="H109" s="165" t="s">
        <v>393</v>
      </c>
      <c r="I109" s="58" t="s">
        <v>600</v>
      </c>
      <c r="J109" s="14" t="s">
        <v>356</v>
      </c>
      <c r="K109" s="15" t="s">
        <v>327</v>
      </c>
      <c r="L109" s="51" t="s">
        <v>334</v>
      </c>
      <c r="M109" s="69" t="s">
        <v>184</v>
      </c>
      <c r="N109" s="342"/>
      <c r="O109" s="342"/>
      <c r="P109" s="342"/>
      <c r="Q109" s="342"/>
      <c r="R109" s="342" t="s">
        <v>184</v>
      </c>
      <c r="S109" s="70"/>
      <c r="T109" s="342"/>
      <c r="U109" s="342"/>
      <c r="V109" s="342"/>
      <c r="W109" s="342"/>
      <c r="X109" s="306">
        <f t="shared" si="77"/>
        <v>1</v>
      </c>
      <c r="Y109" s="80"/>
      <c r="Z109" s="80"/>
      <c r="AA109" s="80"/>
      <c r="AB109" s="185"/>
      <c r="AC109" s="80"/>
      <c r="AD109" s="80"/>
      <c r="AE109" s="80"/>
      <c r="AF109" s="80"/>
      <c r="AG109" s="80"/>
      <c r="AH109" s="80"/>
      <c r="AI109" s="80"/>
      <c r="AJ109" s="80"/>
      <c r="AK109" s="80"/>
      <c r="AL109" s="80"/>
      <c r="AM109" s="80"/>
      <c r="AN109" s="80"/>
      <c r="AO109" s="80"/>
      <c r="AP109" s="80" t="s">
        <v>520</v>
      </c>
      <c r="AQ109" s="80"/>
      <c r="AR109" s="80"/>
      <c r="AS109" s="80"/>
      <c r="AT109" s="80"/>
      <c r="AU109" s="80"/>
      <c r="AV109" s="80"/>
      <c r="AW109" s="80"/>
      <c r="AX109" s="80"/>
      <c r="AY109" s="80"/>
      <c r="AZ109" s="80"/>
      <c r="BA109" s="80"/>
      <c r="BB109" s="80"/>
      <c r="BC109" s="80"/>
      <c r="BD109" s="80"/>
      <c r="BE109" s="80"/>
      <c r="BF109" s="80"/>
      <c r="BG109" s="80"/>
      <c r="BH109" s="6">
        <v>1</v>
      </c>
      <c r="BI109" s="6">
        <v>2</v>
      </c>
      <c r="BJ109" s="6">
        <v>2</v>
      </c>
      <c r="BK109" s="6">
        <v>2</v>
      </c>
      <c r="BL109" s="6">
        <v>1</v>
      </c>
      <c r="BM109" s="6">
        <v>1</v>
      </c>
      <c r="BN109" s="6">
        <v>2</v>
      </c>
      <c r="BO109" s="6">
        <v>2</v>
      </c>
      <c r="BP109" s="6">
        <v>2</v>
      </c>
      <c r="BQ109" s="6">
        <v>2</v>
      </c>
      <c r="BR109" s="6">
        <v>2</v>
      </c>
      <c r="BS109" s="6">
        <v>2</v>
      </c>
      <c r="BT109" s="6">
        <v>1</v>
      </c>
      <c r="BU109" s="6">
        <v>2</v>
      </c>
      <c r="BV109" s="6">
        <v>2</v>
      </c>
      <c r="BW109" s="6">
        <v>2</v>
      </c>
      <c r="BX109" s="6">
        <v>2</v>
      </c>
      <c r="BY109" s="6">
        <v>1</v>
      </c>
      <c r="BZ109" s="6">
        <v>2</v>
      </c>
      <c r="CA109" s="6">
        <v>2</v>
      </c>
      <c r="CB109" s="6">
        <v>1</v>
      </c>
      <c r="CC109" s="308">
        <f t="shared" si="78"/>
        <v>15</v>
      </c>
      <c r="CD109" s="347">
        <f t="shared" si="79"/>
        <v>0.7142857142857143</v>
      </c>
      <c r="CE109" s="308">
        <f t="shared" si="80"/>
        <v>6</v>
      </c>
      <c r="CF109" s="347">
        <f t="shared" si="81"/>
        <v>0.2857142857142857</v>
      </c>
      <c r="CG109" s="308">
        <f t="shared" si="82"/>
        <v>0</v>
      </c>
      <c r="CH109" s="347">
        <f t="shared" si="83"/>
        <v>0</v>
      </c>
      <c r="CI109" s="308">
        <f t="shared" si="84"/>
        <v>0</v>
      </c>
      <c r="CJ109" s="347">
        <f t="shared" si="66"/>
        <v>0</v>
      </c>
      <c r="CK109" s="277">
        <f t="shared" si="67"/>
        <v>1.7142857142857142</v>
      </c>
      <c r="CL109" s="306" t="str">
        <f t="shared" si="85"/>
        <v>Đạt mục tiêu</v>
      </c>
      <c r="CM109" s="6"/>
    </row>
    <row r="110" spans="1:91" s="22" customFormat="1" ht="89.25" hidden="1" customHeight="1">
      <c r="A110" s="71">
        <v>104</v>
      </c>
      <c r="B110" s="342">
        <v>221</v>
      </c>
      <c r="C110" s="345" t="s">
        <v>182</v>
      </c>
      <c r="D110" s="329" t="s">
        <v>13</v>
      </c>
      <c r="E110" s="345" t="s">
        <v>183</v>
      </c>
      <c r="F110" s="329" t="s">
        <v>13</v>
      </c>
      <c r="G110" s="345" t="s">
        <v>183</v>
      </c>
      <c r="H110" s="161" t="s">
        <v>541</v>
      </c>
      <c r="I110" s="58" t="s">
        <v>600</v>
      </c>
      <c r="J110" s="14" t="s">
        <v>363</v>
      </c>
      <c r="K110" s="254" t="s">
        <v>327</v>
      </c>
      <c r="L110" s="51" t="s">
        <v>296</v>
      </c>
      <c r="M110" s="69" t="s">
        <v>184</v>
      </c>
      <c r="N110" s="342" t="s">
        <v>184</v>
      </c>
      <c r="O110" s="342"/>
      <c r="P110" s="342"/>
      <c r="Q110" s="342"/>
      <c r="R110" s="342"/>
      <c r="S110" s="70"/>
      <c r="T110" s="342"/>
      <c r="U110" s="342"/>
      <c r="V110" s="342"/>
      <c r="W110" s="342"/>
      <c r="X110" s="306">
        <f t="shared" si="77"/>
        <v>1</v>
      </c>
      <c r="Y110" s="80"/>
      <c r="Z110" s="80" t="s">
        <v>520</v>
      </c>
      <c r="AA110" s="80"/>
      <c r="AB110" s="185"/>
      <c r="AC110" s="80"/>
      <c r="AD110" s="80"/>
      <c r="AE110" s="80"/>
      <c r="AF110" s="80"/>
      <c r="AG110" s="80"/>
      <c r="AH110" s="80"/>
      <c r="AI110" s="80"/>
      <c r="AJ110" s="80"/>
      <c r="AK110" s="80"/>
      <c r="AL110" s="80"/>
      <c r="AM110" s="80"/>
      <c r="AN110" s="80"/>
      <c r="AO110" s="80"/>
      <c r="AP110" s="80"/>
      <c r="AQ110" s="80"/>
      <c r="AR110" s="80"/>
      <c r="AS110" s="80"/>
      <c r="AT110" s="80" t="s">
        <v>523</v>
      </c>
      <c r="AU110" s="80" t="s">
        <v>523</v>
      </c>
      <c r="AV110" s="80"/>
      <c r="AW110" s="80" t="s">
        <v>523</v>
      </c>
      <c r="AX110" s="80"/>
      <c r="AY110" s="80"/>
      <c r="AZ110" s="80"/>
      <c r="BA110" s="80"/>
      <c r="BB110" s="80"/>
      <c r="BC110" s="80"/>
      <c r="BD110" s="80"/>
      <c r="BE110" s="80" t="s">
        <v>523</v>
      </c>
      <c r="BF110" s="80"/>
      <c r="BG110" s="80"/>
      <c r="BH110" s="6">
        <v>2</v>
      </c>
      <c r="BI110" s="6">
        <v>2</v>
      </c>
      <c r="BJ110" s="6">
        <v>2</v>
      </c>
      <c r="BK110" s="6">
        <v>2</v>
      </c>
      <c r="BL110" s="6">
        <v>2</v>
      </c>
      <c r="BM110" s="6">
        <v>1</v>
      </c>
      <c r="BN110" s="6">
        <v>2</v>
      </c>
      <c r="BO110" s="6">
        <v>2</v>
      </c>
      <c r="BP110" s="6">
        <v>2</v>
      </c>
      <c r="BQ110" s="6">
        <v>2</v>
      </c>
      <c r="BR110" s="6">
        <v>2</v>
      </c>
      <c r="BS110" s="6">
        <v>2</v>
      </c>
      <c r="BT110" s="6">
        <v>1</v>
      </c>
      <c r="BU110" s="6">
        <v>2</v>
      </c>
      <c r="BV110" s="6">
        <v>1</v>
      </c>
      <c r="BW110" s="6">
        <v>2</v>
      </c>
      <c r="BX110" s="6">
        <v>2</v>
      </c>
      <c r="BY110" s="6">
        <v>2</v>
      </c>
      <c r="BZ110" s="6">
        <v>2</v>
      </c>
      <c r="CA110" s="6">
        <v>2</v>
      </c>
      <c r="CB110" s="6">
        <v>2</v>
      </c>
      <c r="CC110" s="308">
        <f t="shared" si="78"/>
        <v>18</v>
      </c>
      <c r="CD110" s="347">
        <f t="shared" si="79"/>
        <v>0.8571428571428571</v>
      </c>
      <c r="CE110" s="308">
        <f t="shared" si="80"/>
        <v>3</v>
      </c>
      <c r="CF110" s="347">
        <f t="shared" si="81"/>
        <v>0.14285714285714285</v>
      </c>
      <c r="CG110" s="308">
        <f t="shared" si="82"/>
        <v>0</v>
      </c>
      <c r="CH110" s="347">
        <f t="shared" si="83"/>
        <v>0</v>
      </c>
      <c r="CI110" s="308">
        <f t="shared" si="84"/>
        <v>0</v>
      </c>
      <c r="CJ110" s="347">
        <f t="shared" si="66"/>
        <v>0</v>
      </c>
      <c r="CK110" s="306">
        <f t="shared" si="67"/>
        <v>1.8571428571428572</v>
      </c>
      <c r="CL110" s="306" t="str">
        <f t="shared" si="85"/>
        <v>Đạt mục tiêu</v>
      </c>
      <c r="CM110" s="6"/>
    </row>
    <row r="111" spans="1:91" s="22" customFormat="1" ht="24.75" hidden="1" customHeight="1">
      <c r="A111" s="71">
        <v>105</v>
      </c>
      <c r="B111" s="41">
        <v>225</v>
      </c>
      <c r="C111" s="582" t="s">
        <v>168</v>
      </c>
      <c r="D111" s="583"/>
      <c r="E111" s="584"/>
      <c r="F111" s="45" t="s">
        <v>331</v>
      </c>
      <c r="G111" s="45" t="s">
        <v>331</v>
      </c>
      <c r="H111" s="152" t="s">
        <v>331</v>
      </c>
      <c r="I111" s="45" t="s">
        <v>331</v>
      </c>
      <c r="J111" s="45" t="s">
        <v>331</v>
      </c>
      <c r="K111" s="15" t="s">
        <v>329</v>
      </c>
      <c r="L111" s="45" t="s">
        <v>331</v>
      </c>
      <c r="M111" s="45" t="s">
        <v>331</v>
      </c>
      <c r="N111" s="45" t="s">
        <v>331</v>
      </c>
      <c r="O111" s="45" t="s">
        <v>331</v>
      </c>
      <c r="P111" s="45" t="s">
        <v>331</v>
      </c>
      <c r="Q111" s="45" t="s">
        <v>331</v>
      </c>
      <c r="R111" s="45" t="s">
        <v>331</v>
      </c>
      <c r="S111" s="45" t="s">
        <v>331</v>
      </c>
      <c r="T111" s="45" t="s">
        <v>331</v>
      </c>
      <c r="U111" s="45" t="s">
        <v>331</v>
      </c>
      <c r="V111" s="45" t="s">
        <v>331</v>
      </c>
      <c r="W111" s="45" t="s">
        <v>331</v>
      </c>
      <c r="X111" s="45" t="s">
        <v>331</v>
      </c>
      <c r="Y111" s="45" t="s">
        <v>331</v>
      </c>
      <c r="Z111" s="45" t="s">
        <v>331</v>
      </c>
      <c r="AA111" s="45" t="s">
        <v>331</v>
      </c>
      <c r="AB111" s="45" t="s">
        <v>331</v>
      </c>
      <c r="AC111" s="45" t="s">
        <v>331</v>
      </c>
      <c r="AD111" s="45" t="s">
        <v>331</v>
      </c>
      <c r="AE111" s="45" t="s">
        <v>331</v>
      </c>
      <c r="AF111" s="45" t="s">
        <v>331</v>
      </c>
      <c r="AG111" s="45" t="s">
        <v>331</v>
      </c>
      <c r="AH111" s="45" t="s">
        <v>331</v>
      </c>
      <c r="AI111" s="45" t="s">
        <v>331</v>
      </c>
      <c r="AJ111" s="45" t="s">
        <v>331</v>
      </c>
      <c r="AK111" s="45" t="s">
        <v>331</v>
      </c>
      <c r="AL111" s="45" t="s">
        <v>331</v>
      </c>
      <c r="AM111" s="45" t="s">
        <v>331</v>
      </c>
      <c r="AN111" s="45" t="s">
        <v>331</v>
      </c>
      <c r="AO111" s="45" t="s">
        <v>331</v>
      </c>
      <c r="AP111" s="45" t="s">
        <v>331</v>
      </c>
      <c r="AQ111" s="45" t="s">
        <v>331</v>
      </c>
      <c r="AR111" s="45" t="s">
        <v>331</v>
      </c>
      <c r="AS111" s="45" t="s">
        <v>331</v>
      </c>
      <c r="AT111" s="45" t="s">
        <v>331</v>
      </c>
      <c r="AU111" s="45" t="s">
        <v>331</v>
      </c>
      <c r="AV111" s="45" t="s">
        <v>331</v>
      </c>
      <c r="AW111" s="45" t="s">
        <v>331</v>
      </c>
      <c r="AX111" s="45" t="s">
        <v>331</v>
      </c>
      <c r="AY111" s="45" t="s">
        <v>331</v>
      </c>
      <c r="AZ111" s="45" t="s">
        <v>331</v>
      </c>
      <c r="BA111" s="45" t="s">
        <v>331</v>
      </c>
      <c r="BB111" s="45" t="s">
        <v>331</v>
      </c>
      <c r="BC111" s="45" t="s">
        <v>331</v>
      </c>
      <c r="BD111" s="45" t="s">
        <v>331</v>
      </c>
      <c r="BE111" s="45" t="s">
        <v>331</v>
      </c>
      <c r="BF111" s="45" t="s">
        <v>331</v>
      </c>
      <c r="BG111" s="45" t="s">
        <v>331</v>
      </c>
      <c r="BH111" s="45" t="s">
        <v>331</v>
      </c>
      <c r="BI111" s="45" t="s">
        <v>331</v>
      </c>
      <c r="BJ111" s="45" t="s">
        <v>331</v>
      </c>
      <c r="BK111" s="45" t="s">
        <v>331</v>
      </c>
      <c r="BL111" s="45" t="s">
        <v>331</v>
      </c>
      <c r="BM111" s="45" t="s">
        <v>331</v>
      </c>
      <c r="BN111" s="45" t="s">
        <v>331</v>
      </c>
      <c r="BO111" s="45" t="s">
        <v>331</v>
      </c>
      <c r="BP111" s="45" t="s">
        <v>331</v>
      </c>
      <c r="BQ111" s="45" t="s">
        <v>331</v>
      </c>
      <c r="BR111" s="45" t="s">
        <v>331</v>
      </c>
      <c r="BS111" s="45" t="s">
        <v>331</v>
      </c>
      <c r="BT111" s="45" t="s">
        <v>331</v>
      </c>
      <c r="BU111" s="45" t="s">
        <v>331</v>
      </c>
      <c r="BV111" s="45" t="s">
        <v>331</v>
      </c>
      <c r="BW111" s="45" t="s">
        <v>331</v>
      </c>
      <c r="BX111" s="45" t="s">
        <v>331</v>
      </c>
      <c r="BY111" s="45" t="s">
        <v>331</v>
      </c>
      <c r="BZ111" s="45" t="s">
        <v>331</v>
      </c>
      <c r="CA111" s="45" t="s">
        <v>331</v>
      </c>
      <c r="CB111" s="45" t="s">
        <v>331</v>
      </c>
      <c r="CC111" s="45" t="s">
        <v>331</v>
      </c>
      <c r="CD111" s="278" t="s">
        <v>331</v>
      </c>
      <c r="CE111" s="45" t="s">
        <v>331</v>
      </c>
      <c r="CF111" s="278" t="s">
        <v>331</v>
      </c>
      <c r="CG111" s="45" t="s">
        <v>331</v>
      </c>
      <c r="CH111" s="278" t="s">
        <v>331</v>
      </c>
      <c r="CI111" s="45" t="s">
        <v>331</v>
      </c>
      <c r="CJ111" s="278" t="s">
        <v>331</v>
      </c>
      <c r="CK111" s="45" t="s">
        <v>331</v>
      </c>
      <c r="CL111" s="45" t="s">
        <v>331</v>
      </c>
      <c r="CM111" s="45" t="s">
        <v>331</v>
      </c>
    </row>
    <row r="112" spans="1:91" s="22" customFormat="1" ht="17.25" hidden="1" customHeight="1">
      <c r="A112" s="71">
        <v>106</v>
      </c>
      <c r="B112" s="41">
        <v>226</v>
      </c>
      <c r="C112" s="582" t="s">
        <v>167</v>
      </c>
      <c r="D112" s="583"/>
      <c r="E112" s="584"/>
      <c r="F112" s="45" t="s">
        <v>331</v>
      </c>
      <c r="G112" s="45" t="s">
        <v>331</v>
      </c>
      <c r="H112" s="152" t="s">
        <v>331</v>
      </c>
      <c r="I112" s="45" t="s">
        <v>331</v>
      </c>
      <c r="J112" s="45" t="s">
        <v>331</v>
      </c>
      <c r="K112" s="15" t="s">
        <v>329</v>
      </c>
      <c r="L112" s="45" t="s">
        <v>331</v>
      </c>
      <c r="M112" s="45" t="s">
        <v>331</v>
      </c>
      <c r="N112" s="45" t="s">
        <v>331</v>
      </c>
      <c r="O112" s="45" t="s">
        <v>331</v>
      </c>
      <c r="P112" s="45" t="s">
        <v>331</v>
      </c>
      <c r="Q112" s="45" t="s">
        <v>331</v>
      </c>
      <c r="R112" s="45" t="s">
        <v>331</v>
      </c>
      <c r="S112" s="45" t="s">
        <v>331</v>
      </c>
      <c r="T112" s="45" t="s">
        <v>331</v>
      </c>
      <c r="U112" s="45" t="s">
        <v>331</v>
      </c>
      <c r="V112" s="45" t="s">
        <v>331</v>
      </c>
      <c r="W112" s="45" t="s">
        <v>331</v>
      </c>
      <c r="X112" s="45" t="s">
        <v>331</v>
      </c>
      <c r="Y112" s="45" t="s">
        <v>331</v>
      </c>
      <c r="Z112" s="45" t="s">
        <v>331</v>
      </c>
      <c r="AA112" s="45" t="s">
        <v>331</v>
      </c>
      <c r="AB112" s="45" t="s">
        <v>331</v>
      </c>
      <c r="AC112" s="45" t="s">
        <v>331</v>
      </c>
      <c r="AD112" s="45" t="s">
        <v>331</v>
      </c>
      <c r="AE112" s="45" t="s">
        <v>331</v>
      </c>
      <c r="AF112" s="45" t="s">
        <v>331</v>
      </c>
      <c r="AG112" s="45" t="s">
        <v>331</v>
      </c>
      <c r="AH112" s="45" t="s">
        <v>331</v>
      </c>
      <c r="AI112" s="45" t="s">
        <v>331</v>
      </c>
      <c r="AJ112" s="45" t="s">
        <v>331</v>
      </c>
      <c r="AK112" s="45" t="s">
        <v>331</v>
      </c>
      <c r="AL112" s="45" t="s">
        <v>331</v>
      </c>
      <c r="AM112" s="45" t="s">
        <v>331</v>
      </c>
      <c r="AN112" s="45" t="s">
        <v>331</v>
      </c>
      <c r="AO112" s="45" t="s">
        <v>331</v>
      </c>
      <c r="AP112" s="45" t="s">
        <v>331</v>
      </c>
      <c r="AQ112" s="45" t="s">
        <v>331</v>
      </c>
      <c r="AR112" s="45" t="s">
        <v>331</v>
      </c>
      <c r="AS112" s="45" t="s">
        <v>331</v>
      </c>
      <c r="AT112" s="45" t="s">
        <v>331</v>
      </c>
      <c r="AU112" s="45" t="s">
        <v>331</v>
      </c>
      <c r="AV112" s="45" t="s">
        <v>331</v>
      </c>
      <c r="AW112" s="45" t="s">
        <v>331</v>
      </c>
      <c r="AX112" s="45" t="s">
        <v>331</v>
      </c>
      <c r="AY112" s="45" t="s">
        <v>331</v>
      </c>
      <c r="AZ112" s="45" t="s">
        <v>331</v>
      </c>
      <c r="BA112" s="45" t="s">
        <v>331</v>
      </c>
      <c r="BB112" s="45" t="s">
        <v>331</v>
      </c>
      <c r="BC112" s="45" t="s">
        <v>331</v>
      </c>
      <c r="BD112" s="45" t="s">
        <v>331</v>
      </c>
      <c r="BE112" s="45" t="s">
        <v>331</v>
      </c>
      <c r="BF112" s="45" t="s">
        <v>331</v>
      </c>
      <c r="BG112" s="45" t="s">
        <v>331</v>
      </c>
      <c r="BH112" s="45" t="s">
        <v>331</v>
      </c>
      <c r="BI112" s="45" t="s">
        <v>331</v>
      </c>
      <c r="BJ112" s="45" t="s">
        <v>331</v>
      </c>
      <c r="BK112" s="45" t="s">
        <v>331</v>
      </c>
      <c r="BL112" s="45" t="s">
        <v>331</v>
      </c>
      <c r="BM112" s="45" t="s">
        <v>331</v>
      </c>
      <c r="BN112" s="45" t="s">
        <v>331</v>
      </c>
      <c r="BO112" s="45" t="s">
        <v>331</v>
      </c>
      <c r="BP112" s="45" t="s">
        <v>331</v>
      </c>
      <c r="BQ112" s="45" t="s">
        <v>331</v>
      </c>
      <c r="BR112" s="45" t="s">
        <v>331</v>
      </c>
      <c r="BS112" s="45" t="s">
        <v>331</v>
      </c>
      <c r="BT112" s="45" t="s">
        <v>331</v>
      </c>
      <c r="BU112" s="45" t="s">
        <v>331</v>
      </c>
      <c r="BV112" s="45" t="s">
        <v>331</v>
      </c>
      <c r="BW112" s="45" t="s">
        <v>331</v>
      </c>
      <c r="BX112" s="45" t="s">
        <v>331</v>
      </c>
      <c r="BY112" s="45" t="s">
        <v>331</v>
      </c>
      <c r="BZ112" s="45" t="s">
        <v>331</v>
      </c>
      <c r="CA112" s="45" t="s">
        <v>331</v>
      </c>
      <c r="CB112" s="45" t="s">
        <v>331</v>
      </c>
      <c r="CC112" s="45" t="s">
        <v>331</v>
      </c>
      <c r="CD112" s="278" t="s">
        <v>331</v>
      </c>
      <c r="CE112" s="45" t="s">
        <v>331</v>
      </c>
      <c r="CF112" s="278" t="s">
        <v>331</v>
      </c>
      <c r="CG112" s="45" t="s">
        <v>331</v>
      </c>
      <c r="CH112" s="278" t="s">
        <v>331</v>
      </c>
      <c r="CI112" s="45" t="s">
        <v>331</v>
      </c>
      <c r="CJ112" s="278" t="s">
        <v>331</v>
      </c>
      <c r="CK112" s="45" t="s">
        <v>331</v>
      </c>
      <c r="CL112" s="45" t="s">
        <v>331</v>
      </c>
      <c r="CM112" s="45" t="s">
        <v>331</v>
      </c>
    </row>
    <row r="113" spans="1:91" s="22" customFormat="1" ht="17.25" hidden="1" customHeight="1">
      <c r="A113" s="71">
        <v>107</v>
      </c>
      <c r="B113" s="41">
        <v>227</v>
      </c>
      <c r="C113" s="582" t="s">
        <v>104</v>
      </c>
      <c r="D113" s="583"/>
      <c r="E113" s="584"/>
      <c r="F113" s="45" t="s">
        <v>331</v>
      </c>
      <c r="G113" s="45" t="s">
        <v>331</v>
      </c>
      <c r="H113" s="152" t="s">
        <v>331</v>
      </c>
      <c r="I113" s="45" t="s">
        <v>331</v>
      </c>
      <c r="J113" s="45" t="s">
        <v>331</v>
      </c>
      <c r="K113" s="15" t="s">
        <v>329</v>
      </c>
      <c r="L113" s="45" t="s">
        <v>331</v>
      </c>
      <c r="M113" s="45" t="s">
        <v>331</v>
      </c>
      <c r="N113" s="45" t="s">
        <v>331</v>
      </c>
      <c r="O113" s="45" t="s">
        <v>331</v>
      </c>
      <c r="P113" s="45" t="s">
        <v>331</v>
      </c>
      <c r="Q113" s="45" t="s">
        <v>331</v>
      </c>
      <c r="R113" s="45" t="s">
        <v>331</v>
      </c>
      <c r="S113" s="45" t="s">
        <v>331</v>
      </c>
      <c r="T113" s="45" t="s">
        <v>331</v>
      </c>
      <c r="U113" s="45" t="s">
        <v>331</v>
      </c>
      <c r="V113" s="45" t="s">
        <v>331</v>
      </c>
      <c r="W113" s="45" t="s">
        <v>331</v>
      </c>
      <c r="X113" s="45" t="s">
        <v>331</v>
      </c>
      <c r="Y113" s="45" t="s">
        <v>331</v>
      </c>
      <c r="Z113" s="45" t="s">
        <v>331</v>
      </c>
      <c r="AA113" s="45" t="s">
        <v>331</v>
      </c>
      <c r="AB113" s="45" t="s">
        <v>331</v>
      </c>
      <c r="AC113" s="45" t="s">
        <v>331</v>
      </c>
      <c r="AD113" s="45" t="s">
        <v>331</v>
      </c>
      <c r="AE113" s="45" t="s">
        <v>331</v>
      </c>
      <c r="AF113" s="45" t="s">
        <v>331</v>
      </c>
      <c r="AG113" s="45" t="s">
        <v>331</v>
      </c>
      <c r="AH113" s="45" t="s">
        <v>331</v>
      </c>
      <c r="AI113" s="45" t="s">
        <v>331</v>
      </c>
      <c r="AJ113" s="45" t="s">
        <v>331</v>
      </c>
      <c r="AK113" s="45" t="s">
        <v>331</v>
      </c>
      <c r="AL113" s="45" t="s">
        <v>331</v>
      </c>
      <c r="AM113" s="45" t="s">
        <v>331</v>
      </c>
      <c r="AN113" s="45" t="s">
        <v>331</v>
      </c>
      <c r="AO113" s="45" t="s">
        <v>331</v>
      </c>
      <c r="AP113" s="45" t="s">
        <v>331</v>
      </c>
      <c r="AQ113" s="45" t="s">
        <v>331</v>
      </c>
      <c r="AR113" s="45" t="s">
        <v>331</v>
      </c>
      <c r="AS113" s="45" t="s">
        <v>331</v>
      </c>
      <c r="AT113" s="45" t="s">
        <v>331</v>
      </c>
      <c r="AU113" s="45" t="s">
        <v>331</v>
      </c>
      <c r="AV113" s="45" t="s">
        <v>331</v>
      </c>
      <c r="AW113" s="45" t="s">
        <v>331</v>
      </c>
      <c r="AX113" s="45" t="s">
        <v>331</v>
      </c>
      <c r="AY113" s="45" t="s">
        <v>331</v>
      </c>
      <c r="AZ113" s="45" t="s">
        <v>331</v>
      </c>
      <c r="BA113" s="45" t="s">
        <v>331</v>
      </c>
      <c r="BB113" s="45" t="s">
        <v>331</v>
      </c>
      <c r="BC113" s="45" t="s">
        <v>331</v>
      </c>
      <c r="BD113" s="45" t="s">
        <v>331</v>
      </c>
      <c r="BE113" s="45" t="s">
        <v>331</v>
      </c>
      <c r="BF113" s="45" t="s">
        <v>331</v>
      </c>
      <c r="BG113" s="45" t="s">
        <v>331</v>
      </c>
      <c r="BH113" s="45" t="s">
        <v>331</v>
      </c>
      <c r="BI113" s="45" t="s">
        <v>331</v>
      </c>
      <c r="BJ113" s="45" t="s">
        <v>331</v>
      </c>
      <c r="BK113" s="45" t="s">
        <v>331</v>
      </c>
      <c r="BL113" s="45" t="s">
        <v>331</v>
      </c>
      <c r="BM113" s="45" t="s">
        <v>331</v>
      </c>
      <c r="BN113" s="45" t="s">
        <v>331</v>
      </c>
      <c r="BO113" s="45" t="s">
        <v>331</v>
      </c>
      <c r="BP113" s="45" t="s">
        <v>331</v>
      </c>
      <c r="BQ113" s="45" t="s">
        <v>331</v>
      </c>
      <c r="BR113" s="45" t="s">
        <v>331</v>
      </c>
      <c r="BS113" s="45" t="s">
        <v>331</v>
      </c>
      <c r="BT113" s="45" t="s">
        <v>331</v>
      </c>
      <c r="BU113" s="45" t="s">
        <v>331</v>
      </c>
      <c r="BV113" s="45" t="s">
        <v>331</v>
      </c>
      <c r="BW113" s="45" t="s">
        <v>331</v>
      </c>
      <c r="BX113" s="45" t="s">
        <v>331</v>
      </c>
      <c r="BY113" s="45" t="s">
        <v>331</v>
      </c>
      <c r="BZ113" s="45" t="s">
        <v>331</v>
      </c>
      <c r="CA113" s="45" t="s">
        <v>331</v>
      </c>
      <c r="CB113" s="45" t="s">
        <v>331</v>
      </c>
      <c r="CC113" s="45" t="s">
        <v>331</v>
      </c>
      <c r="CD113" s="278" t="s">
        <v>331</v>
      </c>
      <c r="CE113" s="45" t="s">
        <v>331</v>
      </c>
      <c r="CF113" s="278" t="s">
        <v>331</v>
      </c>
      <c r="CG113" s="45" t="s">
        <v>331</v>
      </c>
      <c r="CH113" s="278" t="s">
        <v>331</v>
      </c>
      <c r="CI113" s="45" t="s">
        <v>331</v>
      </c>
      <c r="CJ113" s="278" t="s">
        <v>331</v>
      </c>
      <c r="CK113" s="45" t="s">
        <v>331</v>
      </c>
      <c r="CL113" s="45" t="s">
        <v>331</v>
      </c>
      <c r="CM113" s="45" t="s">
        <v>331</v>
      </c>
    </row>
    <row r="114" spans="1:91" s="22" customFormat="1" ht="126" hidden="1" customHeight="1">
      <c r="A114" s="71">
        <v>108</v>
      </c>
      <c r="B114" s="342">
        <v>228</v>
      </c>
      <c r="C114" s="345" t="s">
        <v>658</v>
      </c>
      <c r="D114" s="329" t="s">
        <v>10</v>
      </c>
      <c r="E114" s="345" t="s">
        <v>187</v>
      </c>
      <c r="F114" s="329" t="s">
        <v>12</v>
      </c>
      <c r="G114" s="345" t="s">
        <v>187</v>
      </c>
      <c r="H114" s="160" t="s">
        <v>781</v>
      </c>
      <c r="I114" s="55" t="s">
        <v>599</v>
      </c>
      <c r="J114" s="14" t="s">
        <v>363</v>
      </c>
      <c r="K114" s="15" t="s">
        <v>329</v>
      </c>
      <c r="L114" s="51" t="s">
        <v>334</v>
      </c>
      <c r="M114" s="69" t="s">
        <v>184</v>
      </c>
      <c r="N114" s="342"/>
      <c r="O114" s="342" t="s">
        <v>184</v>
      </c>
      <c r="P114" s="342"/>
      <c r="Q114" s="342"/>
      <c r="R114" s="342"/>
      <c r="S114" s="342"/>
      <c r="T114" s="342"/>
      <c r="U114" s="342"/>
      <c r="V114" s="342"/>
      <c r="W114" s="342"/>
      <c r="X114" s="306">
        <f>COUNTIF($N114:$W114,"x")</f>
        <v>1</v>
      </c>
      <c r="Y114" s="80"/>
      <c r="Z114" s="80"/>
      <c r="AA114" s="80"/>
      <c r="AB114" s="185"/>
      <c r="AC114" s="80"/>
      <c r="AD114" s="80"/>
      <c r="AE114" s="80" t="s">
        <v>519</v>
      </c>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6">
        <v>2</v>
      </c>
      <c r="BI114" s="6">
        <v>2</v>
      </c>
      <c r="BJ114" s="6">
        <v>2</v>
      </c>
      <c r="BK114" s="6">
        <v>2</v>
      </c>
      <c r="BL114" s="6">
        <v>2</v>
      </c>
      <c r="BM114" s="6">
        <v>2</v>
      </c>
      <c r="BN114" s="6">
        <v>2</v>
      </c>
      <c r="BO114" s="6">
        <v>2</v>
      </c>
      <c r="BP114" s="6">
        <v>2</v>
      </c>
      <c r="BQ114" s="6">
        <v>2</v>
      </c>
      <c r="BR114" s="6">
        <v>2</v>
      </c>
      <c r="BS114" s="6">
        <v>2</v>
      </c>
      <c r="BT114" s="6">
        <v>2</v>
      </c>
      <c r="BU114" s="6">
        <v>2</v>
      </c>
      <c r="BV114" s="6">
        <v>2</v>
      </c>
      <c r="BW114" s="6">
        <v>2</v>
      </c>
      <c r="BX114" s="6">
        <v>2</v>
      </c>
      <c r="BY114" s="6">
        <v>2</v>
      </c>
      <c r="BZ114" s="6">
        <v>2</v>
      </c>
      <c r="CA114" s="6">
        <v>2</v>
      </c>
      <c r="CB114" s="6">
        <v>2</v>
      </c>
      <c r="CC114" s="308">
        <f>COUNTIF(BH114:CB114,"2")</f>
        <v>21</v>
      </c>
      <c r="CD114" s="347">
        <f>CC114/(CC114+CE114+CG114+CI114)</f>
        <v>1</v>
      </c>
      <c r="CE114" s="308">
        <f>COUNTIF(BH114:CB114,"1")</f>
        <v>0</v>
      </c>
      <c r="CF114" s="347">
        <f>CE114/(CC114+CE114+CG114+CI114)</f>
        <v>0</v>
      </c>
      <c r="CG114" s="308">
        <f>COUNTIF(BH114:CB114,"0")</f>
        <v>0</v>
      </c>
      <c r="CH114" s="347">
        <f>CG114/(CC114+CE114+CG114+CI114)</f>
        <v>0</v>
      </c>
      <c r="CI114" s="308">
        <f>COUNTIF(BH114:CB114,"KĐG")</f>
        <v>0</v>
      </c>
      <c r="CJ114" s="347">
        <f t="shared" si="66"/>
        <v>0</v>
      </c>
      <c r="CK114" s="306">
        <f t="shared" si="67"/>
        <v>2</v>
      </c>
      <c r="CL114" s="306" t="str">
        <f>IF(CJ114&gt;=50%,"KĐG",IF(CK114&gt;=1.6,"Đạt mục tiêu",IF(CK114&gt;=1,"Cần cố gắng","Chưa đạt")))</f>
        <v>Đạt mục tiêu</v>
      </c>
      <c r="CM114" s="6"/>
    </row>
    <row r="115" spans="1:91" s="22" customFormat="1" ht="50.25" hidden="1" customHeight="1">
      <c r="A115" s="71">
        <v>109</v>
      </c>
      <c r="B115" s="342">
        <v>229</v>
      </c>
      <c r="C115" s="345" t="s">
        <v>189</v>
      </c>
      <c r="D115" s="329" t="s">
        <v>11</v>
      </c>
      <c r="E115" s="345" t="s">
        <v>188</v>
      </c>
      <c r="F115" s="329" t="s">
        <v>11</v>
      </c>
      <c r="G115" s="345" t="s">
        <v>188</v>
      </c>
      <c r="H115" s="161" t="s">
        <v>388</v>
      </c>
      <c r="I115" s="55" t="s">
        <v>600</v>
      </c>
      <c r="J115" s="14" t="s">
        <v>363</v>
      </c>
      <c r="K115" s="15" t="s">
        <v>329</v>
      </c>
      <c r="L115" s="51" t="s">
        <v>296</v>
      </c>
      <c r="M115" s="69" t="s">
        <v>184</v>
      </c>
      <c r="N115" s="342"/>
      <c r="O115" s="342" t="s">
        <v>184</v>
      </c>
      <c r="P115" s="342"/>
      <c r="Q115" s="342"/>
      <c r="R115" s="342"/>
      <c r="S115" s="342"/>
      <c r="T115" s="342"/>
      <c r="U115" s="342"/>
      <c r="V115" s="342"/>
      <c r="W115" s="342"/>
      <c r="X115" s="306">
        <f>COUNTIF($N115:$W115,"x")</f>
        <v>1</v>
      </c>
      <c r="Y115" s="80"/>
      <c r="Z115" s="80"/>
      <c r="AA115" s="80"/>
      <c r="AB115" s="185"/>
      <c r="AC115" s="80"/>
      <c r="AD115" s="80" t="s">
        <v>521</v>
      </c>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c r="BB115" s="80"/>
      <c r="BC115" s="80"/>
      <c r="BD115" s="80"/>
      <c r="BE115" s="80"/>
      <c r="BF115" s="80"/>
      <c r="BG115" s="80"/>
      <c r="BH115" s="6">
        <v>1</v>
      </c>
      <c r="BI115" s="6">
        <v>1</v>
      </c>
      <c r="BJ115" s="6">
        <v>2</v>
      </c>
      <c r="BK115" s="6">
        <v>2</v>
      </c>
      <c r="BL115" s="6">
        <v>1</v>
      </c>
      <c r="BM115" s="6">
        <v>1</v>
      </c>
      <c r="BN115" s="6">
        <v>2</v>
      </c>
      <c r="BO115" s="6">
        <v>1</v>
      </c>
      <c r="BP115" s="6">
        <v>2</v>
      </c>
      <c r="BQ115" s="6">
        <v>2</v>
      </c>
      <c r="BR115" s="6">
        <v>2</v>
      </c>
      <c r="BS115" s="6">
        <v>2</v>
      </c>
      <c r="BT115" s="6">
        <v>2</v>
      </c>
      <c r="BU115" s="6">
        <v>2</v>
      </c>
      <c r="BV115" s="6">
        <v>1</v>
      </c>
      <c r="BW115" s="6">
        <v>2</v>
      </c>
      <c r="BX115" s="6">
        <v>1</v>
      </c>
      <c r="BY115" s="6">
        <v>1</v>
      </c>
      <c r="BZ115" s="6">
        <v>1</v>
      </c>
      <c r="CA115" s="6">
        <v>2</v>
      </c>
      <c r="CB115" s="6">
        <v>2</v>
      </c>
      <c r="CC115" s="308">
        <f>COUNTIF(BH115:CB115,"2")</f>
        <v>12</v>
      </c>
      <c r="CD115" s="347">
        <f>CC115/(CC115+CE115+CG115+CI115)</f>
        <v>0.5714285714285714</v>
      </c>
      <c r="CE115" s="308">
        <f>COUNTIF(BH115:CB115,"1")</f>
        <v>9</v>
      </c>
      <c r="CF115" s="347">
        <f>CE115/(CC115+CE115+CG115+CI115)</f>
        <v>0.42857142857142855</v>
      </c>
      <c r="CG115" s="308">
        <f>COUNTIF(BH115:CB115,"0")</f>
        <v>0</v>
      </c>
      <c r="CH115" s="347">
        <f>CG115/(CC115+CE115+CG115+CI115)</f>
        <v>0</v>
      </c>
      <c r="CI115" s="308">
        <f>COUNTIF(BH115:CB115,"KĐG")</f>
        <v>0</v>
      </c>
      <c r="CJ115" s="347">
        <f t="shared" si="66"/>
        <v>0</v>
      </c>
      <c r="CK115" s="306">
        <f t="shared" si="67"/>
        <v>1.5714285714285714</v>
      </c>
      <c r="CL115" s="306" t="str">
        <f>IF(CJ115&gt;=50%,"KĐG",IF(CK115&gt;=1.6,"Đạt mục tiêu",IF(CK115&gt;=1,"Cần cố gắng","Chưa đạt")))</f>
        <v>Cần cố gắng</v>
      </c>
      <c r="CM115" s="6"/>
    </row>
    <row r="116" spans="1:91" s="22" customFormat="1" ht="29.25" hidden="1" customHeight="1">
      <c r="A116" s="71">
        <v>110</v>
      </c>
      <c r="B116" s="41">
        <v>232</v>
      </c>
      <c r="C116" s="582" t="s">
        <v>852</v>
      </c>
      <c r="D116" s="583"/>
      <c r="E116" s="583"/>
      <c r="F116" s="584"/>
      <c r="G116" s="45" t="s">
        <v>331</v>
      </c>
      <c r="H116" s="152" t="s">
        <v>331</v>
      </c>
      <c r="I116" s="45" t="s">
        <v>331</v>
      </c>
      <c r="J116" s="45" t="s">
        <v>331</v>
      </c>
      <c r="K116" s="15" t="s">
        <v>329</v>
      </c>
      <c r="L116" s="45" t="s">
        <v>331</v>
      </c>
      <c r="M116" s="45" t="s">
        <v>331</v>
      </c>
      <c r="N116" s="45" t="s">
        <v>331</v>
      </c>
      <c r="O116" s="45" t="s">
        <v>331</v>
      </c>
      <c r="P116" s="45" t="s">
        <v>331</v>
      </c>
      <c r="Q116" s="45" t="s">
        <v>331</v>
      </c>
      <c r="R116" s="45" t="s">
        <v>331</v>
      </c>
      <c r="S116" s="45" t="s">
        <v>331</v>
      </c>
      <c r="T116" s="45" t="s">
        <v>331</v>
      </c>
      <c r="U116" s="45" t="s">
        <v>331</v>
      </c>
      <c r="V116" s="45" t="s">
        <v>331</v>
      </c>
      <c r="W116" s="45" t="s">
        <v>331</v>
      </c>
      <c r="X116" s="45" t="s">
        <v>331</v>
      </c>
      <c r="Y116" s="45" t="s">
        <v>331</v>
      </c>
      <c r="Z116" s="45" t="s">
        <v>331</v>
      </c>
      <c r="AA116" s="45" t="s">
        <v>331</v>
      </c>
      <c r="AB116" s="45" t="s">
        <v>331</v>
      </c>
      <c r="AC116" s="45" t="s">
        <v>331</v>
      </c>
      <c r="AD116" s="45" t="s">
        <v>331</v>
      </c>
      <c r="AE116" s="45" t="s">
        <v>331</v>
      </c>
      <c r="AF116" s="45" t="s">
        <v>331</v>
      </c>
      <c r="AG116" s="45" t="s">
        <v>331</v>
      </c>
      <c r="AH116" s="45" t="s">
        <v>331</v>
      </c>
      <c r="AI116" s="45" t="s">
        <v>331</v>
      </c>
      <c r="AJ116" s="45" t="s">
        <v>331</v>
      </c>
      <c r="AK116" s="45" t="s">
        <v>331</v>
      </c>
      <c r="AL116" s="45" t="s">
        <v>331</v>
      </c>
      <c r="AM116" s="45" t="s">
        <v>331</v>
      </c>
      <c r="AN116" s="45" t="s">
        <v>331</v>
      </c>
      <c r="AO116" s="45" t="s">
        <v>331</v>
      </c>
      <c r="AP116" s="45" t="s">
        <v>331</v>
      </c>
      <c r="AQ116" s="45" t="s">
        <v>331</v>
      </c>
      <c r="AR116" s="45" t="s">
        <v>331</v>
      </c>
      <c r="AS116" s="45" t="s">
        <v>331</v>
      </c>
      <c r="AT116" s="45" t="s">
        <v>331</v>
      </c>
      <c r="AU116" s="45" t="s">
        <v>331</v>
      </c>
      <c r="AV116" s="45" t="s">
        <v>331</v>
      </c>
      <c r="AW116" s="45" t="s">
        <v>331</v>
      </c>
      <c r="AX116" s="45" t="s">
        <v>331</v>
      </c>
      <c r="AY116" s="45" t="s">
        <v>331</v>
      </c>
      <c r="AZ116" s="45" t="s">
        <v>331</v>
      </c>
      <c r="BA116" s="45" t="s">
        <v>331</v>
      </c>
      <c r="BB116" s="45" t="s">
        <v>331</v>
      </c>
      <c r="BC116" s="45" t="s">
        <v>331</v>
      </c>
      <c r="BD116" s="45" t="s">
        <v>331</v>
      </c>
      <c r="BE116" s="45" t="s">
        <v>331</v>
      </c>
      <c r="BF116" s="45" t="s">
        <v>331</v>
      </c>
      <c r="BG116" s="45" t="s">
        <v>331</v>
      </c>
      <c r="BH116" s="45" t="s">
        <v>331</v>
      </c>
      <c r="BI116" s="45" t="s">
        <v>331</v>
      </c>
      <c r="BJ116" s="45" t="s">
        <v>331</v>
      </c>
      <c r="BK116" s="45" t="s">
        <v>331</v>
      </c>
      <c r="BL116" s="45" t="s">
        <v>331</v>
      </c>
      <c r="BM116" s="45" t="s">
        <v>331</v>
      </c>
      <c r="BN116" s="45" t="s">
        <v>331</v>
      </c>
      <c r="BO116" s="45" t="s">
        <v>331</v>
      </c>
      <c r="BP116" s="45" t="s">
        <v>331</v>
      </c>
      <c r="BQ116" s="45" t="s">
        <v>331</v>
      </c>
      <c r="BR116" s="45" t="s">
        <v>331</v>
      </c>
      <c r="BS116" s="45" t="s">
        <v>331</v>
      </c>
      <c r="BT116" s="45" t="s">
        <v>331</v>
      </c>
      <c r="BU116" s="45" t="s">
        <v>331</v>
      </c>
      <c r="BV116" s="45" t="s">
        <v>331</v>
      </c>
      <c r="BW116" s="45" t="s">
        <v>331</v>
      </c>
      <c r="BX116" s="45" t="s">
        <v>331</v>
      </c>
      <c r="BY116" s="45" t="s">
        <v>331</v>
      </c>
      <c r="BZ116" s="45" t="s">
        <v>331</v>
      </c>
      <c r="CA116" s="45" t="s">
        <v>331</v>
      </c>
      <c r="CB116" s="45" t="s">
        <v>331</v>
      </c>
      <c r="CC116" s="45" t="s">
        <v>331</v>
      </c>
      <c r="CD116" s="278" t="s">
        <v>331</v>
      </c>
      <c r="CE116" s="45" t="s">
        <v>331</v>
      </c>
      <c r="CF116" s="278" t="s">
        <v>331</v>
      </c>
      <c r="CG116" s="45" t="s">
        <v>331</v>
      </c>
      <c r="CH116" s="278" t="s">
        <v>331</v>
      </c>
      <c r="CI116" s="45" t="s">
        <v>331</v>
      </c>
      <c r="CJ116" s="278" t="s">
        <v>331</v>
      </c>
      <c r="CK116" s="45" t="s">
        <v>331</v>
      </c>
      <c r="CL116" s="45" t="s">
        <v>331</v>
      </c>
      <c r="CM116" s="45" t="s">
        <v>331</v>
      </c>
    </row>
    <row r="117" spans="1:91" s="22" customFormat="1" ht="17.25" hidden="1" customHeight="1">
      <c r="A117" s="71">
        <v>111</v>
      </c>
      <c r="B117" s="41">
        <v>233</v>
      </c>
      <c r="C117" s="582" t="s">
        <v>323</v>
      </c>
      <c r="D117" s="583"/>
      <c r="E117" s="583"/>
      <c r="F117" s="584"/>
      <c r="G117" s="45" t="s">
        <v>331</v>
      </c>
      <c r="H117" s="152" t="s">
        <v>331</v>
      </c>
      <c r="I117" s="45" t="s">
        <v>331</v>
      </c>
      <c r="J117" s="45" t="s">
        <v>331</v>
      </c>
      <c r="K117" s="15" t="s">
        <v>329</v>
      </c>
      <c r="L117" s="45" t="s">
        <v>331</v>
      </c>
      <c r="M117" s="45" t="s">
        <v>331</v>
      </c>
      <c r="N117" s="45" t="s">
        <v>331</v>
      </c>
      <c r="O117" s="45" t="s">
        <v>331</v>
      </c>
      <c r="P117" s="45" t="s">
        <v>331</v>
      </c>
      <c r="Q117" s="45" t="s">
        <v>331</v>
      </c>
      <c r="R117" s="45" t="s">
        <v>331</v>
      </c>
      <c r="S117" s="45" t="s">
        <v>331</v>
      </c>
      <c r="T117" s="45" t="s">
        <v>331</v>
      </c>
      <c r="U117" s="45" t="s">
        <v>331</v>
      </c>
      <c r="V117" s="45" t="s">
        <v>331</v>
      </c>
      <c r="W117" s="45" t="s">
        <v>331</v>
      </c>
      <c r="X117" s="45" t="s">
        <v>331</v>
      </c>
      <c r="Y117" s="45" t="s">
        <v>331</v>
      </c>
      <c r="Z117" s="45" t="s">
        <v>331</v>
      </c>
      <c r="AA117" s="45" t="s">
        <v>331</v>
      </c>
      <c r="AB117" s="45" t="s">
        <v>331</v>
      </c>
      <c r="AC117" s="45" t="s">
        <v>331</v>
      </c>
      <c r="AD117" s="45" t="s">
        <v>331</v>
      </c>
      <c r="AE117" s="45" t="s">
        <v>331</v>
      </c>
      <c r="AF117" s="45" t="s">
        <v>331</v>
      </c>
      <c r="AG117" s="45" t="s">
        <v>331</v>
      </c>
      <c r="AH117" s="45" t="s">
        <v>331</v>
      </c>
      <c r="AI117" s="45" t="s">
        <v>331</v>
      </c>
      <c r="AJ117" s="45" t="s">
        <v>331</v>
      </c>
      <c r="AK117" s="45" t="s">
        <v>331</v>
      </c>
      <c r="AL117" s="45" t="s">
        <v>331</v>
      </c>
      <c r="AM117" s="45" t="s">
        <v>331</v>
      </c>
      <c r="AN117" s="45" t="s">
        <v>331</v>
      </c>
      <c r="AO117" s="45" t="s">
        <v>331</v>
      </c>
      <c r="AP117" s="45" t="s">
        <v>331</v>
      </c>
      <c r="AQ117" s="45" t="s">
        <v>331</v>
      </c>
      <c r="AR117" s="45" t="s">
        <v>331</v>
      </c>
      <c r="AS117" s="45" t="s">
        <v>331</v>
      </c>
      <c r="AT117" s="45" t="s">
        <v>331</v>
      </c>
      <c r="AU117" s="45" t="s">
        <v>331</v>
      </c>
      <c r="AV117" s="45" t="s">
        <v>331</v>
      </c>
      <c r="AW117" s="45" t="s">
        <v>331</v>
      </c>
      <c r="AX117" s="45" t="s">
        <v>331</v>
      </c>
      <c r="AY117" s="45" t="s">
        <v>331</v>
      </c>
      <c r="AZ117" s="45" t="s">
        <v>331</v>
      </c>
      <c r="BA117" s="45" t="s">
        <v>331</v>
      </c>
      <c r="BB117" s="45" t="s">
        <v>331</v>
      </c>
      <c r="BC117" s="45" t="s">
        <v>331</v>
      </c>
      <c r="BD117" s="45" t="s">
        <v>331</v>
      </c>
      <c r="BE117" s="45" t="s">
        <v>331</v>
      </c>
      <c r="BF117" s="45" t="s">
        <v>331</v>
      </c>
      <c r="BG117" s="45" t="s">
        <v>331</v>
      </c>
      <c r="BH117" s="45" t="s">
        <v>331</v>
      </c>
      <c r="BI117" s="45" t="s">
        <v>331</v>
      </c>
      <c r="BJ117" s="45" t="s">
        <v>331</v>
      </c>
      <c r="BK117" s="45" t="s">
        <v>331</v>
      </c>
      <c r="BL117" s="45" t="s">
        <v>331</v>
      </c>
      <c r="BM117" s="45" t="s">
        <v>331</v>
      </c>
      <c r="BN117" s="45" t="s">
        <v>331</v>
      </c>
      <c r="BO117" s="45" t="s">
        <v>331</v>
      </c>
      <c r="BP117" s="45" t="s">
        <v>331</v>
      </c>
      <c r="BQ117" s="45" t="s">
        <v>331</v>
      </c>
      <c r="BR117" s="45" t="s">
        <v>331</v>
      </c>
      <c r="BS117" s="45" t="s">
        <v>331</v>
      </c>
      <c r="BT117" s="45" t="s">
        <v>331</v>
      </c>
      <c r="BU117" s="45" t="s">
        <v>331</v>
      </c>
      <c r="BV117" s="45" t="s">
        <v>331</v>
      </c>
      <c r="BW117" s="45" t="s">
        <v>331</v>
      </c>
      <c r="BX117" s="45" t="s">
        <v>331</v>
      </c>
      <c r="BY117" s="45" t="s">
        <v>331</v>
      </c>
      <c r="BZ117" s="45" t="s">
        <v>331</v>
      </c>
      <c r="CA117" s="45" t="s">
        <v>331</v>
      </c>
      <c r="CB117" s="45" t="s">
        <v>331</v>
      </c>
      <c r="CC117" s="45" t="s">
        <v>331</v>
      </c>
      <c r="CD117" s="278" t="s">
        <v>331</v>
      </c>
      <c r="CE117" s="45" t="s">
        <v>331</v>
      </c>
      <c r="CF117" s="278" t="s">
        <v>331</v>
      </c>
      <c r="CG117" s="45" t="s">
        <v>331</v>
      </c>
      <c r="CH117" s="278" t="s">
        <v>331</v>
      </c>
      <c r="CI117" s="45" t="s">
        <v>331</v>
      </c>
      <c r="CJ117" s="278" t="s">
        <v>331</v>
      </c>
      <c r="CK117" s="45" t="s">
        <v>331</v>
      </c>
      <c r="CL117" s="45" t="s">
        <v>331</v>
      </c>
      <c r="CM117" s="45" t="s">
        <v>331</v>
      </c>
    </row>
    <row r="118" spans="1:91" s="22" customFormat="1" ht="71.25" hidden="1" customHeight="1">
      <c r="A118" s="71">
        <v>112</v>
      </c>
      <c r="B118" s="342">
        <v>234</v>
      </c>
      <c r="C118" s="345" t="s">
        <v>185</v>
      </c>
      <c r="D118" s="329" t="s">
        <v>12</v>
      </c>
      <c r="E118" s="345" t="s">
        <v>105</v>
      </c>
      <c r="F118" s="329" t="s">
        <v>12</v>
      </c>
      <c r="G118" s="345" t="s">
        <v>105</v>
      </c>
      <c r="H118" s="160" t="s">
        <v>780</v>
      </c>
      <c r="I118" s="55" t="s">
        <v>599</v>
      </c>
      <c r="J118" s="14" t="s">
        <v>363</v>
      </c>
      <c r="K118" s="254" t="s">
        <v>329</v>
      </c>
      <c r="L118" s="51" t="s">
        <v>334</v>
      </c>
      <c r="M118" s="69" t="s">
        <v>184</v>
      </c>
      <c r="N118" s="342" t="s">
        <v>184</v>
      </c>
      <c r="O118" s="342"/>
      <c r="P118" s="342"/>
      <c r="Q118" s="342"/>
      <c r="R118" s="342"/>
      <c r="S118" s="342"/>
      <c r="T118" s="342"/>
      <c r="U118" s="342"/>
      <c r="V118" s="342"/>
      <c r="W118" s="342"/>
      <c r="X118" s="306">
        <f>COUNTIF($N118:$W118,"x")</f>
        <v>1</v>
      </c>
      <c r="Y118" s="80"/>
      <c r="Z118" s="80"/>
      <c r="AA118" s="80" t="s">
        <v>519</v>
      </c>
      <c r="AB118" s="185"/>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c r="BB118" s="80"/>
      <c r="BC118" s="80"/>
      <c r="BD118" s="80"/>
      <c r="BE118" s="80"/>
      <c r="BF118" s="80"/>
      <c r="BG118" s="80"/>
      <c r="BH118" s="6">
        <v>2</v>
      </c>
      <c r="BI118" s="6">
        <v>1</v>
      </c>
      <c r="BJ118" s="6">
        <v>2</v>
      </c>
      <c r="BK118" s="6">
        <v>1</v>
      </c>
      <c r="BL118" s="6">
        <v>2</v>
      </c>
      <c r="BM118" s="6">
        <v>2</v>
      </c>
      <c r="BN118" s="6">
        <v>2</v>
      </c>
      <c r="BO118" s="6">
        <v>2</v>
      </c>
      <c r="BP118" s="6">
        <v>2</v>
      </c>
      <c r="BQ118" s="6">
        <v>2</v>
      </c>
      <c r="BR118" s="6">
        <v>2</v>
      </c>
      <c r="BS118" s="6">
        <v>1</v>
      </c>
      <c r="BT118" s="6">
        <v>2</v>
      </c>
      <c r="BU118" s="6">
        <v>2</v>
      </c>
      <c r="BV118" s="6">
        <v>1</v>
      </c>
      <c r="BW118" s="6">
        <v>2</v>
      </c>
      <c r="BX118" s="6">
        <v>1</v>
      </c>
      <c r="BY118" s="6">
        <v>1</v>
      </c>
      <c r="BZ118" s="6">
        <v>1</v>
      </c>
      <c r="CA118" s="6">
        <v>2</v>
      </c>
      <c r="CB118" s="6">
        <v>2</v>
      </c>
      <c r="CC118" s="308">
        <f>COUNTIF(BH118:CB118,"2")</f>
        <v>14</v>
      </c>
      <c r="CD118" s="347">
        <f>CC118/(CC118+CE118+CG118+CI118)</f>
        <v>0.66666666666666663</v>
      </c>
      <c r="CE118" s="308">
        <f>COUNTIF(BH118:CB118,"1")</f>
        <v>7</v>
      </c>
      <c r="CF118" s="347">
        <f>CE118/(CC118+CE118+CG118+CI118)</f>
        <v>0.33333333333333331</v>
      </c>
      <c r="CG118" s="308">
        <f>COUNTIF(BH118:CB118,"0")</f>
        <v>0</v>
      </c>
      <c r="CH118" s="347">
        <f>CG118/(CC118+CE118+CG118+CI118)</f>
        <v>0</v>
      </c>
      <c r="CI118" s="308">
        <f>COUNTIF(BH118:CB118,"KĐG")</f>
        <v>0</v>
      </c>
      <c r="CJ118" s="347">
        <f t="shared" si="66"/>
        <v>0</v>
      </c>
      <c r="CK118" s="306">
        <f t="shared" si="67"/>
        <v>1.6666666666666667</v>
      </c>
      <c r="CL118" s="306" t="str">
        <f>IF(CJ118&gt;=50%,"KĐG",IF(CK118&gt;=1.6,"Đạt mục tiêu",IF(CK118&gt;=1,"Cần cố gắng","Chưa đạt")))</f>
        <v>Đạt mục tiêu</v>
      </c>
      <c r="CM118" s="6"/>
    </row>
    <row r="119" spans="1:91" s="22" customFormat="1" ht="17.25" hidden="1" customHeight="1">
      <c r="A119" s="71">
        <v>113</v>
      </c>
      <c r="B119" s="41">
        <v>239</v>
      </c>
      <c r="C119" s="582" t="s">
        <v>106</v>
      </c>
      <c r="D119" s="583"/>
      <c r="E119" s="583"/>
      <c r="F119" s="584"/>
      <c r="G119" s="45" t="s">
        <v>331</v>
      </c>
      <c r="H119" s="152" t="s">
        <v>331</v>
      </c>
      <c r="I119" s="45" t="s">
        <v>331</v>
      </c>
      <c r="J119" s="45" t="s">
        <v>331</v>
      </c>
      <c r="K119" s="15" t="s">
        <v>329</v>
      </c>
      <c r="L119" s="45" t="s">
        <v>331</v>
      </c>
      <c r="M119" s="45" t="s">
        <v>331</v>
      </c>
      <c r="N119" s="45" t="s">
        <v>331</v>
      </c>
      <c r="O119" s="45" t="s">
        <v>331</v>
      </c>
      <c r="P119" s="45" t="s">
        <v>331</v>
      </c>
      <c r="Q119" s="45" t="s">
        <v>331</v>
      </c>
      <c r="R119" s="45" t="s">
        <v>331</v>
      </c>
      <c r="S119" s="45" t="s">
        <v>331</v>
      </c>
      <c r="T119" s="45" t="s">
        <v>331</v>
      </c>
      <c r="U119" s="45" t="s">
        <v>331</v>
      </c>
      <c r="V119" s="45" t="s">
        <v>331</v>
      </c>
      <c r="W119" s="45" t="s">
        <v>331</v>
      </c>
      <c r="X119" s="45" t="s">
        <v>331</v>
      </c>
      <c r="Y119" s="45" t="s">
        <v>331</v>
      </c>
      <c r="Z119" s="45" t="s">
        <v>331</v>
      </c>
      <c r="AA119" s="45" t="s">
        <v>331</v>
      </c>
      <c r="AB119" s="45" t="s">
        <v>331</v>
      </c>
      <c r="AC119" s="45" t="s">
        <v>331</v>
      </c>
      <c r="AD119" s="45" t="s">
        <v>331</v>
      </c>
      <c r="AE119" s="45" t="s">
        <v>331</v>
      </c>
      <c r="AF119" s="45" t="s">
        <v>331</v>
      </c>
      <c r="AG119" s="45" t="s">
        <v>331</v>
      </c>
      <c r="AH119" s="45" t="s">
        <v>331</v>
      </c>
      <c r="AI119" s="45" t="s">
        <v>331</v>
      </c>
      <c r="AJ119" s="45" t="s">
        <v>331</v>
      </c>
      <c r="AK119" s="45" t="s">
        <v>331</v>
      </c>
      <c r="AL119" s="45" t="s">
        <v>331</v>
      </c>
      <c r="AM119" s="45" t="s">
        <v>331</v>
      </c>
      <c r="AN119" s="45" t="s">
        <v>331</v>
      </c>
      <c r="AO119" s="45" t="s">
        <v>331</v>
      </c>
      <c r="AP119" s="45" t="s">
        <v>331</v>
      </c>
      <c r="AQ119" s="45" t="s">
        <v>331</v>
      </c>
      <c r="AR119" s="45" t="s">
        <v>331</v>
      </c>
      <c r="AS119" s="45" t="s">
        <v>331</v>
      </c>
      <c r="AT119" s="45" t="s">
        <v>331</v>
      </c>
      <c r="AU119" s="45" t="s">
        <v>331</v>
      </c>
      <c r="AV119" s="45" t="s">
        <v>331</v>
      </c>
      <c r="AW119" s="45" t="s">
        <v>331</v>
      </c>
      <c r="AX119" s="45" t="s">
        <v>331</v>
      </c>
      <c r="AY119" s="45" t="s">
        <v>331</v>
      </c>
      <c r="AZ119" s="45" t="s">
        <v>331</v>
      </c>
      <c r="BA119" s="45" t="s">
        <v>331</v>
      </c>
      <c r="BB119" s="45" t="s">
        <v>331</v>
      </c>
      <c r="BC119" s="45" t="s">
        <v>331</v>
      </c>
      <c r="BD119" s="45" t="s">
        <v>331</v>
      </c>
      <c r="BE119" s="45" t="s">
        <v>331</v>
      </c>
      <c r="BF119" s="45" t="s">
        <v>331</v>
      </c>
      <c r="BG119" s="45" t="s">
        <v>331</v>
      </c>
      <c r="BH119" s="45" t="s">
        <v>331</v>
      </c>
      <c r="BI119" s="45" t="s">
        <v>331</v>
      </c>
      <c r="BJ119" s="45" t="s">
        <v>331</v>
      </c>
      <c r="BK119" s="45" t="s">
        <v>331</v>
      </c>
      <c r="BL119" s="45" t="s">
        <v>331</v>
      </c>
      <c r="BM119" s="45" t="s">
        <v>331</v>
      </c>
      <c r="BN119" s="45" t="s">
        <v>331</v>
      </c>
      <c r="BO119" s="45" t="s">
        <v>331</v>
      </c>
      <c r="BP119" s="45" t="s">
        <v>331</v>
      </c>
      <c r="BQ119" s="45" t="s">
        <v>331</v>
      </c>
      <c r="BR119" s="45" t="s">
        <v>331</v>
      </c>
      <c r="BS119" s="45" t="s">
        <v>331</v>
      </c>
      <c r="BT119" s="45" t="s">
        <v>331</v>
      </c>
      <c r="BU119" s="45" t="s">
        <v>331</v>
      </c>
      <c r="BV119" s="45" t="s">
        <v>331</v>
      </c>
      <c r="BW119" s="45" t="s">
        <v>331</v>
      </c>
      <c r="BX119" s="45" t="s">
        <v>331</v>
      </c>
      <c r="BY119" s="45" t="s">
        <v>331</v>
      </c>
      <c r="BZ119" s="45" t="s">
        <v>331</v>
      </c>
      <c r="CA119" s="45" t="s">
        <v>331</v>
      </c>
      <c r="CB119" s="45" t="s">
        <v>331</v>
      </c>
      <c r="CC119" s="45" t="s">
        <v>331</v>
      </c>
      <c r="CD119" s="278" t="s">
        <v>331</v>
      </c>
      <c r="CE119" s="45" t="s">
        <v>331</v>
      </c>
      <c r="CF119" s="278" t="s">
        <v>331</v>
      </c>
      <c r="CG119" s="45" t="s">
        <v>331</v>
      </c>
      <c r="CH119" s="278" t="s">
        <v>331</v>
      </c>
      <c r="CI119" s="45" t="s">
        <v>331</v>
      </c>
      <c r="CJ119" s="278" t="s">
        <v>331</v>
      </c>
      <c r="CK119" s="45" t="s">
        <v>331</v>
      </c>
      <c r="CL119" s="45" t="s">
        <v>331</v>
      </c>
      <c r="CM119" s="45" t="s">
        <v>331</v>
      </c>
    </row>
    <row r="120" spans="1:91" s="3" customFormat="1" ht="60.75" hidden="1" customHeight="1">
      <c r="A120" s="71">
        <v>114</v>
      </c>
      <c r="B120" s="585">
        <v>240</v>
      </c>
      <c r="C120" s="30" t="s">
        <v>107</v>
      </c>
      <c r="D120" s="44" t="s">
        <v>12</v>
      </c>
      <c r="E120" s="31" t="s">
        <v>108</v>
      </c>
      <c r="F120" s="329" t="s">
        <v>12</v>
      </c>
      <c r="G120" s="345" t="s">
        <v>108</v>
      </c>
      <c r="H120" s="160" t="s">
        <v>779</v>
      </c>
      <c r="I120" s="59" t="s">
        <v>599</v>
      </c>
      <c r="J120" s="14" t="s">
        <v>363</v>
      </c>
      <c r="K120" s="15" t="s">
        <v>329</v>
      </c>
      <c r="L120" s="51" t="s">
        <v>296</v>
      </c>
      <c r="M120" s="69" t="s">
        <v>184</v>
      </c>
      <c r="N120" s="342"/>
      <c r="O120" s="342"/>
      <c r="P120" s="342"/>
      <c r="Q120" s="342"/>
      <c r="R120" s="342"/>
      <c r="S120" s="342"/>
      <c r="T120" s="342"/>
      <c r="U120" s="342" t="s">
        <v>184</v>
      </c>
      <c r="V120" s="342"/>
      <c r="W120" s="342"/>
      <c r="X120" s="306">
        <f>COUNTIF($N120:$W120,"x")</f>
        <v>1</v>
      </c>
      <c r="Y120" s="80"/>
      <c r="Z120" s="80"/>
      <c r="AA120" s="80"/>
      <c r="AB120" s="185"/>
      <c r="AC120" s="80"/>
      <c r="AD120" s="80"/>
      <c r="AE120" s="80"/>
      <c r="AF120" s="80"/>
      <c r="AG120" s="80"/>
      <c r="AH120" s="80"/>
      <c r="AI120" s="80"/>
      <c r="AJ120" s="80"/>
      <c r="AK120" s="80"/>
      <c r="AL120" s="80"/>
      <c r="AM120" s="80"/>
      <c r="AN120" s="80"/>
      <c r="AO120" s="80"/>
      <c r="AP120" s="80"/>
      <c r="AQ120" s="80"/>
      <c r="AR120" s="80"/>
      <c r="AS120" s="80"/>
      <c r="AT120" s="80"/>
      <c r="AU120" s="80"/>
      <c r="AV120" s="80"/>
      <c r="AW120" s="80"/>
      <c r="AX120" s="80"/>
      <c r="AY120" s="80" t="s">
        <v>519</v>
      </c>
      <c r="AZ120" s="80"/>
      <c r="BA120" s="80"/>
      <c r="BB120" s="80"/>
      <c r="BC120" s="80"/>
      <c r="BD120" s="80"/>
      <c r="BE120" s="80"/>
      <c r="BF120" s="80"/>
      <c r="BG120" s="80"/>
      <c r="BH120" s="6">
        <v>2</v>
      </c>
      <c r="BI120" s="6">
        <v>2</v>
      </c>
      <c r="BJ120" s="6">
        <v>2</v>
      </c>
      <c r="BK120" s="6">
        <v>2</v>
      </c>
      <c r="BL120" s="6">
        <v>2</v>
      </c>
      <c r="BM120" s="6">
        <v>1</v>
      </c>
      <c r="BN120" s="6">
        <v>2</v>
      </c>
      <c r="BO120" s="6">
        <v>2</v>
      </c>
      <c r="BP120" s="6">
        <v>1</v>
      </c>
      <c r="BQ120" s="6">
        <v>2</v>
      </c>
      <c r="BR120" s="6">
        <v>2</v>
      </c>
      <c r="BS120" s="6">
        <v>2</v>
      </c>
      <c r="BT120" s="6">
        <v>2</v>
      </c>
      <c r="BU120" s="6">
        <v>1</v>
      </c>
      <c r="BV120" s="6">
        <v>2</v>
      </c>
      <c r="BW120" s="6">
        <v>1</v>
      </c>
      <c r="BX120" s="6">
        <v>2</v>
      </c>
      <c r="BY120" s="6">
        <v>2</v>
      </c>
      <c r="BZ120" s="6">
        <v>1</v>
      </c>
      <c r="CA120" s="6">
        <v>2</v>
      </c>
      <c r="CB120" s="6">
        <v>2</v>
      </c>
      <c r="CC120" s="308">
        <f>COUNTIF(BH120:CB120,"2")</f>
        <v>16</v>
      </c>
      <c r="CD120" s="347">
        <f>CC120/(CC120+CE120+CG120+CI120)</f>
        <v>0.76190476190476186</v>
      </c>
      <c r="CE120" s="308">
        <f>COUNTIF(BH120:CB120,"1")</f>
        <v>5</v>
      </c>
      <c r="CF120" s="347">
        <f>CE120/(CC120+CE120+CG120+CI120)</f>
        <v>0.23809523809523808</v>
      </c>
      <c r="CG120" s="308">
        <f>COUNTIF(BH120:CB120,"0")</f>
        <v>0</v>
      </c>
      <c r="CH120" s="347">
        <f>CG120/(CC120+CE120+CG120+CI120)</f>
        <v>0</v>
      </c>
      <c r="CI120" s="308">
        <f>COUNTIF(BH120:CB120,"KĐG")</f>
        <v>0</v>
      </c>
      <c r="CJ120" s="347">
        <f t="shared" si="66"/>
        <v>0</v>
      </c>
      <c r="CK120" s="306">
        <f t="shared" si="67"/>
        <v>1.7619047619047619</v>
      </c>
      <c r="CL120" s="306" t="str">
        <f>IF(CJ120&gt;=50%,"KĐG",IF(CK120&gt;=1.6,"Đạt mục tiêu",IF(CK120&gt;=1,"Cần cố gắng","Chưa đạt")))</f>
        <v>Đạt mục tiêu</v>
      </c>
      <c r="CM120" s="6"/>
    </row>
    <row r="121" spans="1:91" s="3" customFormat="1" ht="48" hidden="1" customHeight="1">
      <c r="A121" s="71">
        <v>115</v>
      </c>
      <c r="B121" s="589"/>
      <c r="C121" s="30" t="s">
        <v>479</v>
      </c>
      <c r="D121" s="44" t="s">
        <v>12</v>
      </c>
      <c r="E121" s="32" t="s">
        <v>660</v>
      </c>
      <c r="F121" s="329" t="s">
        <v>12</v>
      </c>
      <c r="G121" s="32" t="s">
        <v>660</v>
      </c>
      <c r="H121" s="160" t="s">
        <v>778</v>
      </c>
      <c r="I121" s="59" t="s">
        <v>599</v>
      </c>
      <c r="J121" s="14" t="s">
        <v>363</v>
      </c>
      <c r="K121" s="15" t="s">
        <v>329</v>
      </c>
      <c r="L121" s="51" t="s">
        <v>296</v>
      </c>
      <c r="M121" s="69" t="s">
        <v>184</v>
      </c>
      <c r="N121" s="342"/>
      <c r="O121" s="342"/>
      <c r="P121" s="342"/>
      <c r="Q121" s="342"/>
      <c r="R121" s="342"/>
      <c r="S121" s="342"/>
      <c r="T121" s="342"/>
      <c r="U121" s="342" t="s">
        <v>184</v>
      </c>
      <c r="V121" s="342"/>
      <c r="W121" s="342"/>
      <c r="X121" s="306">
        <f>COUNTIF($N121:$W121,"x")</f>
        <v>1</v>
      </c>
      <c r="Y121" s="80"/>
      <c r="Z121" s="80"/>
      <c r="AA121" s="80"/>
      <c r="AB121" s="185"/>
      <c r="AC121" s="80"/>
      <c r="AD121" s="80"/>
      <c r="AE121" s="80"/>
      <c r="AF121" s="80"/>
      <c r="AG121" s="80"/>
      <c r="AH121" s="80"/>
      <c r="AI121" s="80"/>
      <c r="AJ121" s="80"/>
      <c r="AK121" s="80"/>
      <c r="AL121" s="80"/>
      <c r="AM121" s="80"/>
      <c r="AN121" s="80"/>
      <c r="AO121" s="80"/>
      <c r="AP121" s="80"/>
      <c r="AQ121" s="80"/>
      <c r="AR121" s="80"/>
      <c r="AS121" s="80"/>
      <c r="AT121" s="80"/>
      <c r="AU121" s="80"/>
      <c r="AV121" s="80"/>
      <c r="AW121" s="80"/>
      <c r="AX121" s="80"/>
      <c r="AY121" s="80"/>
      <c r="AZ121" s="80"/>
      <c r="BA121" s="80" t="s">
        <v>519</v>
      </c>
      <c r="BB121" s="80"/>
      <c r="BC121" s="80"/>
      <c r="BD121" s="80"/>
      <c r="BE121" s="80"/>
      <c r="BF121" s="80"/>
      <c r="BG121" s="80"/>
      <c r="BH121" s="6">
        <v>2</v>
      </c>
      <c r="BI121" s="6">
        <v>2</v>
      </c>
      <c r="BJ121" s="6">
        <v>2</v>
      </c>
      <c r="BK121" s="6">
        <v>1</v>
      </c>
      <c r="BL121" s="6">
        <v>2</v>
      </c>
      <c r="BM121" s="6">
        <v>2</v>
      </c>
      <c r="BN121" s="6">
        <v>2</v>
      </c>
      <c r="BO121" s="6">
        <v>2</v>
      </c>
      <c r="BP121" s="6">
        <v>2</v>
      </c>
      <c r="BQ121" s="6">
        <v>1</v>
      </c>
      <c r="BR121" s="6">
        <v>2</v>
      </c>
      <c r="BS121" s="6">
        <v>2</v>
      </c>
      <c r="BT121" s="6">
        <v>2</v>
      </c>
      <c r="BU121" s="6">
        <v>2</v>
      </c>
      <c r="BV121" s="6">
        <v>2</v>
      </c>
      <c r="BW121" s="6">
        <v>1</v>
      </c>
      <c r="BX121" s="6">
        <v>1</v>
      </c>
      <c r="BY121" s="6">
        <v>2</v>
      </c>
      <c r="BZ121" s="6">
        <v>2</v>
      </c>
      <c r="CA121" s="6">
        <v>2</v>
      </c>
      <c r="CB121" s="6">
        <v>2</v>
      </c>
      <c r="CC121" s="308">
        <f>COUNTIF(BH121:CB121,"2")</f>
        <v>17</v>
      </c>
      <c r="CD121" s="347">
        <f>CC121/(CC121+CE121+CG121+CI121)</f>
        <v>0.80952380952380953</v>
      </c>
      <c r="CE121" s="308">
        <f>COUNTIF(BH121:CB121,"1")</f>
        <v>4</v>
      </c>
      <c r="CF121" s="347">
        <f>CE121/(CC121+CE121+CG121+CI121)</f>
        <v>0.19047619047619047</v>
      </c>
      <c r="CG121" s="308">
        <f>COUNTIF(BH121:CB121,"0")</f>
        <v>0</v>
      </c>
      <c r="CH121" s="347">
        <f>CG121/(CC121+CE121+CG121+CI121)</f>
        <v>0</v>
      </c>
      <c r="CI121" s="308">
        <f>COUNTIF(BH121:CB121,"KĐG")</f>
        <v>0</v>
      </c>
      <c r="CJ121" s="347">
        <f t="shared" si="66"/>
        <v>0</v>
      </c>
      <c r="CK121" s="306">
        <f t="shared" si="67"/>
        <v>1.8095238095238095</v>
      </c>
      <c r="CL121" s="306" t="str">
        <f>IF(CJ121&gt;=50%,"KĐG",IF(CK121&gt;=1.6,"Đạt mục tiêu",IF(CK121&gt;=1,"Cần cố gắng","Chưa đạt")))</f>
        <v>Đạt mục tiêu</v>
      </c>
      <c r="CM121" s="6"/>
    </row>
    <row r="122" spans="1:91" s="22" customFormat="1" ht="17.25" hidden="1" customHeight="1">
      <c r="A122" s="71">
        <v>116</v>
      </c>
      <c r="B122" s="41">
        <v>243</v>
      </c>
      <c r="C122" s="582" t="s">
        <v>109</v>
      </c>
      <c r="D122" s="583"/>
      <c r="E122" s="583"/>
      <c r="F122" s="584"/>
      <c r="G122" s="45" t="s">
        <v>331</v>
      </c>
      <c r="H122" s="152" t="s">
        <v>331</v>
      </c>
      <c r="I122" s="45" t="s">
        <v>331</v>
      </c>
      <c r="J122" s="45" t="s">
        <v>331</v>
      </c>
      <c r="K122" s="15" t="s">
        <v>329</v>
      </c>
      <c r="L122" s="45" t="s">
        <v>331</v>
      </c>
      <c r="M122" s="45" t="s">
        <v>331</v>
      </c>
      <c r="N122" s="45" t="s">
        <v>331</v>
      </c>
      <c r="O122" s="45" t="s">
        <v>331</v>
      </c>
      <c r="P122" s="45" t="s">
        <v>331</v>
      </c>
      <c r="Q122" s="45" t="s">
        <v>331</v>
      </c>
      <c r="R122" s="45" t="s">
        <v>331</v>
      </c>
      <c r="S122" s="45" t="s">
        <v>331</v>
      </c>
      <c r="T122" s="45" t="s">
        <v>331</v>
      </c>
      <c r="U122" s="45" t="s">
        <v>331</v>
      </c>
      <c r="V122" s="45" t="s">
        <v>331</v>
      </c>
      <c r="W122" s="45" t="s">
        <v>331</v>
      </c>
      <c r="X122" s="45" t="s">
        <v>331</v>
      </c>
      <c r="Y122" s="45" t="s">
        <v>331</v>
      </c>
      <c r="Z122" s="45" t="s">
        <v>331</v>
      </c>
      <c r="AA122" s="45" t="s">
        <v>331</v>
      </c>
      <c r="AB122" s="45" t="s">
        <v>331</v>
      </c>
      <c r="AC122" s="45" t="s">
        <v>331</v>
      </c>
      <c r="AD122" s="45" t="s">
        <v>331</v>
      </c>
      <c r="AE122" s="45" t="s">
        <v>331</v>
      </c>
      <c r="AF122" s="45" t="s">
        <v>331</v>
      </c>
      <c r="AG122" s="45" t="s">
        <v>331</v>
      </c>
      <c r="AH122" s="45" t="s">
        <v>331</v>
      </c>
      <c r="AI122" s="45" t="s">
        <v>331</v>
      </c>
      <c r="AJ122" s="45" t="s">
        <v>331</v>
      </c>
      <c r="AK122" s="45" t="s">
        <v>331</v>
      </c>
      <c r="AL122" s="45" t="s">
        <v>331</v>
      </c>
      <c r="AM122" s="45" t="s">
        <v>331</v>
      </c>
      <c r="AN122" s="45" t="s">
        <v>331</v>
      </c>
      <c r="AO122" s="45" t="s">
        <v>331</v>
      </c>
      <c r="AP122" s="45" t="s">
        <v>331</v>
      </c>
      <c r="AQ122" s="45" t="s">
        <v>331</v>
      </c>
      <c r="AR122" s="45" t="s">
        <v>331</v>
      </c>
      <c r="AS122" s="45" t="s">
        <v>331</v>
      </c>
      <c r="AT122" s="45" t="s">
        <v>331</v>
      </c>
      <c r="AU122" s="45" t="s">
        <v>331</v>
      </c>
      <c r="AV122" s="45" t="s">
        <v>331</v>
      </c>
      <c r="AW122" s="45" t="s">
        <v>331</v>
      </c>
      <c r="AX122" s="45" t="s">
        <v>331</v>
      </c>
      <c r="AY122" s="45" t="s">
        <v>331</v>
      </c>
      <c r="AZ122" s="45" t="s">
        <v>331</v>
      </c>
      <c r="BA122" s="45" t="s">
        <v>331</v>
      </c>
      <c r="BB122" s="45" t="s">
        <v>331</v>
      </c>
      <c r="BC122" s="45" t="s">
        <v>331</v>
      </c>
      <c r="BD122" s="45" t="s">
        <v>331</v>
      </c>
      <c r="BE122" s="45" t="s">
        <v>331</v>
      </c>
      <c r="BF122" s="45" t="s">
        <v>331</v>
      </c>
      <c r="BG122" s="45" t="s">
        <v>331</v>
      </c>
      <c r="BH122" s="45" t="s">
        <v>331</v>
      </c>
      <c r="BI122" s="45" t="s">
        <v>331</v>
      </c>
      <c r="BJ122" s="45" t="s">
        <v>331</v>
      </c>
      <c r="BK122" s="45" t="s">
        <v>331</v>
      </c>
      <c r="BL122" s="45" t="s">
        <v>331</v>
      </c>
      <c r="BM122" s="45" t="s">
        <v>331</v>
      </c>
      <c r="BN122" s="45" t="s">
        <v>331</v>
      </c>
      <c r="BO122" s="45" t="s">
        <v>331</v>
      </c>
      <c r="BP122" s="45" t="s">
        <v>331</v>
      </c>
      <c r="BQ122" s="45" t="s">
        <v>331</v>
      </c>
      <c r="BR122" s="45" t="s">
        <v>331</v>
      </c>
      <c r="BS122" s="45" t="s">
        <v>331</v>
      </c>
      <c r="BT122" s="45" t="s">
        <v>331</v>
      </c>
      <c r="BU122" s="45" t="s">
        <v>331</v>
      </c>
      <c r="BV122" s="45" t="s">
        <v>331</v>
      </c>
      <c r="BW122" s="45" t="s">
        <v>331</v>
      </c>
      <c r="BX122" s="45" t="s">
        <v>331</v>
      </c>
      <c r="BY122" s="45" t="s">
        <v>331</v>
      </c>
      <c r="BZ122" s="45" t="s">
        <v>331</v>
      </c>
      <c r="CA122" s="45" t="s">
        <v>331</v>
      </c>
      <c r="CB122" s="45" t="s">
        <v>331</v>
      </c>
      <c r="CC122" s="45" t="s">
        <v>331</v>
      </c>
      <c r="CD122" s="278" t="s">
        <v>331</v>
      </c>
      <c r="CE122" s="45" t="s">
        <v>331</v>
      </c>
      <c r="CF122" s="278" t="s">
        <v>331</v>
      </c>
      <c r="CG122" s="45" t="s">
        <v>331</v>
      </c>
      <c r="CH122" s="278" t="s">
        <v>331</v>
      </c>
      <c r="CI122" s="45" t="s">
        <v>331</v>
      </c>
      <c r="CJ122" s="278" t="s">
        <v>331</v>
      </c>
      <c r="CK122" s="45" t="s">
        <v>331</v>
      </c>
      <c r="CL122" s="45" t="s">
        <v>331</v>
      </c>
      <c r="CM122" s="45" t="s">
        <v>331</v>
      </c>
    </row>
    <row r="123" spans="1:91" s="22" customFormat="1" ht="45" hidden="1" customHeight="1">
      <c r="A123" s="71">
        <v>117</v>
      </c>
      <c r="B123" s="321">
        <v>244</v>
      </c>
      <c r="C123" s="316" t="s">
        <v>110</v>
      </c>
      <c r="D123" s="597" t="s">
        <v>12</v>
      </c>
      <c r="E123" s="598" t="s">
        <v>480</v>
      </c>
      <c r="F123" s="587" t="s">
        <v>12</v>
      </c>
      <c r="G123" s="575" t="s">
        <v>111</v>
      </c>
      <c r="H123" s="160" t="s">
        <v>936</v>
      </c>
      <c r="I123" s="55" t="s">
        <v>599</v>
      </c>
      <c r="J123" s="14" t="s">
        <v>363</v>
      </c>
      <c r="K123" s="17" t="s">
        <v>329</v>
      </c>
      <c r="L123" s="52" t="s">
        <v>296</v>
      </c>
      <c r="M123" s="72" t="s">
        <v>184</v>
      </c>
      <c r="N123" s="342"/>
      <c r="O123" s="342"/>
      <c r="P123" s="342"/>
      <c r="Q123" s="342"/>
      <c r="R123" s="342"/>
      <c r="S123" s="342"/>
      <c r="T123" s="342" t="s">
        <v>184</v>
      </c>
      <c r="U123" s="342"/>
      <c r="V123" s="342"/>
      <c r="W123" s="342"/>
      <c r="X123" s="306">
        <f t="shared" ref="X123:X129" si="86">COUNTIF($N123:$W123,"x")</f>
        <v>1</v>
      </c>
      <c r="Y123" s="80"/>
      <c r="Z123" s="80"/>
      <c r="AA123" s="80"/>
      <c r="AB123" s="185"/>
      <c r="AC123" s="80"/>
      <c r="AD123" s="80"/>
      <c r="AE123" s="80"/>
      <c r="AF123" s="80"/>
      <c r="AG123" s="80"/>
      <c r="AH123" s="80"/>
      <c r="AI123" s="80"/>
      <c r="AJ123" s="80"/>
      <c r="AK123" s="80"/>
      <c r="AL123" s="80"/>
      <c r="AM123" s="80"/>
      <c r="AN123" s="80"/>
      <c r="AO123" s="80"/>
      <c r="AP123" s="80"/>
      <c r="AQ123" s="80"/>
      <c r="AR123" s="80"/>
      <c r="AS123" s="80"/>
      <c r="AT123" s="80"/>
      <c r="AU123" s="80"/>
      <c r="AV123" s="80" t="s">
        <v>519</v>
      </c>
      <c r="AW123" s="80"/>
      <c r="AX123" s="80"/>
      <c r="AY123" s="80"/>
      <c r="AZ123" s="80"/>
      <c r="BA123" s="80"/>
      <c r="BB123" s="80"/>
      <c r="BC123" s="80"/>
      <c r="BD123" s="80"/>
      <c r="BE123" s="80"/>
      <c r="BF123" s="80"/>
      <c r="BG123" s="80"/>
      <c r="BH123" s="6">
        <v>2</v>
      </c>
      <c r="BI123" s="6">
        <v>2</v>
      </c>
      <c r="BJ123" s="6">
        <v>2</v>
      </c>
      <c r="BK123" s="6">
        <v>2</v>
      </c>
      <c r="BL123" s="6">
        <v>2</v>
      </c>
      <c r="BM123" s="6">
        <v>2</v>
      </c>
      <c r="BN123" s="6">
        <v>2</v>
      </c>
      <c r="BO123" s="6">
        <v>2</v>
      </c>
      <c r="BP123" s="6">
        <v>2</v>
      </c>
      <c r="BQ123" s="6">
        <v>2</v>
      </c>
      <c r="BR123" s="6">
        <v>2</v>
      </c>
      <c r="BS123" s="6">
        <v>2</v>
      </c>
      <c r="BT123" s="6">
        <v>2</v>
      </c>
      <c r="BU123" s="6">
        <v>2</v>
      </c>
      <c r="BV123" s="6">
        <v>2</v>
      </c>
      <c r="BW123" s="6">
        <v>2</v>
      </c>
      <c r="BX123" s="6">
        <v>2</v>
      </c>
      <c r="BY123" s="6">
        <v>2</v>
      </c>
      <c r="BZ123" s="6">
        <v>2</v>
      </c>
      <c r="CA123" s="6">
        <v>2</v>
      </c>
      <c r="CB123" s="6">
        <v>2</v>
      </c>
      <c r="CC123" s="308">
        <f t="shared" ref="CC123:CC129" si="87">COUNTIF(BH123:CB123,"2")</f>
        <v>21</v>
      </c>
      <c r="CD123" s="347">
        <f t="shared" ref="CD123:CD129" si="88">CC123/(CC123+CE123+CG123+CI123)</f>
        <v>1</v>
      </c>
      <c r="CE123" s="308">
        <f t="shared" ref="CE123:CE129" si="89">COUNTIF(BH123:CB123,"1")</f>
        <v>0</v>
      </c>
      <c r="CF123" s="347">
        <f t="shared" ref="CF123:CF129" si="90">CE123/(CC123+CE123+CG123+CI123)</f>
        <v>0</v>
      </c>
      <c r="CG123" s="308">
        <f t="shared" ref="CG123:CG129" si="91">COUNTIF(BH123:CB123,"0")</f>
        <v>0</v>
      </c>
      <c r="CH123" s="347">
        <f t="shared" ref="CH123:CH129" si="92">CG123/(CC123+CE123+CG123+CI123)</f>
        <v>0</v>
      </c>
      <c r="CI123" s="308">
        <f t="shared" ref="CI123:CI129" si="93">COUNTIF(BH123:CB123,"KĐG")</f>
        <v>0</v>
      </c>
      <c r="CJ123" s="347">
        <f>CI123/(CC123+CE123+CG123+CI123)</f>
        <v>0</v>
      </c>
      <c r="CK123" s="306">
        <f t="shared" si="67"/>
        <v>2</v>
      </c>
      <c r="CL123" s="306" t="str">
        <f t="shared" ref="CL123:CL129" si="94">IF(CJ123&gt;=50%,"KĐG",IF(CK123&gt;=1.6,"Đạt mục tiêu",IF(CK123&gt;=1,"Cần cố gắng","Chưa đạt")))</f>
        <v>Đạt mục tiêu</v>
      </c>
      <c r="CM123" s="6"/>
    </row>
    <row r="124" spans="1:91" s="22" customFormat="1" ht="38.25" hidden="1" customHeight="1">
      <c r="A124" s="71">
        <v>118</v>
      </c>
      <c r="B124" s="325"/>
      <c r="C124" s="326"/>
      <c r="D124" s="597"/>
      <c r="E124" s="599"/>
      <c r="F124" s="591"/>
      <c r="G124" s="590"/>
      <c r="H124" s="160" t="s">
        <v>937</v>
      </c>
      <c r="I124" s="55" t="s">
        <v>599</v>
      </c>
      <c r="J124" s="14" t="s">
        <v>363</v>
      </c>
      <c r="K124" s="17" t="s">
        <v>329</v>
      </c>
      <c r="L124" s="52" t="s">
        <v>296</v>
      </c>
      <c r="M124" s="72" t="s">
        <v>184</v>
      </c>
      <c r="N124" s="342"/>
      <c r="O124" s="342"/>
      <c r="P124" s="342"/>
      <c r="Q124" s="342"/>
      <c r="R124" s="342"/>
      <c r="S124" s="342"/>
      <c r="T124" s="342" t="s">
        <v>184</v>
      </c>
      <c r="U124" s="342"/>
      <c r="V124" s="342"/>
      <c r="W124" s="342"/>
      <c r="X124" s="306">
        <f t="shared" si="86"/>
        <v>1</v>
      </c>
      <c r="Y124" s="80"/>
      <c r="Z124" s="80"/>
      <c r="AA124" s="80"/>
      <c r="AB124" s="185"/>
      <c r="AC124" s="80"/>
      <c r="AD124" s="80"/>
      <c r="AE124" s="80"/>
      <c r="AF124" s="80"/>
      <c r="AG124" s="80"/>
      <c r="AH124" s="80"/>
      <c r="AI124" s="80"/>
      <c r="AJ124" s="80"/>
      <c r="AK124" s="80"/>
      <c r="AL124" s="80"/>
      <c r="AM124" s="80"/>
      <c r="AN124" s="80"/>
      <c r="AO124" s="80"/>
      <c r="AP124" s="80"/>
      <c r="AQ124" s="80"/>
      <c r="AR124" s="80"/>
      <c r="AS124" s="80"/>
      <c r="AT124" s="80"/>
      <c r="AU124" s="80" t="s">
        <v>519</v>
      </c>
      <c r="AV124" s="80"/>
      <c r="AW124" s="80"/>
      <c r="AX124" s="80"/>
      <c r="AY124" s="80"/>
      <c r="AZ124" s="80"/>
      <c r="BA124" s="80"/>
      <c r="BB124" s="80"/>
      <c r="BC124" s="80"/>
      <c r="BD124" s="80"/>
      <c r="BE124" s="80"/>
      <c r="BF124" s="80"/>
      <c r="BG124" s="80"/>
      <c r="BH124" s="6">
        <v>2</v>
      </c>
      <c r="BI124" s="6">
        <v>2</v>
      </c>
      <c r="BJ124" s="6">
        <v>2</v>
      </c>
      <c r="BK124" s="6">
        <v>2</v>
      </c>
      <c r="BL124" s="6">
        <v>2</v>
      </c>
      <c r="BM124" s="6">
        <v>1</v>
      </c>
      <c r="BN124" s="6">
        <v>2</v>
      </c>
      <c r="BO124" s="6">
        <v>2</v>
      </c>
      <c r="BP124" s="6">
        <v>2</v>
      </c>
      <c r="BQ124" s="6">
        <v>2</v>
      </c>
      <c r="BR124" s="6">
        <v>2</v>
      </c>
      <c r="BS124" s="6">
        <v>2</v>
      </c>
      <c r="BT124" s="6">
        <v>2</v>
      </c>
      <c r="BU124" s="6">
        <v>2</v>
      </c>
      <c r="BV124" s="6">
        <v>2</v>
      </c>
      <c r="BW124" s="6">
        <v>2</v>
      </c>
      <c r="BX124" s="6">
        <v>2</v>
      </c>
      <c r="BY124" s="6">
        <v>2</v>
      </c>
      <c r="BZ124" s="6">
        <v>2</v>
      </c>
      <c r="CA124" s="6">
        <v>2</v>
      </c>
      <c r="CB124" s="6">
        <v>2</v>
      </c>
      <c r="CC124" s="308">
        <f t="shared" si="87"/>
        <v>20</v>
      </c>
      <c r="CD124" s="347">
        <f t="shared" si="88"/>
        <v>0.95238095238095233</v>
      </c>
      <c r="CE124" s="308">
        <f t="shared" si="89"/>
        <v>1</v>
      </c>
      <c r="CF124" s="347">
        <f t="shared" si="90"/>
        <v>4.7619047619047616E-2</v>
      </c>
      <c r="CG124" s="308">
        <f t="shared" si="91"/>
        <v>0</v>
      </c>
      <c r="CH124" s="347">
        <f t="shared" si="92"/>
        <v>0</v>
      </c>
      <c r="CI124" s="308">
        <f t="shared" si="93"/>
        <v>0</v>
      </c>
      <c r="CJ124" s="347">
        <f>CI124/(CC124+CE124+CG124+CI124)</f>
        <v>0</v>
      </c>
      <c r="CK124" s="306">
        <f t="shared" si="67"/>
        <v>1.9523809523809523</v>
      </c>
      <c r="CL124" s="306" t="str">
        <f t="shared" si="94"/>
        <v>Đạt mục tiêu</v>
      </c>
      <c r="CM124" s="6"/>
    </row>
    <row r="125" spans="1:91" s="22" customFormat="1" ht="36" hidden="1" customHeight="1">
      <c r="A125" s="71">
        <v>119</v>
      </c>
      <c r="B125" s="325"/>
      <c r="C125" s="326"/>
      <c r="D125" s="597"/>
      <c r="E125" s="600"/>
      <c r="F125" s="588"/>
      <c r="G125" s="576"/>
      <c r="H125" s="160" t="s">
        <v>777</v>
      </c>
      <c r="I125" s="55" t="s">
        <v>599</v>
      </c>
      <c r="J125" s="14" t="s">
        <v>363</v>
      </c>
      <c r="K125" s="17" t="s">
        <v>329</v>
      </c>
      <c r="L125" s="52" t="s">
        <v>296</v>
      </c>
      <c r="M125" s="72" t="s">
        <v>184</v>
      </c>
      <c r="N125" s="342"/>
      <c r="O125" s="342"/>
      <c r="P125" s="342"/>
      <c r="Q125" s="342"/>
      <c r="R125" s="342"/>
      <c r="S125" s="342"/>
      <c r="T125" s="342" t="s">
        <v>184</v>
      </c>
      <c r="U125" s="342"/>
      <c r="V125" s="342"/>
      <c r="W125" s="342"/>
      <c r="X125" s="306">
        <f t="shared" si="86"/>
        <v>1</v>
      </c>
      <c r="Y125" s="80"/>
      <c r="Z125" s="80"/>
      <c r="AA125" s="80"/>
      <c r="AB125" s="185"/>
      <c r="AC125" s="80"/>
      <c r="AD125" s="80"/>
      <c r="AE125" s="80"/>
      <c r="AF125" s="80"/>
      <c r="AG125" s="80"/>
      <c r="AH125" s="80"/>
      <c r="AI125" s="80"/>
      <c r="AJ125" s="80"/>
      <c r="AK125" s="80"/>
      <c r="AL125" s="80"/>
      <c r="AM125" s="80"/>
      <c r="AN125" s="80"/>
      <c r="AO125" s="80"/>
      <c r="AP125" s="80"/>
      <c r="AQ125" s="80"/>
      <c r="AR125" s="80"/>
      <c r="AS125" s="80"/>
      <c r="AT125" s="80"/>
      <c r="AU125" s="80"/>
      <c r="AV125" s="80"/>
      <c r="AW125" s="80" t="s">
        <v>519</v>
      </c>
      <c r="AX125" s="80"/>
      <c r="AY125" s="80"/>
      <c r="AZ125" s="80"/>
      <c r="BA125" s="80"/>
      <c r="BB125" s="80"/>
      <c r="BC125" s="80"/>
      <c r="BD125" s="80"/>
      <c r="BE125" s="80"/>
      <c r="BF125" s="80"/>
      <c r="BG125" s="80"/>
      <c r="BH125" s="6">
        <v>2</v>
      </c>
      <c r="BI125" s="6">
        <v>2</v>
      </c>
      <c r="BJ125" s="6">
        <v>2</v>
      </c>
      <c r="BK125" s="6">
        <v>2</v>
      </c>
      <c r="BL125" s="6">
        <v>2</v>
      </c>
      <c r="BM125" s="6">
        <v>2</v>
      </c>
      <c r="BN125" s="6">
        <v>2</v>
      </c>
      <c r="BO125" s="6">
        <v>2</v>
      </c>
      <c r="BP125" s="6">
        <v>2</v>
      </c>
      <c r="BQ125" s="6">
        <v>2</v>
      </c>
      <c r="BR125" s="6">
        <v>2</v>
      </c>
      <c r="BS125" s="6">
        <v>2</v>
      </c>
      <c r="BT125" s="6">
        <v>2</v>
      </c>
      <c r="BU125" s="6">
        <v>1</v>
      </c>
      <c r="BV125" s="6">
        <v>2</v>
      </c>
      <c r="BW125" s="6">
        <v>2</v>
      </c>
      <c r="BX125" s="6">
        <v>2</v>
      </c>
      <c r="BY125" s="6">
        <v>2</v>
      </c>
      <c r="BZ125" s="6">
        <v>2</v>
      </c>
      <c r="CA125" s="6">
        <v>2</v>
      </c>
      <c r="CB125" s="6">
        <v>2</v>
      </c>
      <c r="CC125" s="308">
        <f t="shared" si="87"/>
        <v>20</v>
      </c>
      <c r="CD125" s="347">
        <f t="shared" si="88"/>
        <v>0.95238095238095233</v>
      </c>
      <c r="CE125" s="308">
        <f t="shared" si="89"/>
        <v>1</v>
      </c>
      <c r="CF125" s="347">
        <f t="shared" si="90"/>
        <v>4.7619047619047616E-2</v>
      </c>
      <c r="CG125" s="308">
        <f t="shared" si="91"/>
        <v>0</v>
      </c>
      <c r="CH125" s="347">
        <f t="shared" si="92"/>
        <v>0</v>
      </c>
      <c r="CI125" s="308">
        <f t="shared" si="93"/>
        <v>0</v>
      </c>
      <c r="CJ125" s="347">
        <f>CI125/(CC125+CE125+CG125+CI125)</f>
        <v>0</v>
      </c>
      <c r="CK125" s="306">
        <f t="shared" si="67"/>
        <v>1.9523809523809523</v>
      </c>
      <c r="CL125" s="306" t="str">
        <f t="shared" si="94"/>
        <v>Đạt mục tiêu</v>
      </c>
      <c r="CM125" s="6"/>
    </row>
    <row r="126" spans="1:91" s="22" customFormat="1" ht="45.75" customHeight="1">
      <c r="A126" s="71">
        <v>120</v>
      </c>
      <c r="B126" s="325"/>
      <c r="C126" s="326"/>
      <c r="D126" s="329" t="s">
        <v>12</v>
      </c>
      <c r="E126" s="316" t="s">
        <v>481</v>
      </c>
      <c r="F126" s="323" t="s">
        <v>12</v>
      </c>
      <c r="G126" s="575" t="s">
        <v>481</v>
      </c>
      <c r="H126" s="160" t="s">
        <v>776</v>
      </c>
      <c r="I126" s="55" t="s">
        <v>599</v>
      </c>
      <c r="J126" s="14" t="s">
        <v>363</v>
      </c>
      <c r="K126" s="17" t="s">
        <v>329</v>
      </c>
      <c r="L126" s="52" t="s">
        <v>296</v>
      </c>
      <c r="M126" s="72" t="s">
        <v>184</v>
      </c>
      <c r="N126" s="342"/>
      <c r="O126" s="342"/>
      <c r="P126" s="342"/>
      <c r="Q126" s="342"/>
      <c r="R126" s="342" t="s">
        <v>184</v>
      </c>
      <c r="S126" s="342"/>
      <c r="T126" s="342"/>
      <c r="U126" s="342"/>
      <c r="V126" s="342"/>
      <c r="W126" s="342"/>
      <c r="X126" s="306">
        <f t="shared" si="86"/>
        <v>1</v>
      </c>
      <c r="Y126" s="80"/>
      <c r="Z126" s="80"/>
      <c r="AA126" s="80"/>
      <c r="AB126" s="185"/>
      <c r="AC126" s="80"/>
      <c r="AD126" s="80"/>
      <c r="AE126" s="80"/>
      <c r="AF126" s="80"/>
      <c r="AG126" s="80"/>
      <c r="AH126" s="80"/>
      <c r="AI126" s="80"/>
      <c r="AJ126" s="80"/>
      <c r="AK126" s="80"/>
      <c r="AL126" s="80"/>
      <c r="AM126" s="80"/>
      <c r="AN126" s="80"/>
      <c r="AO126" s="80" t="s">
        <v>519</v>
      </c>
      <c r="AP126" s="80"/>
      <c r="AQ126" s="80"/>
      <c r="AR126" s="80"/>
      <c r="AS126" s="80"/>
      <c r="AT126" s="80"/>
      <c r="AU126" s="80"/>
      <c r="AV126" s="80"/>
      <c r="AW126" s="80"/>
      <c r="AX126" s="80"/>
      <c r="AY126" s="80"/>
      <c r="AZ126" s="80"/>
      <c r="BA126" s="80"/>
      <c r="BB126" s="80"/>
      <c r="BC126" s="80"/>
      <c r="BD126" s="80"/>
      <c r="BE126" s="80"/>
      <c r="BF126" s="80"/>
      <c r="BG126" s="80"/>
      <c r="BH126" s="6">
        <v>2</v>
      </c>
      <c r="BI126" s="6">
        <v>2</v>
      </c>
      <c r="BJ126" s="6">
        <v>2</v>
      </c>
      <c r="BK126" s="6">
        <v>2</v>
      </c>
      <c r="BL126" s="6">
        <v>2</v>
      </c>
      <c r="BM126" s="6">
        <v>1</v>
      </c>
      <c r="BN126" s="6">
        <v>2</v>
      </c>
      <c r="BO126" s="6">
        <v>2</v>
      </c>
      <c r="BP126" s="6">
        <v>2</v>
      </c>
      <c r="BQ126" s="6">
        <v>2</v>
      </c>
      <c r="BR126" s="6">
        <v>2</v>
      </c>
      <c r="BS126" s="6">
        <v>2</v>
      </c>
      <c r="BT126" s="6">
        <v>1</v>
      </c>
      <c r="BU126" s="6">
        <v>2</v>
      </c>
      <c r="BV126" s="6">
        <v>2</v>
      </c>
      <c r="BW126" s="6">
        <v>2</v>
      </c>
      <c r="BX126" s="6">
        <v>2</v>
      </c>
      <c r="BY126" s="6">
        <v>1</v>
      </c>
      <c r="BZ126" s="6">
        <v>2</v>
      </c>
      <c r="CA126" s="6">
        <v>2</v>
      </c>
      <c r="CB126" s="6">
        <v>2</v>
      </c>
      <c r="CC126" s="308">
        <f t="shared" si="87"/>
        <v>18</v>
      </c>
      <c r="CD126" s="347">
        <f t="shared" si="88"/>
        <v>0.8571428571428571</v>
      </c>
      <c r="CE126" s="308">
        <f t="shared" si="89"/>
        <v>3</v>
      </c>
      <c r="CF126" s="347">
        <f t="shared" si="90"/>
        <v>0.14285714285714285</v>
      </c>
      <c r="CG126" s="308">
        <f t="shared" si="91"/>
        <v>0</v>
      </c>
      <c r="CH126" s="347">
        <f t="shared" si="92"/>
        <v>0</v>
      </c>
      <c r="CI126" s="308">
        <f t="shared" si="93"/>
        <v>0</v>
      </c>
      <c r="CJ126" s="347">
        <f>CI126/(CC126+CE126+CG126+CI126)</f>
        <v>0</v>
      </c>
      <c r="CK126" s="277">
        <f t="shared" si="67"/>
        <v>1.8571428571428572</v>
      </c>
      <c r="CL126" s="306" t="str">
        <f t="shared" si="94"/>
        <v>Đạt mục tiêu</v>
      </c>
      <c r="CM126" s="6"/>
    </row>
    <row r="127" spans="1:91" s="22" customFormat="1" ht="33.75" customHeight="1">
      <c r="A127" s="71">
        <v>121</v>
      </c>
      <c r="B127" s="325"/>
      <c r="C127" s="326"/>
      <c r="D127" s="329"/>
      <c r="E127" s="326"/>
      <c r="F127" s="327"/>
      <c r="G127" s="590"/>
      <c r="H127" s="160" t="s">
        <v>983</v>
      </c>
      <c r="I127" s="55" t="s">
        <v>599</v>
      </c>
      <c r="J127" s="14" t="s">
        <v>363</v>
      </c>
      <c r="K127" s="17" t="s">
        <v>329</v>
      </c>
      <c r="L127" s="52" t="s">
        <v>296</v>
      </c>
      <c r="M127" s="72" t="s">
        <v>184</v>
      </c>
      <c r="N127" s="342"/>
      <c r="O127" s="342"/>
      <c r="P127" s="342"/>
      <c r="Q127" s="342"/>
      <c r="R127" s="342" t="s">
        <v>184</v>
      </c>
      <c r="S127" s="342"/>
      <c r="T127" s="342"/>
      <c r="U127" s="342"/>
      <c r="V127" s="342"/>
      <c r="W127" s="342"/>
      <c r="X127" s="306">
        <f t="shared" si="86"/>
        <v>1</v>
      </c>
      <c r="Y127" s="80"/>
      <c r="Z127" s="80"/>
      <c r="AA127" s="80"/>
      <c r="AB127" s="185"/>
      <c r="AC127" s="80"/>
      <c r="AD127" s="80"/>
      <c r="AE127" s="80"/>
      <c r="AF127" s="80"/>
      <c r="AG127" s="80"/>
      <c r="AH127" s="80"/>
      <c r="AI127" s="80"/>
      <c r="AJ127" s="80"/>
      <c r="AK127" s="80"/>
      <c r="AL127" s="80"/>
      <c r="AM127" s="80"/>
      <c r="AN127" s="80"/>
      <c r="AO127" s="80"/>
      <c r="AP127" s="80"/>
      <c r="AQ127" s="80" t="s">
        <v>519</v>
      </c>
      <c r="AR127" s="80"/>
      <c r="AS127" s="80"/>
      <c r="AT127" s="80"/>
      <c r="AU127" s="80"/>
      <c r="AV127" s="80"/>
      <c r="AW127" s="80"/>
      <c r="AX127" s="80"/>
      <c r="AY127" s="80"/>
      <c r="AZ127" s="80"/>
      <c r="BA127" s="80"/>
      <c r="BB127" s="80"/>
      <c r="BC127" s="80"/>
      <c r="BD127" s="80"/>
      <c r="BE127" s="80"/>
      <c r="BF127" s="80"/>
      <c r="BG127" s="80"/>
      <c r="BH127" s="6">
        <v>2</v>
      </c>
      <c r="BI127" s="6">
        <v>2</v>
      </c>
      <c r="BJ127" s="6">
        <v>2</v>
      </c>
      <c r="BK127" s="6">
        <v>2</v>
      </c>
      <c r="BL127" s="6">
        <v>2</v>
      </c>
      <c r="BM127" s="6">
        <v>1</v>
      </c>
      <c r="BN127" s="6">
        <v>2</v>
      </c>
      <c r="BO127" s="6">
        <v>2</v>
      </c>
      <c r="BP127" s="6">
        <v>2</v>
      </c>
      <c r="BQ127" s="6">
        <v>2</v>
      </c>
      <c r="BR127" s="6">
        <v>2</v>
      </c>
      <c r="BS127" s="6">
        <v>2</v>
      </c>
      <c r="BT127" s="6">
        <v>1</v>
      </c>
      <c r="BU127" s="6">
        <v>2</v>
      </c>
      <c r="BV127" s="6">
        <v>2</v>
      </c>
      <c r="BW127" s="6">
        <v>2</v>
      </c>
      <c r="BX127" s="6">
        <v>2</v>
      </c>
      <c r="BY127" s="6">
        <v>1</v>
      </c>
      <c r="BZ127" s="6">
        <v>2</v>
      </c>
      <c r="CA127" s="6">
        <v>2</v>
      </c>
      <c r="CB127" s="6">
        <v>2</v>
      </c>
      <c r="CC127" s="308">
        <f t="shared" si="87"/>
        <v>18</v>
      </c>
      <c r="CD127" s="347">
        <f t="shared" si="88"/>
        <v>0.8571428571428571</v>
      </c>
      <c r="CE127" s="308">
        <f t="shared" si="89"/>
        <v>3</v>
      </c>
      <c r="CF127" s="347">
        <f t="shared" si="90"/>
        <v>0.14285714285714285</v>
      </c>
      <c r="CG127" s="308">
        <f t="shared" si="91"/>
        <v>0</v>
      </c>
      <c r="CH127" s="347">
        <f t="shared" si="92"/>
        <v>0</v>
      </c>
      <c r="CI127" s="308">
        <f t="shared" si="93"/>
        <v>0</v>
      </c>
      <c r="CJ127" s="347">
        <f>CI127/(CC127+CE127+CG127+CI127)</f>
        <v>0</v>
      </c>
      <c r="CK127" s="277">
        <f t="shared" si="67"/>
        <v>1.8571428571428572</v>
      </c>
      <c r="CL127" s="306" t="str">
        <f t="shared" si="94"/>
        <v>Đạt mục tiêu</v>
      </c>
      <c r="CM127" s="6"/>
    </row>
    <row r="128" spans="1:91" s="22" customFormat="1" ht="67.5" hidden="1" customHeight="1">
      <c r="A128" s="71">
        <v>122</v>
      </c>
      <c r="B128" s="325"/>
      <c r="C128" s="345" t="s">
        <v>661</v>
      </c>
      <c r="D128" s="329" t="s">
        <v>12</v>
      </c>
      <c r="E128" s="345" t="s">
        <v>662</v>
      </c>
      <c r="F128" s="329" t="s">
        <v>12</v>
      </c>
      <c r="G128" s="345" t="s">
        <v>662</v>
      </c>
      <c r="H128" s="161" t="s">
        <v>542</v>
      </c>
      <c r="I128" s="55" t="s">
        <v>600</v>
      </c>
      <c r="J128" s="14" t="s">
        <v>363</v>
      </c>
      <c r="K128" s="15" t="s">
        <v>329</v>
      </c>
      <c r="L128" s="51" t="s">
        <v>296</v>
      </c>
      <c r="M128" s="69" t="s">
        <v>184</v>
      </c>
      <c r="N128" s="342"/>
      <c r="O128" s="342"/>
      <c r="P128" s="342"/>
      <c r="Q128" s="342"/>
      <c r="R128" s="342"/>
      <c r="S128" s="342"/>
      <c r="T128" s="342" t="s">
        <v>184</v>
      </c>
      <c r="U128" s="342"/>
      <c r="V128" s="342"/>
      <c r="W128" s="342"/>
      <c r="X128" s="306">
        <f t="shared" si="86"/>
        <v>1</v>
      </c>
      <c r="Y128" s="80"/>
      <c r="Z128" s="80"/>
      <c r="AA128" s="80"/>
      <c r="AB128" s="185"/>
      <c r="AC128" s="80"/>
      <c r="AD128" s="80"/>
      <c r="AE128" s="80"/>
      <c r="AF128" s="80"/>
      <c r="AG128" s="80"/>
      <c r="AH128" s="80"/>
      <c r="AI128" s="80"/>
      <c r="AJ128" s="80"/>
      <c r="AK128" s="80"/>
      <c r="AL128" s="80"/>
      <c r="AM128" s="80"/>
      <c r="AN128" s="80"/>
      <c r="AO128" s="80"/>
      <c r="AP128" s="80"/>
      <c r="AQ128" s="80"/>
      <c r="AR128" s="80"/>
      <c r="AS128" s="80"/>
      <c r="AT128" s="80"/>
      <c r="AU128" s="80" t="s">
        <v>523</v>
      </c>
      <c r="AV128" s="80"/>
      <c r="AW128" s="80"/>
      <c r="AX128" s="80"/>
      <c r="AY128" s="80"/>
      <c r="AZ128" s="80"/>
      <c r="BA128" s="80"/>
      <c r="BB128" s="80"/>
      <c r="BC128" s="80"/>
      <c r="BD128" s="80"/>
      <c r="BE128" s="80"/>
      <c r="BF128" s="80"/>
      <c r="BG128" s="80"/>
      <c r="BH128" s="6">
        <v>1</v>
      </c>
      <c r="BI128" s="6">
        <v>2</v>
      </c>
      <c r="BJ128" s="6">
        <v>2</v>
      </c>
      <c r="BK128" s="6">
        <v>2</v>
      </c>
      <c r="BL128" s="6">
        <v>1</v>
      </c>
      <c r="BM128" s="6">
        <v>2</v>
      </c>
      <c r="BN128" s="6">
        <v>2</v>
      </c>
      <c r="BO128" s="6">
        <v>2</v>
      </c>
      <c r="BP128" s="6">
        <v>2</v>
      </c>
      <c r="BQ128" s="6">
        <v>2</v>
      </c>
      <c r="BR128" s="6">
        <v>2</v>
      </c>
      <c r="BS128" s="6">
        <v>2</v>
      </c>
      <c r="BT128" s="6">
        <v>2</v>
      </c>
      <c r="BU128" s="6">
        <v>2</v>
      </c>
      <c r="BV128" s="6">
        <v>2</v>
      </c>
      <c r="BW128" s="6">
        <v>2</v>
      </c>
      <c r="BX128" s="6">
        <v>1</v>
      </c>
      <c r="BY128" s="6">
        <v>2</v>
      </c>
      <c r="BZ128" s="6">
        <v>2</v>
      </c>
      <c r="CA128" s="6">
        <v>2</v>
      </c>
      <c r="CB128" s="6">
        <v>2</v>
      </c>
      <c r="CC128" s="308">
        <f t="shared" si="87"/>
        <v>18</v>
      </c>
      <c r="CD128" s="347">
        <f t="shared" si="88"/>
        <v>0.8571428571428571</v>
      </c>
      <c r="CE128" s="308">
        <f t="shared" si="89"/>
        <v>3</v>
      </c>
      <c r="CF128" s="347">
        <f t="shared" si="90"/>
        <v>0.14285714285714285</v>
      </c>
      <c r="CG128" s="308">
        <f t="shared" si="91"/>
        <v>0</v>
      </c>
      <c r="CH128" s="347">
        <f t="shared" si="92"/>
        <v>0</v>
      </c>
      <c r="CI128" s="308">
        <f t="shared" si="93"/>
        <v>0</v>
      </c>
      <c r="CJ128" s="347">
        <f t="shared" si="66"/>
        <v>0</v>
      </c>
      <c r="CK128" s="306">
        <f t="shared" si="67"/>
        <v>1.8571428571428572</v>
      </c>
      <c r="CL128" s="306" t="str">
        <f t="shared" si="94"/>
        <v>Đạt mục tiêu</v>
      </c>
      <c r="CM128" s="6"/>
    </row>
    <row r="129" spans="1:91" s="22" customFormat="1" ht="76.5" customHeight="1">
      <c r="A129" s="71">
        <v>123</v>
      </c>
      <c r="B129" s="342">
        <v>249</v>
      </c>
      <c r="C129" s="345" t="s">
        <v>661</v>
      </c>
      <c r="D129" s="329" t="s">
        <v>12</v>
      </c>
      <c r="E129" s="345" t="s">
        <v>662</v>
      </c>
      <c r="F129" s="329" t="s">
        <v>12</v>
      </c>
      <c r="G129" s="345" t="s">
        <v>662</v>
      </c>
      <c r="H129" s="161" t="s">
        <v>542</v>
      </c>
      <c r="I129" s="55" t="s">
        <v>600</v>
      </c>
      <c r="J129" s="14" t="s">
        <v>363</v>
      </c>
      <c r="K129" s="15" t="s">
        <v>329</v>
      </c>
      <c r="L129" s="51" t="s">
        <v>296</v>
      </c>
      <c r="M129" s="69" t="s">
        <v>184</v>
      </c>
      <c r="N129" s="342"/>
      <c r="O129" s="342"/>
      <c r="P129" s="342"/>
      <c r="Q129" s="342"/>
      <c r="R129" s="342" t="s">
        <v>184</v>
      </c>
      <c r="S129" s="342"/>
      <c r="T129" s="342"/>
      <c r="U129" s="342"/>
      <c r="V129" s="342"/>
      <c r="W129" s="342"/>
      <c r="X129" s="306">
        <f t="shared" si="86"/>
        <v>1</v>
      </c>
      <c r="Y129" s="80"/>
      <c r="Z129" s="80"/>
      <c r="AA129" s="80"/>
      <c r="AB129" s="185"/>
      <c r="AC129" s="80"/>
      <c r="AD129" s="80"/>
      <c r="AE129" s="80"/>
      <c r="AF129" s="80"/>
      <c r="AG129" s="80"/>
      <c r="AH129" s="80"/>
      <c r="AI129" s="80"/>
      <c r="AJ129" s="80"/>
      <c r="AK129" s="80"/>
      <c r="AL129" s="80"/>
      <c r="AM129" s="80"/>
      <c r="AN129" s="80"/>
      <c r="AO129" s="80"/>
      <c r="AP129" s="80"/>
      <c r="AQ129" s="80" t="s">
        <v>523</v>
      </c>
      <c r="AR129" s="80"/>
      <c r="AS129" s="80"/>
      <c r="AT129" s="80"/>
      <c r="AU129" s="80" t="s">
        <v>523</v>
      </c>
      <c r="AV129" s="80"/>
      <c r="AW129" s="80"/>
      <c r="AX129" s="80"/>
      <c r="AY129" s="80"/>
      <c r="AZ129" s="80"/>
      <c r="BA129" s="80"/>
      <c r="BB129" s="80"/>
      <c r="BC129" s="80"/>
      <c r="BD129" s="80"/>
      <c r="BE129" s="80"/>
      <c r="BF129" s="80"/>
      <c r="BG129" s="80"/>
      <c r="BH129" s="6">
        <v>1</v>
      </c>
      <c r="BI129" s="6">
        <v>2</v>
      </c>
      <c r="BJ129" s="6">
        <v>2</v>
      </c>
      <c r="BK129" s="6">
        <v>2</v>
      </c>
      <c r="BL129" s="6">
        <v>1</v>
      </c>
      <c r="BM129" s="6">
        <v>1</v>
      </c>
      <c r="BN129" s="6">
        <v>2</v>
      </c>
      <c r="BO129" s="6">
        <v>2</v>
      </c>
      <c r="BP129" s="6">
        <v>2</v>
      </c>
      <c r="BQ129" s="6">
        <v>2</v>
      </c>
      <c r="BR129" s="6">
        <v>2</v>
      </c>
      <c r="BS129" s="6">
        <v>1</v>
      </c>
      <c r="BT129" s="6">
        <v>1</v>
      </c>
      <c r="BU129" s="6">
        <v>2</v>
      </c>
      <c r="BV129" s="6">
        <v>2</v>
      </c>
      <c r="BW129" s="6">
        <v>2</v>
      </c>
      <c r="BX129" s="6">
        <v>2</v>
      </c>
      <c r="BY129" s="6">
        <v>1</v>
      </c>
      <c r="BZ129" s="6">
        <v>2</v>
      </c>
      <c r="CA129" s="6">
        <v>2</v>
      </c>
      <c r="CB129" s="6">
        <v>2</v>
      </c>
      <c r="CC129" s="308">
        <f t="shared" si="87"/>
        <v>15</v>
      </c>
      <c r="CD129" s="347">
        <f t="shared" si="88"/>
        <v>0.7142857142857143</v>
      </c>
      <c r="CE129" s="308">
        <f t="shared" si="89"/>
        <v>6</v>
      </c>
      <c r="CF129" s="347">
        <f t="shared" si="90"/>
        <v>0.2857142857142857</v>
      </c>
      <c r="CG129" s="308">
        <f t="shared" si="91"/>
        <v>0</v>
      </c>
      <c r="CH129" s="347">
        <f t="shared" si="92"/>
        <v>0</v>
      </c>
      <c r="CI129" s="308">
        <f t="shared" si="93"/>
        <v>0</v>
      </c>
      <c r="CJ129" s="347">
        <f t="shared" si="66"/>
        <v>0</v>
      </c>
      <c r="CK129" s="277">
        <f t="shared" si="67"/>
        <v>1.7142857142857142</v>
      </c>
      <c r="CL129" s="306" t="str">
        <f t="shared" si="94"/>
        <v>Đạt mục tiêu</v>
      </c>
      <c r="CM129" s="6"/>
    </row>
    <row r="130" spans="1:91" s="22" customFormat="1" ht="24.75" hidden="1" customHeight="1">
      <c r="A130" s="71">
        <v>124</v>
      </c>
      <c r="B130" s="41">
        <v>253</v>
      </c>
      <c r="C130" s="582" t="s">
        <v>853</v>
      </c>
      <c r="D130" s="583"/>
      <c r="E130" s="583"/>
      <c r="F130" s="584"/>
      <c r="G130" s="45" t="s">
        <v>331</v>
      </c>
      <c r="H130" s="152" t="s">
        <v>331</v>
      </c>
      <c r="I130" s="45" t="s">
        <v>331</v>
      </c>
      <c r="J130" s="45" t="s">
        <v>331</v>
      </c>
      <c r="K130" s="15" t="s">
        <v>329</v>
      </c>
      <c r="L130" s="45" t="s">
        <v>331</v>
      </c>
      <c r="M130" s="45" t="s">
        <v>331</v>
      </c>
      <c r="N130" s="45" t="s">
        <v>331</v>
      </c>
      <c r="O130" s="45" t="s">
        <v>331</v>
      </c>
      <c r="P130" s="45" t="s">
        <v>331</v>
      </c>
      <c r="Q130" s="45" t="s">
        <v>331</v>
      </c>
      <c r="R130" s="45" t="s">
        <v>331</v>
      </c>
      <c r="S130" s="45" t="s">
        <v>331</v>
      </c>
      <c r="T130" s="45" t="s">
        <v>331</v>
      </c>
      <c r="U130" s="45" t="s">
        <v>331</v>
      </c>
      <c r="V130" s="45" t="s">
        <v>331</v>
      </c>
      <c r="W130" s="45" t="s">
        <v>331</v>
      </c>
      <c r="X130" s="45" t="s">
        <v>331</v>
      </c>
      <c r="Y130" s="45" t="s">
        <v>331</v>
      </c>
      <c r="Z130" s="45" t="s">
        <v>331</v>
      </c>
      <c r="AA130" s="45" t="s">
        <v>331</v>
      </c>
      <c r="AB130" s="45" t="s">
        <v>331</v>
      </c>
      <c r="AC130" s="45" t="s">
        <v>331</v>
      </c>
      <c r="AD130" s="45" t="s">
        <v>331</v>
      </c>
      <c r="AE130" s="45" t="s">
        <v>331</v>
      </c>
      <c r="AF130" s="45" t="s">
        <v>331</v>
      </c>
      <c r="AG130" s="45" t="s">
        <v>331</v>
      </c>
      <c r="AH130" s="45" t="s">
        <v>331</v>
      </c>
      <c r="AI130" s="45" t="s">
        <v>331</v>
      </c>
      <c r="AJ130" s="45" t="s">
        <v>331</v>
      </c>
      <c r="AK130" s="45" t="s">
        <v>331</v>
      </c>
      <c r="AL130" s="45" t="s">
        <v>331</v>
      </c>
      <c r="AM130" s="45" t="s">
        <v>331</v>
      </c>
      <c r="AN130" s="45" t="s">
        <v>331</v>
      </c>
      <c r="AO130" s="45" t="s">
        <v>331</v>
      </c>
      <c r="AP130" s="45" t="s">
        <v>331</v>
      </c>
      <c r="AQ130" s="45" t="s">
        <v>331</v>
      </c>
      <c r="AR130" s="45" t="s">
        <v>331</v>
      </c>
      <c r="AS130" s="45" t="s">
        <v>331</v>
      </c>
      <c r="AT130" s="45" t="s">
        <v>331</v>
      </c>
      <c r="AU130" s="45" t="s">
        <v>331</v>
      </c>
      <c r="AV130" s="45" t="s">
        <v>331</v>
      </c>
      <c r="AW130" s="45" t="s">
        <v>331</v>
      </c>
      <c r="AX130" s="45" t="s">
        <v>331</v>
      </c>
      <c r="AY130" s="45" t="s">
        <v>331</v>
      </c>
      <c r="AZ130" s="45" t="s">
        <v>331</v>
      </c>
      <c r="BA130" s="45" t="s">
        <v>331</v>
      </c>
      <c r="BB130" s="45" t="s">
        <v>331</v>
      </c>
      <c r="BC130" s="45" t="s">
        <v>331</v>
      </c>
      <c r="BD130" s="45" t="s">
        <v>331</v>
      </c>
      <c r="BE130" s="45" t="s">
        <v>331</v>
      </c>
      <c r="BF130" s="45" t="s">
        <v>331</v>
      </c>
      <c r="BG130" s="45" t="s">
        <v>331</v>
      </c>
      <c r="BH130" s="45" t="s">
        <v>331</v>
      </c>
      <c r="BI130" s="45" t="s">
        <v>331</v>
      </c>
      <c r="BJ130" s="45" t="s">
        <v>331</v>
      </c>
      <c r="BK130" s="45" t="s">
        <v>331</v>
      </c>
      <c r="BL130" s="45" t="s">
        <v>331</v>
      </c>
      <c r="BM130" s="45" t="s">
        <v>331</v>
      </c>
      <c r="BN130" s="45" t="s">
        <v>331</v>
      </c>
      <c r="BO130" s="45" t="s">
        <v>331</v>
      </c>
      <c r="BP130" s="45" t="s">
        <v>331</v>
      </c>
      <c r="BQ130" s="45" t="s">
        <v>331</v>
      </c>
      <c r="BR130" s="45" t="s">
        <v>331</v>
      </c>
      <c r="BS130" s="45" t="s">
        <v>331</v>
      </c>
      <c r="BT130" s="45" t="s">
        <v>331</v>
      </c>
      <c r="BU130" s="45" t="s">
        <v>331</v>
      </c>
      <c r="BV130" s="45" t="s">
        <v>331</v>
      </c>
      <c r="BW130" s="45" t="s">
        <v>331</v>
      </c>
      <c r="BX130" s="45" t="s">
        <v>331</v>
      </c>
      <c r="BY130" s="45" t="s">
        <v>331</v>
      </c>
      <c r="BZ130" s="45" t="s">
        <v>331</v>
      </c>
      <c r="CA130" s="45" t="s">
        <v>331</v>
      </c>
      <c r="CB130" s="45" t="s">
        <v>331</v>
      </c>
      <c r="CC130" s="45" t="s">
        <v>331</v>
      </c>
      <c r="CD130" s="278" t="s">
        <v>331</v>
      </c>
      <c r="CE130" s="45" t="s">
        <v>331</v>
      </c>
      <c r="CF130" s="278" t="s">
        <v>331</v>
      </c>
      <c r="CG130" s="45" t="s">
        <v>331</v>
      </c>
      <c r="CH130" s="278" t="s">
        <v>331</v>
      </c>
      <c r="CI130" s="45" t="s">
        <v>331</v>
      </c>
      <c r="CJ130" s="278" t="s">
        <v>331</v>
      </c>
      <c r="CK130" s="45" t="s">
        <v>331</v>
      </c>
      <c r="CL130" s="45" t="s">
        <v>331</v>
      </c>
      <c r="CM130" s="45" t="s">
        <v>331</v>
      </c>
    </row>
    <row r="131" spans="1:91" s="22" customFormat="1" ht="17.25" hidden="1" customHeight="1">
      <c r="A131" s="71">
        <v>125</v>
      </c>
      <c r="B131" s="41">
        <v>254</v>
      </c>
      <c r="C131" s="582" t="s">
        <v>324</v>
      </c>
      <c r="D131" s="583"/>
      <c r="E131" s="583"/>
      <c r="F131" s="584"/>
      <c r="G131" s="45" t="s">
        <v>331</v>
      </c>
      <c r="H131" s="152" t="s">
        <v>331</v>
      </c>
      <c r="I131" s="45" t="s">
        <v>331</v>
      </c>
      <c r="J131" s="45" t="s">
        <v>331</v>
      </c>
      <c r="K131" s="15" t="s">
        <v>329</v>
      </c>
      <c r="L131" s="45" t="s">
        <v>331</v>
      </c>
      <c r="M131" s="45" t="s">
        <v>331</v>
      </c>
      <c r="N131" s="45" t="s">
        <v>331</v>
      </c>
      <c r="O131" s="45" t="s">
        <v>331</v>
      </c>
      <c r="P131" s="45" t="s">
        <v>331</v>
      </c>
      <c r="Q131" s="45" t="s">
        <v>331</v>
      </c>
      <c r="R131" s="45" t="s">
        <v>331</v>
      </c>
      <c r="S131" s="45" t="s">
        <v>331</v>
      </c>
      <c r="T131" s="45" t="s">
        <v>331</v>
      </c>
      <c r="U131" s="45" t="s">
        <v>331</v>
      </c>
      <c r="V131" s="45" t="s">
        <v>331</v>
      </c>
      <c r="W131" s="45" t="s">
        <v>331</v>
      </c>
      <c r="X131" s="45" t="s">
        <v>331</v>
      </c>
      <c r="Y131" s="45" t="s">
        <v>331</v>
      </c>
      <c r="Z131" s="45" t="s">
        <v>331</v>
      </c>
      <c r="AA131" s="45" t="s">
        <v>331</v>
      </c>
      <c r="AB131" s="45" t="s">
        <v>331</v>
      </c>
      <c r="AC131" s="45" t="s">
        <v>331</v>
      </c>
      <c r="AD131" s="45" t="s">
        <v>331</v>
      </c>
      <c r="AE131" s="45" t="s">
        <v>331</v>
      </c>
      <c r="AF131" s="45" t="s">
        <v>331</v>
      </c>
      <c r="AG131" s="45" t="s">
        <v>331</v>
      </c>
      <c r="AH131" s="45" t="s">
        <v>331</v>
      </c>
      <c r="AI131" s="45" t="s">
        <v>331</v>
      </c>
      <c r="AJ131" s="45" t="s">
        <v>331</v>
      </c>
      <c r="AK131" s="45" t="s">
        <v>331</v>
      </c>
      <c r="AL131" s="45" t="s">
        <v>331</v>
      </c>
      <c r="AM131" s="45" t="s">
        <v>331</v>
      </c>
      <c r="AN131" s="45" t="s">
        <v>331</v>
      </c>
      <c r="AO131" s="45" t="s">
        <v>331</v>
      </c>
      <c r="AP131" s="45" t="s">
        <v>331</v>
      </c>
      <c r="AQ131" s="45" t="s">
        <v>331</v>
      </c>
      <c r="AR131" s="45" t="s">
        <v>331</v>
      </c>
      <c r="AS131" s="45" t="s">
        <v>331</v>
      </c>
      <c r="AT131" s="45" t="s">
        <v>331</v>
      </c>
      <c r="AU131" s="45" t="s">
        <v>331</v>
      </c>
      <c r="AV131" s="45" t="s">
        <v>331</v>
      </c>
      <c r="AW131" s="45" t="s">
        <v>331</v>
      </c>
      <c r="AX131" s="45" t="s">
        <v>331</v>
      </c>
      <c r="AY131" s="45" t="s">
        <v>331</v>
      </c>
      <c r="AZ131" s="45" t="s">
        <v>331</v>
      </c>
      <c r="BA131" s="45" t="s">
        <v>331</v>
      </c>
      <c r="BB131" s="45" t="s">
        <v>331</v>
      </c>
      <c r="BC131" s="45" t="s">
        <v>331</v>
      </c>
      <c r="BD131" s="45" t="s">
        <v>331</v>
      </c>
      <c r="BE131" s="45" t="s">
        <v>331</v>
      </c>
      <c r="BF131" s="45" t="s">
        <v>331</v>
      </c>
      <c r="BG131" s="45" t="s">
        <v>331</v>
      </c>
      <c r="BH131" s="45" t="s">
        <v>331</v>
      </c>
      <c r="BI131" s="45" t="s">
        <v>331</v>
      </c>
      <c r="BJ131" s="45" t="s">
        <v>331</v>
      </c>
      <c r="BK131" s="45" t="s">
        <v>331</v>
      </c>
      <c r="BL131" s="45" t="s">
        <v>331</v>
      </c>
      <c r="BM131" s="45" t="s">
        <v>331</v>
      </c>
      <c r="BN131" s="45" t="s">
        <v>331</v>
      </c>
      <c r="BO131" s="45" t="s">
        <v>331</v>
      </c>
      <c r="BP131" s="45" t="s">
        <v>331</v>
      </c>
      <c r="BQ131" s="45" t="s">
        <v>331</v>
      </c>
      <c r="BR131" s="45" t="s">
        <v>331</v>
      </c>
      <c r="BS131" s="45" t="s">
        <v>331</v>
      </c>
      <c r="BT131" s="45" t="s">
        <v>331</v>
      </c>
      <c r="BU131" s="45" t="s">
        <v>331</v>
      </c>
      <c r="BV131" s="45" t="s">
        <v>331</v>
      </c>
      <c r="BW131" s="45" t="s">
        <v>331</v>
      </c>
      <c r="BX131" s="45" t="s">
        <v>331</v>
      </c>
      <c r="BY131" s="45" t="s">
        <v>331</v>
      </c>
      <c r="BZ131" s="45" t="s">
        <v>331</v>
      </c>
      <c r="CA131" s="45" t="s">
        <v>331</v>
      </c>
      <c r="CB131" s="45" t="s">
        <v>331</v>
      </c>
      <c r="CC131" s="45" t="s">
        <v>331</v>
      </c>
      <c r="CD131" s="278" t="s">
        <v>331</v>
      </c>
      <c r="CE131" s="45" t="s">
        <v>331</v>
      </c>
      <c r="CF131" s="278" t="s">
        <v>331</v>
      </c>
      <c r="CG131" s="45" t="s">
        <v>331</v>
      </c>
      <c r="CH131" s="278" t="s">
        <v>331</v>
      </c>
      <c r="CI131" s="45" t="s">
        <v>331</v>
      </c>
      <c r="CJ131" s="278" t="s">
        <v>331</v>
      </c>
      <c r="CK131" s="45" t="s">
        <v>331</v>
      </c>
      <c r="CL131" s="45" t="s">
        <v>331</v>
      </c>
      <c r="CM131" s="45" t="s">
        <v>331</v>
      </c>
    </row>
    <row r="132" spans="1:91" s="22" customFormat="1" ht="56.25" hidden="1" customHeight="1">
      <c r="A132" s="71">
        <v>126</v>
      </c>
      <c r="B132" s="585">
        <v>255</v>
      </c>
      <c r="C132" s="594" t="s">
        <v>112</v>
      </c>
      <c r="D132" s="597" t="s">
        <v>12</v>
      </c>
      <c r="E132" s="575" t="s">
        <v>113</v>
      </c>
      <c r="F132" s="587" t="s">
        <v>12</v>
      </c>
      <c r="G132" s="575" t="s">
        <v>113</v>
      </c>
      <c r="H132" s="182" t="s">
        <v>773</v>
      </c>
      <c r="I132" s="59" t="s">
        <v>599</v>
      </c>
      <c r="J132" s="16"/>
      <c r="K132" s="15" t="s">
        <v>329</v>
      </c>
      <c r="L132" s="51" t="s">
        <v>296</v>
      </c>
      <c r="M132" s="69" t="s">
        <v>184</v>
      </c>
      <c r="N132" s="342"/>
      <c r="O132" s="342"/>
      <c r="P132" s="342"/>
      <c r="Q132" s="342"/>
      <c r="R132" s="342"/>
      <c r="S132" s="342" t="s">
        <v>184</v>
      </c>
      <c r="T132" s="342"/>
      <c r="U132" s="342"/>
      <c r="V132" s="342"/>
      <c r="W132" s="342"/>
      <c r="X132" s="306">
        <f>COUNTIF($N132:$W132,"x")</f>
        <v>1</v>
      </c>
      <c r="Y132" s="80"/>
      <c r="Z132" s="80"/>
      <c r="AA132" s="80"/>
      <c r="AB132" s="185"/>
      <c r="AC132" s="80"/>
      <c r="AD132" s="80"/>
      <c r="AE132" s="80"/>
      <c r="AF132" s="80"/>
      <c r="AG132" s="80"/>
      <c r="AH132" s="80"/>
      <c r="AI132" s="80"/>
      <c r="AJ132" s="80"/>
      <c r="AK132" s="80"/>
      <c r="AL132" s="80"/>
      <c r="AM132" s="80"/>
      <c r="AN132" s="80"/>
      <c r="AO132" s="80"/>
      <c r="AP132" s="80"/>
      <c r="AQ132" s="80"/>
      <c r="AR132" s="80"/>
      <c r="AS132" s="80"/>
      <c r="AT132" s="80" t="s">
        <v>519</v>
      </c>
      <c r="AU132" s="80"/>
      <c r="AV132" s="80"/>
      <c r="AW132" s="80"/>
      <c r="AX132" s="80"/>
      <c r="AY132" s="80"/>
      <c r="AZ132" s="80"/>
      <c r="BA132" s="80"/>
      <c r="BB132" s="80"/>
      <c r="BC132" s="80"/>
      <c r="BD132" s="80"/>
      <c r="BE132" s="80"/>
      <c r="BF132" s="80"/>
      <c r="BG132" s="80"/>
      <c r="BH132" s="222">
        <v>2</v>
      </c>
      <c r="BI132" s="222">
        <v>1</v>
      </c>
      <c r="BJ132" s="222">
        <v>2</v>
      </c>
      <c r="BK132" s="222">
        <v>2</v>
      </c>
      <c r="BL132" s="222">
        <v>2</v>
      </c>
      <c r="BM132" s="222">
        <v>2</v>
      </c>
      <c r="BN132" s="222">
        <v>1</v>
      </c>
      <c r="BO132" s="222">
        <v>2</v>
      </c>
      <c r="BP132" s="222">
        <v>1</v>
      </c>
      <c r="BQ132" s="222">
        <v>2</v>
      </c>
      <c r="BR132" s="222">
        <v>2</v>
      </c>
      <c r="BS132" s="222">
        <v>2</v>
      </c>
      <c r="BT132" s="222">
        <v>1</v>
      </c>
      <c r="BU132" s="222">
        <v>2</v>
      </c>
      <c r="BV132" s="222">
        <v>1</v>
      </c>
      <c r="BW132" s="222">
        <v>2</v>
      </c>
      <c r="BX132" s="222">
        <v>2</v>
      </c>
      <c r="BY132" s="222">
        <v>2</v>
      </c>
      <c r="BZ132" s="222">
        <v>2</v>
      </c>
      <c r="CA132" s="222">
        <v>2</v>
      </c>
      <c r="CB132" s="222">
        <v>1</v>
      </c>
      <c r="CC132" s="308">
        <f>COUNTIF(BH132:CB132,"2")</f>
        <v>15</v>
      </c>
      <c r="CD132" s="347">
        <f>CC132/(CC132+CE132+CG132+CI132)</f>
        <v>0.7142857142857143</v>
      </c>
      <c r="CE132" s="308">
        <f>COUNTIF(BH132:CB132,"1")</f>
        <v>6</v>
      </c>
      <c r="CF132" s="347">
        <f>CE132/(CC132+CE132+CG132+CI132)</f>
        <v>0.2857142857142857</v>
      </c>
      <c r="CG132" s="308">
        <f>COUNTIF(BH132:CB132,"0")</f>
        <v>0</v>
      </c>
      <c r="CH132" s="347">
        <f>CG132/(CC132+CE132+CG132+CI132)</f>
        <v>0</v>
      </c>
      <c r="CI132" s="308">
        <f>COUNTIF(BH132:CB132,"KĐG")</f>
        <v>0</v>
      </c>
      <c r="CJ132" s="347">
        <f t="shared" si="66"/>
        <v>0</v>
      </c>
      <c r="CK132" s="306">
        <f t="shared" si="67"/>
        <v>1.7142857142857142</v>
      </c>
      <c r="CL132" s="306" t="str">
        <f>IF(CJ132&gt;=50%,"KĐG",IF(CK132&gt;=1.6,"Đạt mục tiêu",IF(CK132&gt;=1,"Cần cố gắng","Chưa đạt")))</f>
        <v>Đạt mục tiêu</v>
      </c>
      <c r="CM132" s="6"/>
    </row>
    <row r="133" spans="1:91" s="22" customFormat="1" ht="57" hidden="1" customHeight="1">
      <c r="A133" s="71">
        <v>127</v>
      </c>
      <c r="B133" s="586"/>
      <c r="C133" s="596"/>
      <c r="D133" s="597"/>
      <c r="E133" s="576"/>
      <c r="F133" s="588"/>
      <c r="G133" s="576"/>
      <c r="H133" s="160" t="s">
        <v>772</v>
      </c>
      <c r="I133" s="55" t="s">
        <v>599</v>
      </c>
      <c r="J133" s="14" t="s">
        <v>363</v>
      </c>
      <c r="K133" s="15" t="s">
        <v>329</v>
      </c>
      <c r="L133" s="51" t="s">
        <v>296</v>
      </c>
      <c r="M133" s="69" t="s">
        <v>184</v>
      </c>
      <c r="N133" s="342"/>
      <c r="O133" s="342"/>
      <c r="P133" s="342"/>
      <c r="Q133" s="342"/>
      <c r="R133" s="342"/>
      <c r="S133" s="342"/>
      <c r="T133" s="342"/>
      <c r="U133" s="342"/>
      <c r="V133" s="342" t="s">
        <v>184</v>
      </c>
      <c r="W133" s="342"/>
      <c r="X133" s="306">
        <f>COUNTIF($N133:$W133,"x")</f>
        <v>1</v>
      </c>
      <c r="Y133" s="80"/>
      <c r="Z133" s="80"/>
      <c r="AA133" s="80"/>
      <c r="AB133" s="185"/>
      <c r="AC133" s="80"/>
      <c r="AD133" s="80"/>
      <c r="AE133" s="80"/>
      <c r="AF133" s="80"/>
      <c r="AG133" s="80"/>
      <c r="AH133" s="80"/>
      <c r="AI133" s="80"/>
      <c r="AJ133" s="80"/>
      <c r="AK133" s="80"/>
      <c r="AL133" s="80"/>
      <c r="AM133" s="80"/>
      <c r="AN133" s="80"/>
      <c r="AO133" s="80"/>
      <c r="AP133" s="80"/>
      <c r="AQ133" s="80"/>
      <c r="AR133" s="80"/>
      <c r="AS133" s="80"/>
      <c r="AT133" s="80"/>
      <c r="AU133" s="80"/>
      <c r="AV133" s="80"/>
      <c r="AW133" s="80"/>
      <c r="AX133" s="80"/>
      <c r="AY133" s="80"/>
      <c r="AZ133" s="80"/>
      <c r="BA133" s="80"/>
      <c r="BB133" s="80"/>
      <c r="BC133" s="199" t="s">
        <v>519</v>
      </c>
      <c r="BD133" s="80"/>
      <c r="BE133" s="80"/>
      <c r="BF133" s="80"/>
      <c r="BG133" s="80"/>
      <c r="BH133" s="6" t="s">
        <v>946</v>
      </c>
      <c r="BI133" s="6" t="s">
        <v>946</v>
      </c>
      <c r="BJ133" s="6" t="s">
        <v>946</v>
      </c>
      <c r="BK133" s="6" t="s">
        <v>946</v>
      </c>
      <c r="BL133" s="6" t="s">
        <v>946</v>
      </c>
      <c r="BM133" s="6" t="s">
        <v>946</v>
      </c>
      <c r="BN133" s="6" t="s">
        <v>946</v>
      </c>
      <c r="BO133" s="6" t="s">
        <v>946</v>
      </c>
      <c r="BP133" s="6" t="s">
        <v>946</v>
      </c>
      <c r="BQ133" s="6" t="s">
        <v>946</v>
      </c>
      <c r="BR133" s="6" t="s">
        <v>946</v>
      </c>
      <c r="BS133" s="6" t="s">
        <v>946</v>
      </c>
      <c r="BT133" s="6" t="s">
        <v>946</v>
      </c>
      <c r="BU133" s="6" t="s">
        <v>946</v>
      </c>
      <c r="BV133" s="6" t="s">
        <v>946</v>
      </c>
      <c r="BW133" s="6" t="s">
        <v>946</v>
      </c>
      <c r="BX133" s="6" t="s">
        <v>946</v>
      </c>
      <c r="BY133" s="6" t="s">
        <v>946</v>
      </c>
      <c r="BZ133" s="6" t="s">
        <v>946</v>
      </c>
      <c r="CA133" s="6" t="s">
        <v>946</v>
      </c>
      <c r="CB133" s="6" t="s">
        <v>946</v>
      </c>
      <c r="CC133" s="308">
        <f>COUNTIF(BH133:CB133,"2")</f>
        <v>0</v>
      </c>
      <c r="CD133" s="347">
        <f>CC133/(CC133+CE133+CG133+CI133)</f>
        <v>0</v>
      </c>
      <c r="CE133" s="308">
        <f>COUNTIF(BH133:CB133,"1")</f>
        <v>0</v>
      </c>
      <c r="CF133" s="347">
        <f>CE133/(CC133+CE133+CG133+CI133)</f>
        <v>0</v>
      </c>
      <c r="CG133" s="308">
        <f>COUNTIF(BH133:CB133,"0")</f>
        <v>0</v>
      </c>
      <c r="CH133" s="347">
        <f>CG133/(CC133+CE133+CG133+CI133)</f>
        <v>0</v>
      </c>
      <c r="CI133" s="308">
        <f>COUNTIF(BH133:CB133,"KĐG")</f>
        <v>21</v>
      </c>
      <c r="CJ133" s="347">
        <f t="shared" si="66"/>
        <v>1</v>
      </c>
      <c r="CK133" s="306" t="e">
        <f t="shared" si="67"/>
        <v>#DIV/0!</v>
      </c>
      <c r="CL133" s="306" t="str">
        <f>IF(CJ133&gt;=50%,"KĐG",IF(CK133&gt;=1.6,"Đạt mục tiêu",IF(CK133&gt;=1,"Cần cố gắng","Chưa đạt")))</f>
        <v>KĐG</v>
      </c>
      <c r="CM133" s="6"/>
    </row>
    <row r="134" spans="1:91" s="22" customFormat="1" ht="17.25" hidden="1" customHeight="1">
      <c r="A134" s="71">
        <v>128</v>
      </c>
      <c r="B134" s="41">
        <v>261</v>
      </c>
      <c r="C134" s="582" t="s">
        <v>114</v>
      </c>
      <c r="D134" s="583"/>
      <c r="E134" s="583"/>
      <c r="F134" s="584"/>
      <c r="G134" s="45" t="s">
        <v>331</v>
      </c>
      <c r="H134" s="152" t="s">
        <v>331</v>
      </c>
      <c r="I134" s="45" t="s">
        <v>331</v>
      </c>
      <c r="J134" s="45" t="s">
        <v>331</v>
      </c>
      <c r="K134" s="15" t="s">
        <v>329</v>
      </c>
      <c r="L134" s="45" t="s">
        <v>331</v>
      </c>
      <c r="M134" s="45" t="s">
        <v>331</v>
      </c>
      <c r="N134" s="45" t="s">
        <v>331</v>
      </c>
      <c r="O134" s="45" t="s">
        <v>331</v>
      </c>
      <c r="P134" s="45" t="s">
        <v>331</v>
      </c>
      <c r="Q134" s="45" t="s">
        <v>331</v>
      </c>
      <c r="R134" s="45" t="s">
        <v>331</v>
      </c>
      <c r="S134" s="45" t="s">
        <v>331</v>
      </c>
      <c r="T134" s="45" t="s">
        <v>331</v>
      </c>
      <c r="U134" s="45" t="s">
        <v>331</v>
      </c>
      <c r="V134" s="45" t="s">
        <v>331</v>
      </c>
      <c r="W134" s="45" t="s">
        <v>331</v>
      </c>
      <c r="X134" s="45" t="s">
        <v>331</v>
      </c>
      <c r="Y134" s="45" t="s">
        <v>331</v>
      </c>
      <c r="Z134" s="45" t="s">
        <v>331</v>
      </c>
      <c r="AA134" s="45" t="s">
        <v>331</v>
      </c>
      <c r="AB134" s="45" t="s">
        <v>331</v>
      </c>
      <c r="AC134" s="45" t="s">
        <v>331</v>
      </c>
      <c r="AD134" s="45" t="s">
        <v>331</v>
      </c>
      <c r="AE134" s="45" t="s">
        <v>331</v>
      </c>
      <c r="AF134" s="45" t="s">
        <v>331</v>
      </c>
      <c r="AG134" s="45" t="s">
        <v>331</v>
      </c>
      <c r="AH134" s="45" t="s">
        <v>331</v>
      </c>
      <c r="AI134" s="45" t="s">
        <v>331</v>
      </c>
      <c r="AJ134" s="45" t="s">
        <v>331</v>
      </c>
      <c r="AK134" s="45" t="s">
        <v>331</v>
      </c>
      <c r="AL134" s="45" t="s">
        <v>331</v>
      </c>
      <c r="AM134" s="45" t="s">
        <v>331</v>
      </c>
      <c r="AN134" s="45" t="s">
        <v>331</v>
      </c>
      <c r="AO134" s="45" t="s">
        <v>331</v>
      </c>
      <c r="AP134" s="45" t="s">
        <v>331</v>
      </c>
      <c r="AQ134" s="45" t="s">
        <v>331</v>
      </c>
      <c r="AR134" s="45" t="s">
        <v>331</v>
      </c>
      <c r="AS134" s="45" t="s">
        <v>331</v>
      </c>
      <c r="AT134" s="45" t="s">
        <v>331</v>
      </c>
      <c r="AU134" s="45" t="s">
        <v>331</v>
      </c>
      <c r="AV134" s="45" t="s">
        <v>331</v>
      </c>
      <c r="AW134" s="45" t="s">
        <v>331</v>
      </c>
      <c r="AX134" s="45" t="s">
        <v>331</v>
      </c>
      <c r="AY134" s="45" t="s">
        <v>331</v>
      </c>
      <c r="AZ134" s="45" t="s">
        <v>331</v>
      </c>
      <c r="BA134" s="45" t="s">
        <v>331</v>
      </c>
      <c r="BB134" s="45" t="s">
        <v>331</v>
      </c>
      <c r="BC134" s="45" t="s">
        <v>331</v>
      </c>
      <c r="BD134" s="45" t="s">
        <v>331</v>
      </c>
      <c r="BE134" s="45" t="s">
        <v>331</v>
      </c>
      <c r="BF134" s="45" t="s">
        <v>331</v>
      </c>
      <c r="BG134" s="45" t="s">
        <v>331</v>
      </c>
      <c r="BH134" s="45" t="s">
        <v>331</v>
      </c>
      <c r="BI134" s="45" t="s">
        <v>331</v>
      </c>
      <c r="BJ134" s="45" t="s">
        <v>331</v>
      </c>
      <c r="BK134" s="45" t="s">
        <v>331</v>
      </c>
      <c r="BL134" s="45" t="s">
        <v>331</v>
      </c>
      <c r="BM134" s="45" t="s">
        <v>331</v>
      </c>
      <c r="BN134" s="45" t="s">
        <v>331</v>
      </c>
      <c r="BO134" s="45" t="s">
        <v>331</v>
      </c>
      <c r="BP134" s="45" t="s">
        <v>331</v>
      </c>
      <c r="BQ134" s="45" t="s">
        <v>331</v>
      </c>
      <c r="BR134" s="45" t="s">
        <v>331</v>
      </c>
      <c r="BS134" s="45" t="s">
        <v>331</v>
      </c>
      <c r="BT134" s="45" t="s">
        <v>331</v>
      </c>
      <c r="BU134" s="45" t="s">
        <v>331</v>
      </c>
      <c r="BV134" s="45" t="s">
        <v>331</v>
      </c>
      <c r="BW134" s="45" t="s">
        <v>331</v>
      </c>
      <c r="BX134" s="45" t="s">
        <v>331</v>
      </c>
      <c r="BY134" s="45" t="s">
        <v>331</v>
      </c>
      <c r="BZ134" s="45" t="s">
        <v>331</v>
      </c>
      <c r="CA134" s="45" t="s">
        <v>331</v>
      </c>
      <c r="CB134" s="45" t="s">
        <v>331</v>
      </c>
      <c r="CC134" s="45" t="s">
        <v>331</v>
      </c>
      <c r="CD134" s="278" t="s">
        <v>331</v>
      </c>
      <c r="CE134" s="45" t="s">
        <v>331</v>
      </c>
      <c r="CF134" s="278" t="s">
        <v>331</v>
      </c>
      <c r="CG134" s="45" t="s">
        <v>331</v>
      </c>
      <c r="CH134" s="278" t="s">
        <v>331</v>
      </c>
      <c r="CI134" s="45" t="s">
        <v>331</v>
      </c>
      <c r="CJ134" s="278" t="s">
        <v>331</v>
      </c>
      <c r="CK134" s="45" t="s">
        <v>331</v>
      </c>
      <c r="CL134" s="45" t="s">
        <v>331</v>
      </c>
      <c r="CM134" s="45" t="s">
        <v>331</v>
      </c>
    </row>
    <row r="135" spans="1:91" s="22" customFormat="1" ht="40.5" hidden="1" customHeight="1">
      <c r="A135" s="71">
        <v>129</v>
      </c>
      <c r="B135" s="342">
        <v>262</v>
      </c>
      <c r="C135" s="345" t="s">
        <v>115</v>
      </c>
      <c r="D135" s="329" t="s">
        <v>12</v>
      </c>
      <c r="E135" s="345" t="s">
        <v>116</v>
      </c>
      <c r="F135" s="329" t="s">
        <v>12</v>
      </c>
      <c r="G135" s="345" t="s">
        <v>116</v>
      </c>
      <c r="H135" s="161" t="s">
        <v>389</v>
      </c>
      <c r="I135" s="55" t="s">
        <v>600</v>
      </c>
      <c r="J135" s="14" t="s">
        <v>356</v>
      </c>
      <c r="K135" s="15" t="s">
        <v>329</v>
      </c>
      <c r="L135" s="51" t="s">
        <v>296</v>
      </c>
      <c r="M135" s="69" t="s">
        <v>184</v>
      </c>
      <c r="N135" s="342"/>
      <c r="O135" s="342"/>
      <c r="P135" s="342"/>
      <c r="Q135" s="342"/>
      <c r="R135" s="342"/>
      <c r="S135" s="342"/>
      <c r="T135" s="342"/>
      <c r="U135" s="342"/>
      <c r="V135" s="342" t="s">
        <v>184</v>
      </c>
      <c r="W135" s="342"/>
      <c r="X135" s="306">
        <f>COUNTIF($N135:$W135,"x")</f>
        <v>1</v>
      </c>
      <c r="Y135" s="80"/>
      <c r="Z135" s="80"/>
      <c r="AA135" s="80"/>
      <c r="AB135" s="185"/>
      <c r="AC135" s="80"/>
      <c r="AD135" s="80"/>
      <c r="AE135" s="80"/>
      <c r="AF135" s="80"/>
      <c r="AG135" s="80"/>
      <c r="AH135" s="80"/>
      <c r="AI135" s="80"/>
      <c r="AJ135" s="80"/>
      <c r="AK135" s="80"/>
      <c r="AL135" s="80"/>
      <c r="AM135" s="80"/>
      <c r="AN135" s="80"/>
      <c r="AO135" s="80"/>
      <c r="AP135" s="80"/>
      <c r="AQ135" s="80"/>
      <c r="AR135" s="80"/>
      <c r="AS135" s="80"/>
      <c r="AT135" s="80"/>
      <c r="AU135" s="80"/>
      <c r="AV135" s="80"/>
      <c r="AW135" s="80"/>
      <c r="AX135" s="80"/>
      <c r="AY135" s="80"/>
      <c r="AZ135" s="80"/>
      <c r="BA135" s="80"/>
      <c r="BB135" s="80"/>
      <c r="BC135" s="80" t="s">
        <v>520</v>
      </c>
      <c r="BD135" s="80"/>
      <c r="BE135" s="80"/>
      <c r="BF135" s="80"/>
      <c r="BG135" s="80"/>
      <c r="BH135" s="6" t="s">
        <v>946</v>
      </c>
      <c r="BI135" s="6" t="s">
        <v>946</v>
      </c>
      <c r="BJ135" s="6" t="s">
        <v>946</v>
      </c>
      <c r="BK135" s="6" t="s">
        <v>946</v>
      </c>
      <c r="BL135" s="6" t="s">
        <v>946</v>
      </c>
      <c r="BM135" s="6" t="s">
        <v>946</v>
      </c>
      <c r="BN135" s="6" t="s">
        <v>946</v>
      </c>
      <c r="BO135" s="6" t="s">
        <v>946</v>
      </c>
      <c r="BP135" s="6" t="s">
        <v>946</v>
      </c>
      <c r="BQ135" s="6" t="s">
        <v>946</v>
      </c>
      <c r="BR135" s="6" t="s">
        <v>946</v>
      </c>
      <c r="BS135" s="6" t="s">
        <v>946</v>
      </c>
      <c r="BT135" s="6" t="s">
        <v>946</v>
      </c>
      <c r="BU135" s="6" t="s">
        <v>946</v>
      </c>
      <c r="BV135" s="6" t="s">
        <v>946</v>
      </c>
      <c r="BW135" s="6" t="s">
        <v>946</v>
      </c>
      <c r="BX135" s="6" t="s">
        <v>946</v>
      </c>
      <c r="BY135" s="6" t="s">
        <v>946</v>
      </c>
      <c r="BZ135" s="6" t="s">
        <v>946</v>
      </c>
      <c r="CA135" s="6" t="s">
        <v>946</v>
      </c>
      <c r="CB135" s="6" t="s">
        <v>946</v>
      </c>
      <c r="CC135" s="308">
        <f>COUNTIF(BH135:CB135,"2")</f>
        <v>0</v>
      </c>
      <c r="CD135" s="347">
        <f>CC135/(CC135+CE135+CG135+CI135)</f>
        <v>0</v>
      </c>
      <c r="CE135" s="308">
        <f>COUNTIF(BH135:CB135,"1")</f>
        <v>0</v>
      </c>
      <c r="CF135" s="347">
        <f>CE135/(CC135+CE135+CG135+CI135)</f>
        <v>0</v>
      </c>
      <c r="CG135" s="308">
        <f>COUNTIF(BH135:CB135,"0")</f>
        <v>0</v>
      </c>
      <c r="CH135" s="347">
        <f>CG135/(CC135+CE135+CG135+CI135)</f>
        <v>0</v>
      </c>
      <c r="CI135" s="308">
        <f>COUNTIF(BH135:CB135,"KĐG")</f>
        <v>21</v>
      </c>
      <c r="CJ135" s="347">
        <f t="shared" si="66"/>
        <v>1</v>
      </c>
      <c r="CK135" s="306" t="e">
        <f t="shared" si="67"/>
        <v>#DIV/0!</v>
      </c>
      <c r="CL135" s="306" t="str">
        <f>IF(CJ135&gt;=50%,"KĐG",IF(CK135&gt;=1.6,"Đạt mục tiêu",IF(CK135&gt;=1,"Cần cố gắng","Chưa đạt")))</f>
        <v>KĐG</v>
      </c>
      <c r="CM135" s="6"/>
    </row>
    <row r="136" spans="1:91" s="22" customFormat="1" ht="17.25" hidden="1" customHeight="1">
      <c r="A136" s="71">
        <v>130</v>
      </c>
      <c r="B136" s="41">
        <v>265</v>
      </c>
      <c r="C136" s="582" t="s">
        <v>117</v>
      </c>
      <c r="D136" s="583"/>
      <c r="E136" s="583"/>
      <c r="F136" s="584"/>
      <c r="G136" s="45" t="s">
        <v>331</v>
      </c>
      <c r="H136" s="152" t="s">
        <v>331</v>
      </c>
      <c r="I136" s="45" t="s">
        <v>331</v>
      </c>
      <c r="J136" s="45" t="s">
        <v>331</v>
      </c>
      <c r="K136" s="15" t="s">
        <v>329</v>
      </c>
      <c r="L136" s="45" t="s">
        <v>331</v>
      </c>
      <c r="M136" s="45" t="s">
        <v>331</v>
      </c>
      <c r="N136" s="45" t="s">
        <v>331</v>
      </c>
      <c r="O136" s="45" t="s">
        <v>331</v>
      </c>
      <c r="P136" s="45" t="s">
        <v>331</v>
      </c>
      <c r="Q136" s="45" t="s">
        <v>331</v>
      </c>
      <c r="R136" s="45" t="s">
        <v>331</v>
      </c>
      <c r="S136" s="45" t="s">
        <v>331</v>
      </c>
      <c r="T136" s="45" t="s">
        <v>331</v>
      </c>
      <c r="U136" s="45" t="s">
        <v>331</v>
      </c>
      <c r="V136" s="45" t="s">
        <v>331</v>
      </c>
      <c r="W136" s="45" t="s">
        <v>331</v>
      </c>
      <c r="X136" s="45" t="s">
        <v>331</v>
      </c>
      <c r="Y136" s="45" t="s">
        <v>331</v>
      </c>
      <c r="Z136" s="45" t="s">
        <v>331</v>
      </c>
      <c r="AA136" s="45" t="s">
        <v>331</v>
      </c>
      <c r="AB136" s="45" t="s">
        <v>331</v>
      </c>
      <c r="AC136" s="45" t="s">
        <v>331</v>
      </c>
      <c r="AD136" s="45" t="s">
        <v>331</v>
      </c>
      <c r="AE136" s="45" t="s">
        <v>331</v>
      </c>
      <c r="AF136" s="45" t="s">
        <v>331</v>
      </c>
      <c r="AG136" s="45" t="s">
        <v>331</v>
      </c>
      <c r="AH136" s="45" t="s">
        <v>331</v>
      </c>
      <c r="AI136" s="45" t="s">
        <v>331</v>
      </c>
      <c r="AJ136" s="45" t="s">
        <v>331</v>
      </c>
      <c r="AK136" s="45" t="s">
        <v>331</v>
      </c>
      <c r="AL136" s="45" t="s">
        <v>331</v>
      </c>
      <c r="AM136" s="45" t="s">
        <v>331</v>
      </c>
      <c r="AN136" s="45" t="s">
        <v>331</v>
      </c>
      <c r="AO136" s="45" t="s">
        <v>331</v>
      </c>
      <c r="AP136" s="45" t="s">
        <v>331</v>
      </c>
      <c r="AQ136" s="45" t="s">
        <v>331</v>
      </c>
      <c r="AR136" s="45" t="s">
        <v>331</v>
      </c>
      <c r="AS136" s="45" t="s">
        <v>331</v>
      </c>
      <c r="AT136" s="45" t="s">
        <v>331</v>
      </c>
      <c r="AU136" s="45" t="s">
        <v>331</v>
      </c>
      <c r="AV136" s="45" t="s">
        <v>331</v>
      </c>
      <c r="AW136" s="45" t="s">
        <v>331</v>
      </c>
      <c r="AX136" s="45" t="s">
        <v>331</v>
      </c>
      <c r="AY136" s="45" t="s">
        <v>331</v>
      </c>
      <c r="AZ136" s="45" t="s">
        <v>331</v>
      </c>
      <c r="BA136" s="45" t="s">
        <v>331</v>
      </c>
      <c r="BB136" s="45" t="s">
        <v>331</v>
      </c>
      <c r="BC136" s="45" t="s">
        <v>331</v>
      </c>
      <c r="BD136" s="45" t="s">
        <v>331</v>
      </c>
      <c r="BE136" s="45" t="s">
        <v>331</v>
      </c>
      <c r="BF136" s="45" t="s">
        <v>331</v>
      </c>
      <c r="BG136" s="45" t="s">
        <v>331</v>
      </c>
      <c r="BH136" s="45" t="s">
        <v>331</v>
      </c>
      <c r="BI136" s="45" t="s">
        <v>331</v>
      </c>
      <c r="BJ136" s="45" t="s">
        <v>331</v>
      </c>
      <c r="BK136" s="45" t="s">
        <v>331</v>
      </c>
      <c r="BL136" s="45" t="s">
        <v>331</v>
      </c>
      <c r="BM136" s="45" t="s">
        <v>331</v>
      </c>
      <c r="BN136" s="45" t="s">
        <v>331</v>
      </c>
      <c r="BO136" s="45" t="s">
        <v>331</v>
      </c>
      <c r="BP136" s="45" t="s">
        <v>331</v>
      </c>
      <c r="BQ136" s="45" t="s">
        <v>331</v>
      </c>
      <c r="BR136" s="45" t="s">
        <v>331</v>
      </c>
      <c r="BS136" s="45" t="s">
        <v>331</v>
      </c>
      <c r="BT136" s="45" t="s">
        <v>331</v>
      </c>
      <c r="BU136" s="45" t="s">
        <v>331</v>
      </c>
      <c r="BV136" s="45" t="s">
        <v>331</v>
      </c>
      <c r="BW136" s="45" t="s">
        <v>331</v>
      </c>
      <c r="BX136" s="45" t="s">
        <v>331</v>
      </c>
      <c r="BY136" s="45" t="s">
        <v>331</v>
      </c>
      <c r="BZ136" s="45" t="s">
        <v>331</v>
      </c>
      <c r="CA136" s="45" t="s">
        <v>331</v>
      </c>
      <c r="CB136" s="45" t="s">
        <v>331</v>
      </c>
      <c r="CC136" s="45" t="s">
        <v>331</v>
      </c>
      <c r="CD136" s="278" t="s">
        <v>331</v>
      </c>
      <c r="CE136" s="45" t="s">
        <v>331</v>
      </c>
      <c r="CF136" s="278" t="s">
        <v>331</v>
      </c>
      <c r="CG136" s="45" t="s">
        <v>331</v>
      </c>
      <c r="CH136" s="278" t="s">
        <v>331</v>
      </c>
      <c r="CI136" s="45" t="s">
        <v>331</v>
      </c>
      <c r="CJ136" s="278" t="s">
        <v>331</v>
      </c>
      <c r="CK136" s="45" t="s">
        <v>331</v>
      </c>
      <c r="CL136" s="45" t="s">
        <v>331</v>
      </c>
      <c r="CM136" s="45" t="s">
        <v>331</v>
      </c>
    </row>
    <row r="137" spans="1:91" s="22" customFormat="1" ht="39.6" hidden="1">
      <c r="A137" s="71">
        <v>131</v>
      </c>
      <c r="B137" s="342">
        <v>266</v>
      </c>
      <c r="C137" s="623" t="s">
        <v>118</v>
      </c>
      <c r="D137" s="329" t="s">
        <v>12</v>
      </c>
      <c r="E137" s="345" t="s">
        <v>119</v>
      </c>
      <c r="F137" s="329" t="s">
        <v>12</v>
      </c>
      <c r="G137" s="345" t="s">
        <v>119</v>
      </c>
      <c r="H137" s="160" t="s">
        <v>877</v>
      </c>
      <c r="I137" s="55" t="s">
        <v>599</v>
      </c>
      <c r="J137" s="14" t="s">
        <v>363</v>
      </c>
      <c r="K137" s="15" t="s">
        <v>329</v>
      </c>
      <c r="L137" s="51" t="s">
        <v>296</v>
      </c>
      <c r="M137" s="69" t="s">
        <v>184</v>
      </c>
      <c r="N137" s="342"/>
      <c r="O137" s="342"/>
      <c r="P137" s="342"/>
      <c r="Q137" s="342"/>
      <c r="R137" s="342"/>
      <c r="S137" s="342"/>
      <c r="T137" s="342"/>
      <c r="U137" s="342"/>
      <c r="V137" s="342" t="s">
        <v>184</v>
      </c>
      <c r="W137" s="342"/>
      <c r="X137" s="306">
        <f>COUNTIF($N137:$W137,"x")</f>
        <v>1</v>
      </c>
      <c r="Y137" s="80"/>
      <c r="Z137" s="80"/>
      <c r="AA137" s="80"/>
      <c r="AB137" s="185"/>
      <c r="AC137" s="80"/>
      <c r="AD137" s="80"/>
      <c r="AE137" s="80"/>
      <c r="AF137" s="80"/>
      <c r="AG137" s="80"/>
      <c r="AH137" s="80"/>
      <c r="AI137" s="80"/>
      <c r="AJ137" s="80"/>
      <c r="AK137" s="80"/>
      <c r="AL137" s="80"/>
      <c r="AM137" s="80"/>
      <c r="AN137" s="80"/>
      <c r="AO137" s="80"/>
      <c r="AP137" s="80"/>
      <c r="AQ137" s="80"/>
      <c r="AR137" s="80"/>
      <c r="AS137" s="80"/>
      <c r="AT137" s="80"/>
      <c r="AU137" s="80"/>
      <c r="AV137" s="80"/>
      <c r="AW137" s="80"/>
      <c r="AX137" s="80"/>
      <c r="AY137" s="80"/>
      <c r="AZ137" s="80"/>
      <c r="BA137" s="80"/>
      <c r="BB137" s="199" t="s">
        <v>519</v>
      </c>
      <c r="BC137" s="80"/>
      <c r="BD137" s="80"/>
      <c r="BE137" s="80"/>
      <c r="BF137" s="80"/>
      <c r="BG137" s="80"/>
      <c r="BH137" s="6">
        <v>2</v>
      </c>
      <c r="BI137" s="6">
        <v>2</v>
      </c>
      <c r="BJ137" s="6">
        <v>2</v>
      </c>
      <c r="BK137" s="6">
        <v>2</v>
      </c>
      <c r="BL137" s="6">
        <v>2</v>
      </c>
      <c r="BM137" s="6">
        <v>2</v>
      </c>
      <c r="BN137" s="6">
        <v>2</v>
      </c>
      <c r="BO137" s="6">
        <v>2</v>
      </c>
      <c r="BP137" s="6">
        <v>2</v>
      </c>
      <c r="BQ137" s="6">
        <v>2</v>
      </c>
      <c r="BR137" s="6">
        <v>2</v>
      </c>
      <c r="BS137" s="6">
        <v>2</v>
      </c>
      <c r="BT137" s="6">
        <v>2</v>
      </c>
      <c r="BU137" s="6">
        <v>2</v>
      </c>
      <c r="BV137" s="6">
        <v>2</v>
      </c>
      <c r="BW137" s="6">
        <v>2</v>
      </c>
      <c r="BX137" s="6">
        <v>2</v>
      </c>
      <c r="BY137" s="6">
        <v>2</v>
      </c>
      <c r="BZ137" s="6">
        <v>2</v>
      </c>
      <c r="CA137" s="6">
        <v>2</v>
      </c>
      <c r="CB137" s="6">
        <v>2</v>
      </c>
      <c r="CC137" s="308">
        <f>COUNTIF(BH137:CB137,"2")</f>
        <v>21</v>
      </c>
      <c r="CD137" s="347">
        <f>CC137/(CC137+CE137+CG137+CI137)</f>
        <v>1</v>
      </c>
      <c r="CE137" s="308">
        <f>COUNTIF(BH137:CB137,"1")</f>
        <v>0</v>
      </c>
      <c r="CF137" s="347">
        <f>CE137/(CC137+CE137+CG137+CI137)</f>
        <v>0</v>
      </c>
      <c r="CG137" s="308">
        <f>COUNTIF(BH137:CB137,"0")</f>
        <v>0</v>
      </c>
      <c r="CH137" s="347">
        <f>CG137/(CC137+CE137+CG137+CI137)</f>
        <v>0</v>
      </c>
      <c r="CI137" s="308">
        <f>COUNTIF(BH137:CB137,"KĐG")</f>
        <v>0</v>
      </c>
      <c r="CJ137" s="347">
        <f t="shared" si="66"/>
        <v>0</v>
      </c>
      <c r="CK137" s="306">
        <f t="shared" si="67"/>
        <v>2</v>
      </c>
      <c r="CL137" s="306" t="str">
        <f>IF(CJ137&gt;=50%,"KĐG",IF(CK137&gt;=1.6,"Đạt mục tiêu",IF(CK137&gt;=1,"Cần cố gắng","Chưa đạt")))</f>
        <v>Đạt mục tiêu</v>
      </c>
      <c r="CM137" s="27"/>
    </row>
    <row r="138" spans="1:91" s="22" customFormat="1" ht="40.5" hidden="1" customHeight="1">
      <c r="A138" s="71">
        <v>132</v>
      </c>
      <c r="B138" s="342">
        <v>267</v>
      </c>
      <c r="C138" s="624"/>
      <c r="D138" s="329" t="s">
        <v>12</v>
      </c>
      <c r="E138" s="345" t="s">
        <v>120</v>
      </c>
      <c r="F138" s="329" t="s">
        <v>12</v>
      </c>
      <c r="G138" s="345" t="s">
        <v>120</v>
      </c>
      <c r="H138" s="161" t="s">
        <v>543</v>
      </c>
      <c r="I138" s="55" t="s">
        <v>600</v>
      </c>
      <c r="J138" s="14" t="s">
        <v>363</v>
      </c>
      <c r="K138" s="15" t="s">
        <v>329</v>
      </c>
      <c r="L138" s="51" t="s">
        <v>296</v>
      </c>
      <c r="M138" s="69" t="s">
        <v>184</v>
      </c>
      <c r="N138" s="342"/>
      <c r="O138" s="342"/>
      <c r="P138" s="342"/>
      <c r="Q138" s="342"/>
      <c r="R138" s="342"/>
      <c r="S138" s="342"/>
      <c r="T138" s="342"/>
      <c r="U138" s="342"/>
      <c r="V138" s="342" t="s">
        <v>184</v>
      </c>
      <c r="W138" s="342"/>
      <c r="X138" s="306">
        <f>COUNTIF($N138:$W138,"x")</f>
        <v>1</v>
      </c>
      <c r="Y138" s="80"/>
      <c r="Z138" s="80"/>
      <c r="AA138" s="80"/>
      <c r="AB138" s="185"/>
      <c r="AC138" s="80"/>
      <c r="AD138" s="80"/>
      <c r="AE138" s="80"/>
      <c r="AF138" s="80"/>
      <c r="AG138" s="80"/>
      <c r="AH138" s="80"/>
      <c r="AI138" s="80"/>
      <c r="AJ138" s="80"/>
      <c r="AK138" s="80"/>
      <c r="AL138" s="80"/>
      <c r="AM138" s="80"/>
      <c r="AN138" s="80"/>
      <c r="AO138" s="80"/>
      <c r="AP138" s="80"/>
      <c r="AQ138" s="80" t="s">
        <v>523</v>
      </c>
      <c r="AR138" s="80"/>
      <c r="AS138" s="80" t="s">
        <v>523</v>
      </c>
      <c r="AT138" s="80"/>
      <c r="AU138" s="80"/>
      <c r="AV138" s="80"/>
      <c r="AW138" s="80"/>
      <c r="AX138" s="80"/>
      <c r="AY138" s="80"/>
      <c r="AZ138" s="80"/>
      <c r="BA138" s="80"/>
      <c r="BB138" s="80" t="s">
        <v>523</v>
      </c>
      <c r="BC138" s="80"/>
      <c r="BD138" s="80"/>
      <c r="BE138" s="80"/>
      <c r="BF138" s="80"/>
      <c r="BG138" s="80"/>
      <c r="BH138" s="6">
        <v>2</v>
      </c>
      <c r="BI138" s="6">
        <v>2</v>
      </c>
      <c r="BJ138" s="6">
        <v>2</v>
      </c>
      <c r="BK138" s="6">
        <v>2</v>
      </c>
      <c r="BL138" s="6">
        <v>2</v>
      </c>
      <c r="BM138" s="6">
        <v>1</v>
      </c>
      <c r="BN138" s="6">
        <v>2</v>
      </c>
      <c r="BO138" s="6">
        <v>2</v>
      </c>
      <c r="BP138" s="6">
        <v>2</v>
      </c>
      <c r="BQ138" s="6">
        <v>2</v>
      </c>
      <c r="BR138" s="6">
        <v>2</v>
      </c>
      <c r="BS138" s="6">
        <v>2</v>
      </c>
      <c r="BT138" s="6">
        <v>1</v>
      </c>
      <c r="BU138" s="6">
        <v>2</v>
      </c>
      <c r="BV138" s="6">
        <v>2</v>
      </c>
      <c r="BW138" s="6">
        <v>2</v>
      </c>
      <c r="BX138" s="6">
        <v>2</v>
      </c>
      <c r="BY138" s="6">
        <v>2</v>
      </c>
      <c r="BZ138" s="6">
        <v>2</v>
      </c>
      <c r="CA138" s="6">
        <v>1</v>
      </c>
      <c r="CB138" s="6">
        <v>2</v>
      </c>
      <c r="CC138" s="308">
        <f>COUNTIF(BH138:CB138,"2")</f>
        <v>18</v>
      </c>
      <c r="CD138" s="347">
        <f>CC138/(CC138+CE138+CG138+CI138)</f>
        <v>0.8571428571428571</v>
      </c>
      <c r="CE138" s="308">
        <f>COUNTIF(BH138:CB138,"1")</f>
        <v>3</v>
      </c>
      <c r="CF138" s="347">
        <f>CE138/(CC138+CE138+CG138+CI138)</f>
        <v>0.14285714285714285</v>
      </c>
      <c r="CG138" s="308">
        <f>COUNTIF(BH138:CB138,"0")</f>
        <v>0</v>
      </c>
      <c r="CH138" s="347">
        <f>CG138/(CC138+CE138+CG138+CI138)</f>
        <v>0</v>
      </c>
      <c r="CI138" s="308">
        <f>COUNTIF(BH138:CB138,"KĐG")</f>
        <v>0</v>
      </c>
      <c r="CJ138" s="347">
        <f t="shared" si="66"/>
        <v>0</v>
      </c>
      <c r="CK138" s="306">
        <f t="shared" si="67"/>
        <v>1.8571428571428572</v>
      </c>
      <c r="CL138" s="306" t="str">
        <f>IF(CJ138&gt;=50%,"KĐG",IF(CK138&gt;=1.6,"Đạt mục tiêu",IF(CK138&gt;=1,"Cần cố gắng","Chưa đạt")))</f>
        <v>Đạt mục tiêu</v>
      </c>
      <c r="CM138" s="27"/>
    </row>
    <row r="139" spans="1:91" s="22" customFormat="1" ht="17.25" hidden="1" customHeight="1">
      <c r="A139" s="71">
        <v>133</v>
      </c>
      <c r="B139" s="41">
        <v>276</v>
      </c>
      <c r="C139" s="582" t="s">
        <v>121</v>
      </c>
      <c r="D139" s="583"/>
      <c r="E139" s="583"/>
      <c r="F139" s="584"/>
      <c r="G139" s="45" t="s">
        <v>331</v>
      </c>
      <c r="H139" s="152" t="s">
        <v>331</v>
      </c>
      <c r="I139" s="45" t="s">
        <v>331</v>
      </c>
      <c r="J139" s="45" t="s">
        <v>331</v>
      </c>
      <c r="K139" s="45" t="s">
        <v>331</v>
      </c>
      <c r="L139" s="45" t="s">
        <v>331</v>
      </c>
      <c r="M139" s="45" t="s">
        <v>331</v>
      </c>
      <c r="N139" s="45" t="s">
        <v>331</v>
      </c>
      <c r="O139" s="45" t="s">
        <v>331</v>
      </c>
      <c r="P139" s="45" t="s">
        <v>331</v>
      </c>
      <c r="Q139" s="45" t="s">
        <v>331</v>
      </c>
      <c r="R139" s="45" t="s">
        <v>331</v>
      </c>
      <c r="S139" s="45" t="s">
        <v>331</v>
      </c>
      <c r="T139" s="45" t="s">
        <v>331</v>
      </c>
      <c r="U139" s="45" t="s">
        <v>331</v>
      </c>
      <c r="V139" s="45" t="s">
        <v>331</v>
      </c>
      <c r="W139" s="45" t="s">
        <v>331</v>
      </c>
      <c r="X139" s="45" t="s">
        <v>331</v>
      </c>
      <c r="Y139" s="45" t="s">
        <v>331</v>
      </c>
      <c r="Z139" s="45" t="s">
        <v>331</v>
      </c>
      <c r="AA139" s="45" t="s">
        <v>331</v>
      </c>
      <c r="AB139" s="45" t="s">
        <v>331</v>
      </c>
      <c r="AC139" s="45" t="s">
        <v>331</v>
      </c>
      <c r="AD139" s="45" t="s">
        <v>331</v>
      </c>
      <c r="AE139" s="45" t="s">
        <v>331</v>
      </c>
      <c r="AF139" s="45" t="s">
        <v>331</v>
      </c>
      <c r="AG139" s="45" t="s">
        <v>331</v>
      </c>
      <c r="AH139" s="45" t="s">
        <v>331</v>
      </c>
      <c r="AI139" s="45" t="s">
        <v>331</v>
      </c>
      <c r="AJ139" s="45" t="s">
        <v>331</v>
      </c>
      <c r="AK139" s="45" t="s">
        <v>331</v>
      </c>
      <c r="AL139" s="45" t="s">
        <v>331</v>
      </c>
      <c r="AM139" s="45" t="s">
        <v>331</v>
      </c>
      <c r="AN139" s="45" t="s">
        <v>331</v>
      </c>
      <c r="AO139" s="45" t="s">
        <v>331</v>
      </c>
      <c r="AP139" s="45" t="s">
        <v>331</v>
      </c>
      <c r="AQ139" s="45" t="s">
        <v>331</v>
      </c>
      <c r="AR139" s="45" t="s">
        <v>331</v>
      </c>
      <c r="AS139" s="45" t="s">
        <v>331</v>
      </c>
      <c r="AT139" s="45" t="s">
        <v>331</v>
      </c>
      <c r="AU139" s="45" t="s">
        <v>331</v>
      </c>
      <c r="AV139" s="45" t="s">
        <v>331</v>
      </c>
      <c r="AW139" s="45" t="s">
        <v>331</v>
      </c>
      <c r="AX139" s="45" t="s">
        <v>331</v>
      </c>
      <c r="AY139" s="45" t="s">
        <v>331</v>
      </c>
      <c r="AZ139" s="45" t="s">
        <v>331</v>
      </c>
      <c r="BA139" s="45" t="s">
        <v>331</v>
      </c>
      <c r="BB139" s="45" t="s">
        <v>331</v>
      </c>
      <c r="BC139" s="45" t="s">
        <v>331</v>
      </c>
      <c r="BD139" s="45" t="s">
        <v>331</v>
      </c>
      <c r="BE139" s="45" t="s">
        <v>331</v>
      </c>
      <c r="BF139" s="45" t="s">
        <v>331</v>
      </c>
      <c r="BG139" s="45" t="s">
        <v>331</v>
      </c>
      <c r="BH139" s="45" t="s">
        <v>331</v>
      </c>
      <c r="BI139" s="45" t="s">
        <v>331</v>
      </c>
      <c r="BJ139" s="45" t="s">
        <v>331</v>
      </c>
      <c r="BK139" s="45" t="s">
        <v>331</v>
      </c>
      <c r="BL139" s="45" t="s">
        <v>331</v>
      </c>
      <c r="BM139" s="45" t="s">
        <v>331</v>
      </c>
      <c r="BN139" s="45" t="s">
        <v>331</v>
      </c>
      <c r="BO139" s="45" t="s">
        <v>331</v>
      </c>
      <c r="BP139" s="45" t="s">
        <v>331</v>
      </c>
      <c r="BQ139" s="45" t="s">
        <v>331</v>
      </c>
      <c r="BR139" s="45" t="s">
        <v>331</v>
      </c>
      <c r="BS139" s="45" t="s">
        <v>331</v>
      </c>
      <c r="BT139" s="45" t="s">
        <v>331</v>
      </c>
      <c r="BU139" s="45" t="s">
        <v>331</v>
      </c>
      <c r="BV139" s="45" t="s">
        <v>331</v>
      </c>
      <c r="BW139" s="45" t="s">
        <v>331</v>
      </c>
      <c r="BX139" s="45" t="s">
        <v>331</v>
      </c>
      <c r="BY139" s="45" t="s">
        <v>331</v>
      </c>
      <c r="BZ139" s="45" t="s">
        <v>331</v>
      </c>
      <c r="CA139" s="45" t="s">
        <v>331</v>
      </c>
      <c r="CB139" s="45" t="s">
        <v>331</v>
      </c>
      <c r="CC139" s="45" t="s">
        <v>331</v>
      </c>
      <c r="CD139" s="278" t="s">
        <v>331</v>
      </c>
      <c r="CE139" s="45" t="s">
        <v>331</v>
      </c>
      <c r="CF139" s="278" t="s">
        <v>331</v>
      </c>
      <c r="CG139" s="45" t="s">
        <v>331</v>
      </c>
      <c r="CH139" s="278" t="s">
        <v>331</v>
      </c>
      <c r="CI139" s="45" t="s">
        <v>331</v>
      </c>
      <c r="CJ139" s="278" t="s">
        <v>331</v>
      </c>
      <c r="CK139" s="45" t="s">
        <v>331</v>
      </c>
      <c r="CL139" s="45" t="s">
        <v>331</v>
      </c>
      <c r="CM139" s="45" t="s">
        <v>331</v>
      </c>
    </row>
    <row r="140" spans="1:91" s="22" customFormat="1" ht="54.75" hidden="1" customHeight="1">
      <c r="A140" s="71">
        <v>134</v>
      </c>
      <c r="B140" s="342">
        <v>277</v>
      </c>
      <c r="C140" s="345" t="s">
        <v>122</v>
      </c>
      <c r="D140" s="329" t="s">
        <v>12</v>
      </c>
      <c r="E140" s="345" t="s">
        <v>123</v>
      </c>
      <c r="F140" s="329" t="s">
        <v>12</v>
      </c>
      <c r="G140" s="345" t="s">
        <v>123</v>
      </c>
      <c r="H140" s="161" t="s">
        <v>390</v>
      </c>
      <c r="I140" s="55" t="s">
        <v>600</v>
      </c>
      <c r="J140" s="14" t="s">
        <v>356</v>
      </c>
      <c r="K140" s="15" t="s">
        <v>329</v>
      </c>
      <c r="L140" s="51" t="s">
        <v>296</v>
      </c>
      <c r="M140" s="69" t="s">
        <v>184</v>
      </c>
      <c r="N140" s="342"/>
      <c r="O140" s="342"/>
      <c r="P140" s="342"/>
      <c r="Q140" s="342"/>
      <c r="R140" s="342"/>
      <c r="S140" s="342"/>
      <c r="T140" s="342"/>
      <c r="U140" s="342"/>
      <c r="V140" s="342" t="s">
        <v>184</v>
      </c>
      <c r="W140" s="342"/>
      <c r="X140" s="306">
        <f>COUNTIF($N140:$W140,"x")</f>
        <v>1</v>
      </c>
      <c r="Y140" s="80"/>
      <c r="Z140" s="80"/>
      <c r="AA140" s="80"/>
      <c r="AB140" s="185"/>
      <c r="AC140" s="80"/>
      <c r="AD140" s="80"/>
      <c r="AE140" s="80"/>
      <c r="AF140" s="80"/>
      <c r="AG140" s="80"/>
      <c r="AH140" s="80"/>
      <c r="AI140" s="80"/>
      <c r="AJ140" s="80"/>
      <c r="AK140" s="80"/>
      <c r="AL140" s="80"/>
      <c r="AM140" s="80"/>
      <c r="AN140" s="80"/>
      <c r="AO140" s="80"/>
      <c r="AP140" s="80"/>
      <c r="AQ140" s="80"/>
      <c r="AR140" s="80" t="s">
        <v>521</v>
      </c>
      <c r="AS140" s="80"/>
      <c r="AT140" s="80"/>
      <c r="AU140" s="80"/>
      <c r="AV140" s="80"/>
      <c r="AW140" s="80"/>
      <c r="AX140" s="80"/>
      <c r="AY140" s="80"/>
      <c r="AZ140" s="80"/>
      <c r="BA140" s="80"/>
      <c r="BB140" s="80"/>
      <c r="BC140" s="80" t="s">
        <v>520</v>
      </c>
      <c r="BD140" s="80"/>
      <c r="BE140" s="80"/>
      <c r="BF140" s="80"/>
      <c r="BG140" s="80"/>
      <c r="BH140" s="6" t="s">
        <v>946</v>
      </c>
      <c r="BI140" s="6" t="s">
        <v>946</v>
      </c>
      <c r="BJ140" s="6" t="s">
        <v>946</v>
      </c>
      <c r="BK140" s="6" t="s">
        <v>946</v>
      </c>
      <c r="BL140" s="6" t="s">
        <v>946</v>
      </c>
      <c r="BM140" s="6" t="s">
        <v>946</v>
      </c>
      <c r="BN140" s="6" t="s">
        <v>946</v>
      </c>
      <c r="BO140" s="6" t="s">
        <v>946</v>
      </c>
      <c r="BP140" s="6" t="s">
        <v>946</v>
      </c>
      <c r="BQ140" s="6" t="s">
        <v>946</v>
      </c>
      <c r="BR140" s="6" t="s">
        <v>946</v>
      </c>
      <c r="BS140" s="6" t="s">
        <v>946</v>
      </c>
      <c r="BT140" s="6" t="s">
        <v>946</v>
      </c>
      <c r="BU140" s="6" t="s">
        <v>946</v>
      </c>
      <c r="BV140" s="6" t="s">
        <v>946</v>
      </c>
      <c r="BW140" s="6" t="s">
        <v>946</v>
      </c>
      <c r="BX140" s="6" t="s">
        <v>946</v>
      </c>
      <c r="BY140" s="6" t="s">
        <v>946</v>
      </c>
      <c r="BZ140" s="6" t="s">
        <v>946</v>
      </c>
      <c r="CA140" s="6" t="s">
        <v>946</v>
      </c>
      <c r="CB140" s="6" t="s">
        <v>946</v>
      </c>
      <c r="CC140" s="308">
        <f>COUNTIF(BH140:CB140,"2")</f>
        <v>0</v>
      </c>
      <c r="CD140" s="347">
        <f>CC140/(CC140+CE140+CG140+CI140)</f>
        <v>0</v>
      </c>
      <c r="CE140" s="308">
        <f>COUNTIF(BH140:CB140,"1")</f>
        <v>0</v>
      </c>
      <c r="CF140" s="347">
        <f>CE140/(CC140+CE140+CG140+CI140)</f>
        <v>0</v>
      </c>
      <c r="CG140" s="308">
        <f>COUNTIF(BH140:CB140,"0")</f>
        <v>0</v>
      </c>
      <c r="CH140" s="347">
        <f>CG140/(CC140+CE140+CG140+CI140)</f>
        <v>0</v>
      </c>
      <c r="CI140" s="308">
        <f>COUNTIF(BH140:CB140,"KĐG")</f>
        <v>21</v>
      </c>
      <c r="CJ140" s="347">
        <f t="shared" si="66"/>
        <v>1</v>
      </c>
      <c r="CK140" s="306" t="e">
        <f t="shared" si="67"/>
        <v>#DIV/0!</v>
      </c>
      <c r="CL140" s="306" t="str">
        <f>IF(CJ140&gt;=50%,"KĐG",IF(CK140&gt;=1.6,"Đạt mục tiêu",IF(CK140&gt;=1,"Cần cố gắng","Chưa đạt")))</f>
        <v>KĐG</v>
      </c>
      <c r="CM140" s="6"/>
    </row>
    <row r="141" spans="1:91" s="22" customFormat="1" ht="17.25" hidden="1" customHeight="1">
      <c r="A141" s="71">
        <v>135</v>
      </c>
      <c r="B141" s="41">
        <v>281</v>
      </c>
      <c r="C141" s="582" t="s">
        <v>124</v>
      </c>
      <c r="D141" s="583"/>
      <c r="E141" s="584"/>
      <c r="F141" s="45" t="s">
        <v>331</v>
      </c>
      <c r="G141" s="45" t="s">
        <v>331</v>
      </c>
      <c r="H141" s="152" t="s">
        <v>331</v>
      </c>
      <c r="I141" s="45" t="s">
        <v>331</v>
      </c>
      <c r="J141" s="45" t="s">
        <v>331</v>
      </c>
      <c r="K141" s="45" t="s">
        <v>331</v>
      </c>
      <c r="L141" s="45" t="s">
        <v>331</v>
      </c>
      <c r="M141" s="45" t="s">
        <v>331</v>
      </c>
      <c r="N141" s="45" t="s">
        <v>331</v>
      </c>
      <c r="O141" s="45" t="s">
        <v>331</v>
      </c>
      <c r="P141" s="45" t="s">
        <v>331</v>
      </c>
      <c r="Q141" s="45" t="s">
        <v>331</v>
      </c>
      <c r="R141" s="45" t="s">
        <v>331</v>
      </c>
      <c r="S141" s="45" t="s">
        <v>331</v>
      </c>
      <c r="T141" s="45" t="s">
        <v>331</v>
      </c>
      <c r="U141" s="45" t="s">
        <v>331</v>
      </c>
      <c r="V141" s="45" t="s">
        <v>331</v>
      </c>
      <c r="W141" s="45" t="s">
        <v>331</v>
      </c>
      <c r="X141" s="45" t="s">
        <v>331</v>
      </c>
      <c r="Y141" s="45" t="s">
        <v>331</v>
      </c>
      <c r="Z141" s="45" t="s">
        <v>331</v>
      </c>
      <c r="AA141" s="45" t="s">
        <v>331</v>
      </c>
      <c r="AB141" s="45" t="s">
        <v>331</v>
      </c>
      <c r="AC141" s="45" t="s">
        <v>331</v>
      </c>
      <c r="AD141" s="45" t="s">
        <v>331</v>
      </c>
      <c r="AE141" s="45" t="s">
        <v>331</v>
      </c>
      <c r="AF141" s="45" t="s">
        <v>331</v>
      </c>
      <c r="AG141" s="45" t="s">
        <v>331</v>
      </c>
      <c r="AH141" s="45" t="s">
        <v>331</v>
      </c>
      <c r="AI141" s="45" t="s">
        <v>331</v>
      </c>
      <c r="AJ141" s="45" t="s">
        <v>331</v>
      </c>
      <c r="AK141" s="45" t="s">
        <v>331</v>
      </c>
      <c r="AL141" s="45" t="s">
        <v>331</v>
      </c>
      <c r="AM141" s="45" t="s">
        <v>331</v>
      </c>
      <c r="AN141" s="45" t="s">
        <v>331</v>
      </c>
      <c r="AO141" s="45" t="s">
        <v>331</v>
      </c>
      <c r="AP141" s="45" t="s">
        <v>331</v>
      </c>
      <c r="AQ141" s="45" t="s">
        <v>331</v>
      </c>
      <c r="AR141" s="45" t="s">
        <v>331</v>
      </c>
      <c r="AS141" s="45" t="s">
        <v>331</v>
      </c>
      <c r="AT141" s="45" t="s">
        <v>331</v>
      </c>
      <c r="AU141" s="45" t="s">
        <v>331</v>
      </c>
      <c r="AV141" s="45" t="s">
        <v>331</v>
      </c>
      <c r="AW141" s="45" t="s">
        <v>331</v>
      </c>
      <c r="AX141" s="45" t="s">
        <v>331</v>
      </c>
      <c r="AY141" s="45" t="s">
        <v>331</v>
      </c>
      <c r="AZ141" s="45" t="s">
        <v>331</v>
      </c>
      <c r="BA141" s="45" t="s">
        <v>331</v>
      </c>
      <c r="BB141" s="45" t="s">
        <v>331</v>
      </c>
      <c r="BC141" s="45" t="s">
        <v>331</v>
      </c>
      <c r="BD141" s="45" t="s">
        <v>331</v>
      </c>
      <c r="BE141" s="45" t="s">
        <v>331</v>
      </c>
      <c r="BF141" s="45" t="s">
        <v>331</v>
      </c>
      <c r="BG141" s="45" t="s">
        <v>331</v>
      </c>
      <c r="BH141" s="45" t="s">
        <v>331</v>
      </c>
      <c r="BI141" s="45" t="s">
        <v>331</v>
      </c>
      <c r="BJ141" s="45" t="s">
        <v>331</v>
      </c>
      <c r="BK141" s="45" t="s">
        <v>331</v>
      </c>
      <c r="BL141" s="45" t="s">
        <v>331</v>
      </c>
      <c r="BM141" s="45" t="s">
        <v>331</v>
      </c>
      <c r="BN141" s="45" t="s">
        <v>331</v>
      </c>
      <c r="BO141" s="45" t="s">
        <v>331</v>
      </c>
      <c r="BP141" s="45" t="s">
        <v>331</v>
      </c>
      <c r="BQ141" s="45" t="s">
        <v>331</v>
      </c>
      <c r="BR141" s="45" t="s">
        <v>331</v>
      </c>
      <c r="BS141" s="45" t="s">
        <v>331</v>
      </c>
      <c r="BT141" s="45" t="s">
        <v>331</v>
      </c>
      <c r="BU141" s="45" t="s">
        <v>331</v>
      </c>
      <c r="BV141" s="45" t="s">
        <v>331</v>
      </c>
      <c r="BW141" s="45" t="s">
        <v>331</v>
      </c>
      <c r="BX141" s="45" t="s">
        <v>331</v>
      </c>
      <c r="BY141" s="45" t="s">
        <v>331</v>
      </c>
      <c r="BZ141" s="45" t="s">
        <v>331</v>
      </c>
      <c r="CA141" s="45" t="s">
        <v>331</v>
      </c>
      <c r="CB141" s="45" t="s">
        <v>331</v>
      </c>
      <c r="CC141" s="45" t="s">
        <v>331</v>
      </c>
      <c r="CD141" s="278" t="s">
        <v>331</v>
      </c>
      <c r="CE141" s="45" t="s">
        <v>331</v>
      </c>
      <c r="CF141" s="278" t="s">
        <v>331</v>
      </c>
      <c r="CG141" s="45" t="s">
        <v>331</v>
      </c>
      <c r="CH141" s="278" t="s">
        <v>331</v>
      </c>
      <c r="CI141" s="45" t="s">
        <v>331</v>
      </c>
      <c r="CJ141" s="278" t="s">
        <v>331</v>
      </c>
      <c r="CK141" s="45" t="s">
        <v>331</v>
      </c>
      <c r="CL141" s="45" t="s">
        <v>331</v>
      </c>
      <c r="CM141" s="45" t="s">
        <v>331</v>
      </c>
    </row>
    <row r="142" spans="1:91" s="22" customFormat="1" ht="54" hidden="1" customHeight="1">
      <c r="A142" s="71">
        <v>136</v>
      </c>
      <c r="B142" s="342">
        <v>282</v>
      </c>
      <c r="C142" s="345" t="s">
        <v>125</v>
      </c>
      <c r="D142" s="329" t="s">
        <v>12</v>
      </c>
      <c r="E142" s="345" t="s">
        <v>186</v>
      </c>
      <c r="F142" s="329" t="s">
        <v>12</v>
      </c>
      <c r="G142" s="345" t="s">
        <v>186</v>
      </c>
      <c r="H142" s="161" t="s">
        <v>391</v>
      </c>
      <c r="I142" s="55" t="s">
        <v>600</v>
      </c>
      <c r="J142" s="14" t="s">
        <v>356</v>
      </c>
      <c r="K142" s="15" t="s">
        <v>329</v>
      </c>
      <c r="L142" s="51" t="s">
        <v>296</v>
      </c>
      <c r="M142" s="69" t="s">
        <v>184</v>
      </c>
      <c r="N142" s="342"/>
      <c r="O142" s="342"/>
      <c r="P142" s="342"/>
      <c r="Q142" s="342"/>
      <c r="R142" s="342"/>
      <c r="S142" s="342"/>
      <c r="T142" s="342"/>
      <c r="U142" s="342"/>
      <c r="V142" s="342" t="s">
        <v>184</v>
      </c>
      <c r="W142" s="342"/>
      <c r="X142" s="306">
        <f>COUNTIF($N142:$W142,"x")</f>
        <v>1</v>
      </c>
      <c r="Y142" s="80"/>
      <c r="Z142" s="80"/>
      <c r="AA142" s="80"/>
      <c r="AB142" s="185"/>
      <c r="AC142" s="80"/>
      <c r="AD142" s="80"/>
      <c r="AE142" s="80"/>
      <c r="AF142" s="80"/>
      <c r="AG142" s="80"/>
      <c r="AH142" s="80"/>
      <c r="AI142" s="80"/>
      <c r="AJ142" s="80"/>
      <c r="AK142" s="80"/>
      <c r="AL142" s="80"/>
      <c r="AM142" s="80"/>
      <c r="AN142" s="80"/>
      <c r="AO142" s="80"/>
      <c r="AP142" s="80"/>
      <c r="AQ142" s="80"/>
      <c r="AR142" s="80"/>
      <c r="AS142" s="80"/>
      <c r="AT142" s="80"/>
      <c r="AU142" s="80"/>
      <c r="AV142" s="80"/>
      <c r="AW142" s="80"/>
      <c r="AX142" s="80"/>
      <c r="AY142" s="80"/>
      <c r="AZ142" s="80"/>
      <c r="BA142" s="80"/>
      <c r="BB142" s="80"/>
      <c r="BC142" s="80" t="s">
        <v>520</v>
      </c>
      <c r="BD142" s="80"/>
      <c r="BE142" s="80" t="s">
        <v>520</v>
      </c>
      <c r="BF142" s="80"/>
      <c r="BG142" s="80"/>
      <c r="BH142" s="6" t="s">
        <v>946</v>
      </c>
      <c r="BI142" s="6" t="s">
        <v>946</v>
      </c>
      <c r="BJ142" s="6" t="s">
        <v>946</v>
      </c>
      <c r="BK142" s="6" t="s">
        <v>946</v>
      </c>
      <c r="BL142" s="6" t="s">
        <v>946</v>
      </c>
      <c r="BM142" s="6" t="s">
        <v>946</v>
      </c>
      <c r="BN142" s="6" t="s">
        <v>946</v>
      </c>
      <c r="BO142" s="6" t="s">
        <v>946</v>
      </c>
      <c r="BP142" s="6" t="s">
        <v>946</v>
      </c>
      <c r="BQ142" s="6" t="s">
        <v>946</v>
      </c>
      <c r="BR142" s="6" t="s">
        <v>946</v>
      </c>
      <c r="BS142" s="6" t="s">
        <v>946</v>
      </c>
      <c r="BT142" s="6" t="s">
        <v>946</v>
      </c>
      <c r="BU142" s="6" t="s">
        <v>946</v>
      </c>
      <c r="BV142" s="6" t="s">
        <v>946</v>
      </c>
      <c r="BW142" s="6" t="s">
        <v>946</v>
      </c>
      <c r="BX142" s="6" t="s">
        <v>946</v>
      </c>
      <c r="BY142" s="6" t="s">
        <v>946</v>
      </c>
      <c r="BZ142" s="6" t="s">
        <v>946</v>
      </c>
      <c r="CA142" s="6" t="s">
        <v>946</v>
      </c>
      <c r="CB142" s="6" t="s">
        <v>946</v>
      </c>
      <c r="CC142" s="308">
        <f>COUNTIF(BH142:CB142,"2")</f>
        <v>0</v>
      </c>
      <c r="CD142" s="347">
        <f>CC142/(CC142+CE142+CG142+CI142)</f>
        <v>0</v>
      </c>
      <c r="CE142" s="308">
        <f>COUNTIF(BH142:CB142,"1")</f>
        <v>0</v>
      </c>
      <c r="CF142" s="347">
        <f>CE142/(CC142+CE142+CG142+CI142)</f>
        <v>0</v>
      </c>
      <c r="CG142" s="308">
        <f>COUNTIF(BH142:CB142,"0")</f>
        <v>0</v>
      </c>
      <c r="CH142" s="347">
        <f>CG142/(CC142+CE142+CG142+CI142)</f>
        <v>0</v>
      </c>
      <c r="CI142" s="308">
        <f>COUNTIF(BH142:CB142,"KĐG")</f>
        <v>21</v>
      </c>
      <c r="CJ142" s="347">
        <f t="shared" si="66"/>
        <v>1</v>
      </c>
      <c r="CK142" s="306" t="e">
        <f t="shared" si="67"/>
        <v>#DIV/0!</v>
      </c>
      <c r="CL142" s="306" t="str">
        <f>IF(CJ142&gt;=50%,"KĐG",IF(CK142&gt;=1.6,"Đạt mục tiêu",IF(CK142&gt;=1,"Cần cố gắng","Chưa đạt")))</f>
        <v>KĐG</v>
      </c>
      <c r="CM142" s="6"/>
    </row>
    <row r="143" spans="1:91" s="22" customFormat="1" ht="17.25" hidden="1" customHeight="1">
      <c r="A143" s="71">
        <v>137</v>
      </c>
      <c r="B143" s="41">
        <v>285</v>
      </c>
      <c r="C143" s="582" t="s">
        <v>209</v>
      </c>
      <c r="D143" s="583"/>
      <c r="E143" s="583"/>
      <c r="F143" s="584"/>
      <c r="G143" s="45" t="s">
        <v>331</v>
      </c>
      <c r="H143" s="152" t="s">
        <v>331</v>
      </c>
      <c r="I143" s="45" t="s">
        <v>331</v>
      </c>
      <c r="J143" s="45" t="s">
        <v>331</v>
      </c>
      <c r="K143" s="15" t="s">
        <v>329</v>
      </c>
      <c r="L143" s="45" t="s">
        <v>331</v>
      </c>
      <c r="M143" s="45" t="s">
        <v>331</v>
      </c>
      <c r="N143" s="45" t="s">
        <v>331</v>
      </c>
      <c r="O143" s="45" t="s">
        <v>331</v>
      </c>
      <c r="P143" s="45" t="s">
        <v>331</v>
      </c>
      <c r="Q143" s="45" t="s">
        <v>331</v>
      </c>
      <c r="R143" s="45" t="s">
        <v>331</v>
      </c>
      <c r="S143" s="45" t="s">
        <v>331</v>
      </c>
      <c r="T143" s="45" t="s">
        <v>331</v>
      </c>
      <c r="U143" s="45" t="s">
        <v>331</v>
      </c>
      <c r="V143" s="45" t="s">
        <v>331</v>
      </c>
      <c r="W143" s="45" t="s">
        <v>331</v>
      </c>
      <c r="X143" s="45" t="s">
        <v>331</v>
      </c>
      <c r="Y143" s="45" t="s">
        <v>331</v>
      </c>
      <c r="Z143" s="45" t="s">
        <v>331</v>
      </c>
      <c r="AA143" s="45" t="s">
        <v>331</v>
      </c>
      <c r="AB143" s="45" t="s">
        <v>331</v>
      </c>
      <c r="AC143" s="45" t="s">
        <v>331</v>
      </c>
      <c r="AD143" s="45" t="s">
        <v>331</v>
      </c>
      <c r="AE143" s="45" t="s">
        <v>331</v>
      </c>
      <c r="AF143" s="45" t="s">
        <v>331</v>
      </c>
      <c r="AG143" s="45" t="s">
        <v>331</v>
      </c>
      <c r="AH143" s="45" t="s">
        <v>331</v>
      </c>
      <c r="AI143" s="45" t="s">
        <v>331</v>
      </c>
      <c r="AJ143" s="45" t="s">
        <v>331</v>
      </c>
      <c r="AK143" s="45" t="s">
        <v>331</v>
      </c>
      <c r="AL143" s="45" t="s">
        <v>331</v>
      </c>
      <c r="AM143" s="45" t="s">
        <v>331</v>
      </c>
      <c r="AN143" s="45" t="s">
        <v>331</v>
      </c>
      <c r="AO143" s="45" t="s">
        <v>331</v>
      </c>
      <c r="AP143" s="45" t="s">
        <v>331</v>
      </c>
      <c r="AQ143" s="45" t="s">
        <v>331</v>
      </c>
      <c r="AR143" s="45" t="s">
        <v>331</v>
      </c>
      <c r="AS143" s="45" t="s">
        <v>331</v>
      </c>
      <c r="AT143" s="45" t="s">
        <v>331</v>
      </c>
      <c r="AU143" s="45" t="s">
        <v>331</v>
      </c>
      <c r="AV143" s="45" t="s">
        <v>331</v>
      </c>
      <c r="AW143" s="45" t="s">
        <v>331</v>
      </c>
      <c r="AX143" s="45" t="s">
        <v>331</v>
      </c>
      <c r="AY143" s="45" t="s">
        <v>331</v>
      </c>
      <c r="AZ143" s="45" t="s">
        <v>331</v>
      </c>
      <c r="BA143" s="45" t="s">
        <v>331</v>
      </c>
      <c r="BB143" s="45" t="s">
        <v>331</v>
      </c>
      <c r="BC143" s="45" t="s">
        <v>331</v>
      </c>
      <c r="BD143" s="45" t="s">
        <v>331</v>
      </c>
      <c r="BE143" s="45" t="s">
        <v>331</v>
      </c>
      <c r="BF143" s="45" t="s">
        <v>331</v>
      </c>
      <c r="BG143" s="45" t="s">
        <v>331</v>
      </c>
      <c r="BH143" s="45" t="s">
        <v>331</v>
      </c>
      <c r="BI143" s="45" t="s">
        <v>331</v>
      </c>
      <c r="BJ143" s="45" t="s">
        <v>331</v>
      </c>
      <c r="BK143" s="45" t="s">
        <v>331</v>
      </c>
      <c r="BL143" s="45" t="s">
        <v>331</v>
      </c>
      <c r="BM143" s="45" t="s">
        <v>331</v>
      </c>
      <c r="BN143" s="45" t="s">
        <v>331</v>
      </c>
      <c r="BO143" s="45" t="s">
        <v>331</v>
      </c>
      <c r="BP143" s="45" t="s">
        <v>331</v>
      </c>
      <c r="BQ143" s="45" t="s">
        <v>331</v>
      </c>
      <c r="BR143" s="45" t="s">
        <v>331</v>
      </c>
      <c r="BS143" s="45" t="s">
        <v>331</v>
      </c>
      <c r="BT143" s="45" t="s">
        <v>331</v>
      </c>
      <c r="BU143" s="45" t="s">
        <v>331</v>
      </c>
      <c r="BV143" s="45" t="s">
        <v>331</v>
      </c>
      <c r="BW143" s="45" t="s">
        <v>331</v>
      </c>
      <c r="BX143" s="45" t="s">
        <v>331</v>
      </c>
      <c r="BY143" s="45" t="s">
        <v>331</v>
      </c>
      <c r="BZ143" s="45" t="s">
        <v>331</v>
      </c>
      <c r="CA143" s="45" t="s">
        <v>331</v>
      </c>
      <c r="CB143" s="45" t="s">
        <v>331</v>
      </c>
      <c r="CC143" s="45" t="s">
        <v>331</v>
      </c>
      <c r="CD143" s="278" t="s">
        <v>331</v>
      </c>
      <c r="CE143" s="45" t="s">
        <v>331</v>
      </c>
      <c r="CF143" s="278" t="s">
        <v>331</v>
      </c>
      <c r="CG143" s="45" t="s">
        <v>331</v>
      </c>
      <c r="CH143" s="278" t="s">
        <v>331</v>
      </c>
      <c r="CI143" s="45" t="s">
        <v>331</v>
      </c>
      <c r="CJ143" s="278" t="s">
        <v>331</v>
      </c>
      <c r="CK143" s="45" t="s">
        <v>331</v>
      </c>
      <c r="CL143" s="45" t="s">
        <v>331</v>
      </c>
      <c r="CM143" s="45" t="s">
        <v>331</v>
      </c>
    </row>
    <row r="144" spans="1:91" s="22" customFormat="1" ht="17.25" hidden="1" customHeight="1">
      <c r="A144" s="71">
        <v>138</v>
      </c>
      <c r="B144" s="41">
        <v>289</v>
      </c>
      <c r="C144" s="582" t="s">
        <v>126</v>
      </c>
      <c r="D144" s="583"/>
      <c r="E144" s="583"/>
      <c r="F144" s="584"/>
      <c r="G144" s="45" t="s">
        <v>331</v>
      </c>
      <c r="H144" s="152" t="s">
        <v>331</v>
      </c>
      <c r="I144" s="45" t="s">
        <v>331</v>
      </c>
      <c r="J144" s="45" t="s">
        <v>331</v>
      </c>
      <c r="K144" s="15" t="s">
        <v>329</v>
      </c>
      <c r="L144" s="45" t="s">
        <v>331</v>
      </c>
      <c r="M144" s="45" t="s">
        <v>331</v>
      </c>
      <c r="N144" s="45" t="s">
        <v>331</v>
      </c>
      <c r="O144" s="45" t="s">
        <v>331</v>
      </c>
      <c r="P144" s="45" t="s">
        <v>331</v>
      </c>
      <c r="Q144" s="45" t="s">
        <v>331</v>
      </c>
      <c r="R144" s="45" t="s">
        <v>331</v>
      </c>
      <c r="S144" s="45" t="s">
        <v>331</v>
      </c>
      <c r="T144" s="45" t="s">
        <v>331</v>
      </c>
      <c r="U144" s="45" t="s">
        <v>331</v>
      </c>
      <c r="V144" s="45" t="s">
        <v>331</v>
      </c>
      <c r="W144" s="45" t="s">
        <v>331</v>
      </c>
      <c r="X144" s="45" t="s">
        <v>331</v>
      </c>
      <c r="Y144" s="45" t="s">
        <v>331</v>
      </c>
      <c r="Z144" s="45" t="s">
        <v>331</v>
      </c>
      <c r="AA144" s="45" t="s">
        <v>331</v>
      </c>
      <c r="AB144" s="45" t="s">
        <v>331</v>
      </c>
      <c r="AC144" s="45" t="s">
        <v>331</v>
      </c>
      <c r="AD144" s="45" t="s">
        <v>331</v>
      </c>
      <c r="AE144" s="45" t="s">
        <v>331</v>
      </c>
      <c r="AF144" s="45" t="s">
        <v>331</v>
      </c>
      <c r="AG144" s="45" t="s">
        <v>331</v>
      </c>
      <c r="AH144" s="45" t="s">
        <v>331</v>
      </c>
      <c r="AI144" s="45" t="s">
        <v>331</v>
      </c>
      <c r="AJ144" s="45" t="s">
        <v>331</v>
      </c>
      <c r="AK144" s="45" t="s">
        <v>331</v>
      </c>
      <c r="AL144" s="45" t="s">
        <v>331</v>
      </c>
      <c r="AM144" s="45" t="s">
        <v>331</v>
      </c>
      <c r="AN144" s="45" t="s">
        <v>331</v>
      </c>
      <c r="AO144" s="45" t="s">
        <v>331</v>
      </c>
      <c r="AP144" s="45" t="s">
        <v>331</v>
      </c>
      <c r="AQ144" s="45" t="s">
        <v>331</v>
      </c>
      <c r="AR144" s="45" t="s">
        <v>331</v>
      </c>
      <c r="AS144" s="45" t="s">
        <v>331</v>
      </c>
      <c r="AT144" s="45" t="s">
        <v>331</v>
      </c>
      <c r="AU144" s="45" t="s">
        <v>331</v>
      </c>
      <c r="AV144" s="45" t="s">
        <v>331</v>
      </c>
      <c r="AW144" s="45" t="s">
        <v>331</v>
      </c>
      <c r="AX144" s="45" t="s">
        <v>331</v>
      </c>
      <c r="AY144" s="45" t="s">
        <v>331</v>
      </c>
      <c r="AZ144" s="45" t="s">
        <v>331</v>
      </c>
      <c r="BA144" s="45" t="s">
        <v>331</v>
      </c>
      <c r="BB144" s="45" t="s">
        <v>331</v>
      </c>
      <c r="BC144" s="45" t="s">
        <v>331</v>
      </c>
      <c r="BD144" s="45" t="s">
        <v>331</v>
      </c>
      <c r="BE144" s="45" t="s">
        <v>331</v>
      </c>
      <c r="BF144" s="45" t="s">
        <v>331</v>
      </c>
      <c r="BG144" s="45" t="s">
        <v>331</v>
      </c>
      <c r="BH144" s="45" t="s">
        <v>331</v>
      </c>
      <c r="BI144" s="45" t="s">
        <v>331</v>
      </c>
      <c r="BJ144" s="45" t="s">
        <v>331</v>
      </c>
      <c r="BK144" s="45" t="s">
        <v>331</v>
      </c>
      <c r="BL144" s="45" t="s">
        <v>331</v>
      </c>
      <c r="BM144" s="45" t="s">
        <v>331</v>
      </c>
      <c r="BN144" s="45" t="s">
        <v>331</v>
      </c>
      <c r="BO144" s="45" t="s">
        <v>331</v>
      </c>
      <c r="BP144" s="45" t="s">
        <v>331</v>
      </c>
      <c r="BQ144" s="45" t="s">
        <v>331</v>
      </c>
      <c r="BR144" s="45" t="s">
        <v>331</v>
      </c>
      <c r="BS144" s="45" t="s">
        <v>331</v>
      </c>
      <c r="BT144" s="45" t="s">
        <v>331</v>
      </c>
      <c r="BU144" s="45" t="s">
        <v>331</v>
      </c>
      <c r="BV144" s="45" t="s">
        <v>331</v>
      </c>
      <c r="BW144" s="45" t="s">
        <v>331</v>
      </c>
      <c r="BX144" s="45" t="s">
        <v>331</v>
      </c>
      <c r="BY144" s="45" t="s">
        <v>331</v>
      </c>
      <c r="BZ144" s="45" t="s">
        <v>331</v>
      </c>
      <c r="CA144" s="45" t="s">
        <v>331</v>
      </c>
      <c r="CB144" s="45" t="s">
        <v>331</v>
      </c>
      <c r="CC144" s="45" t="s">
        <v>331</v>
      </c>
      <c r="CD144" s="278" t="s">
        <v>331</v>
      </c>
      <c r="CE144" s="45" t="s">
        <v>331</v>
      </c>
      <c r="CF144" s="278" t="s">
        <v>331</v>
      </c>
      <c r="CG144" s="45" t="s">
        <v>331</v>
      </c>
      <c r="CH144" s="278" t="s">
        <v>331</v>
      </c>
      <c r="CI144" s="45" t="s">
        <v>331</v>
      </c>
      <c r="CJ144" s="278" t="s">
        <v>331</v>
      </c>
      <c r="CK144" s="45" t="s">
        <v>331</v>
      </c>
      <c r="CL144" s="45" t="s">
        <v>331</v>
      </c>
      <c r="CM144" s="45" t="s">
        <v>331</v>
      </c>
    </row>
    <row r="145" spans="1:91" s="22" customFormat="1" ht="0.75" hidden="1" customHeight="1">
      <c r="A145" s="71">
        <v>139</v>
      </c>
      <c r="B145" s="41">
        <v>290</v>
      </c>
      <c r="C145" s="582" t="s">
        <v>325</v>
      </c>
      <c r="D145" s="583"/>
      <c r="E145" s="583"/>
      <c r="F145" s="584"/>
      <c r="G145" s="45" t="s">
        <v>331</v>
      </c>
      <c r="H145" s="152" t="s">
        <v>331</v>
      </c>
      <c r="I145" s="45" t="s">
        <v>331</v>
      </c>
      <c r="J145" s="45" t="s">
        <v>331</v>
      </c>
      <c r="K145" s="15" t="s">
        <v>329</v>
      </c>
      <c r="L145" s="45" t="s">
        <v>331</v>
      </c>
      <c r="M145" s="45" t="s">
        <v>331</v>
      </c>
      <c r="N145" s="45" t="s">
        <v>331</v>
      </c>
      <c r="O145" s="45" t="s">
        <v>331</v>
      </c>
      <c r="P145" s="45" t="s">
        <v>331</v>
      </c>
      <c r="Q145" s="45" t="s">
        <v>331</v>
      </c>
      <c r="R145" s="45" t="s">
        <v>331</v>
      </c>
      <c r="S145" s="45" t="s">
        <v>331</v>
      </c>
      <c r="T145" s="45" t="s">
        <v>331</v>
      </c>
      <c r="U145" s="45" t="s">
        <v>331</v>
      </c>
      <c r="V145" s="45" t="s">
        <v>331</v>
      </c>
      <c r="W145" s="45" t="s">
        <v>331</v>
      </c>
      <c r="X145" s="45" t="s">
        <v>331</v>
      </c>
      <c r="Y145" s="45" t="s">
        <v>331</v>
      </c>
      <c r="Z145" s="45" t="s">
        <v>331</v>
      </c>
      <c r="AA145" s="45" t="s">
        <v>331</v>
      </c>
      <c r="AB145" s="45" t="s">
        <v>331</v>
      </c>
      <c r="AC145" s="45" t="s">
        <v>331</v>
      </c>
      <c r="AD145" s="45" t="s">
        <v>331</v>
      </c>
      <c r="AE145" s="45" t="s">
        <v>331</v>
      </c>
      <c r="AF145" s="45" t="s">
        <v>331</v>
      </c>
      <c r="AG145" s="45" t="s">
        <v>331</v>
      </c>
      <c r="AH145" s="45" t="s">
        <v>331</v>
      </c>
      <c r="AI145" s="45" t="s">
        <v>331</v>
      </c>
      <c r="AJ145" s="45" t="s">
        <v>331</v>
      </c>
      <c r="AK145" s="45" t="s">
        <v>331</v>
      </c>
      <c r="AL145" s="45" t="s">
        <v>331</v>
      </c>
      <c r="AM145" s="45" t="s">
        <v>331</v>
      </c>
      <c r="AN145" s="45" t="s">
        <v>331</v>
      </c>
      <c r="AO145" s="45" t="s">
        <v>331</v>
      </c>
      <c r="AP145" s="45" t="s">
        <v>331</v>
      </c>
      <c r="AQ145" s="45" t="s">
        <v>331</v>
      </c>
      <c r="AR145" s="45" t="s">
        <v>331</v>
      </c>
      <c r="AS145" s="45" t="s">
        <v>331</v>
      </c>
      <c r="AT145" s="45" t="s">
        <v>331</v>
      </c>
      <c r="AU145" s="45" t="s">
        <v>331</v>
      </c>
      <c r="AV145" s="45" t="s">
        <v>331</v>
      </c>
      <c r="AW145" s="45" t="s">
        <v>331</v>
      </c>
      <c r="AX145" s="45" t="s">
        <v>331</v>
      </c>
      <c r="AY145" s="45" t="s">
        <v>331</v>
      </c>
      <c r="AZ145" s="45" t="s">
        <v>331</v>
      </c>
      <c r="BA145" s="45" t="s">
        <v>331</v>
      </c>
      <c r="BB145" s="45" t="s">
        <v>331</v>
      </c>
      <c r="BC145" s="45" t="s">
        <v>331</v>
      </c>
      <c r="BD145" s="45" t="s">
        <v>331</v>
      </c>
      <c r="BE145" s="45" t="s">
        <v>331</v>
      </c>
      <c r="BF145" s="45" t="s">
        <v>331</v>
      </c>
      <c r="BG145" s="45" t="s">
        <v>331</v>
      </c>
      <c r="BH145" s="45" t="s">
        <v>331</v>
      </c>
      <c r="BI145" s="45" t="s">
        <v>331</v>
      </c>
      <c r="BJ145" s="45" t="s">
        <v>331</v>
      </c>
      <c r="BK145" s="45" t="s">
        <v>331</v>
      </c>
      <c r="BL145" s="45" t="s">
        <v>331</v>
      </c>
      <c r="BM145" s="45" t="s">
        <v>331</v>
      </c>
      <c r="BN145" s="45" t="s">
        <v>331</v>
      </c>
      <c r="BO145" s="45" t="s">
        <v>331</v>
      </c>
      <c r="BP145" s="45" t="s">
        <v>331</v>
      </c>
      <c r="BQ145" s="45" t="s">
        <v>331</v>
      </c>
      <c r="BR145" s="45" t="s">
        <v>331</v>
      </c>
      <c r="BS145" s="45" t="s">
        <v>331</v>
      </c>
      <c r="BT145" s="45" t="s">
        <v>331</v>
      </c>
      <c r="BU145" s="45" t="s">
        <v>331</v>
      </c>
      <c r="BV145" s="45" t="s">
        <v>331</v>
      </c>
      <c r="BW145" s="45" t="s">
        <v>331</v>
      </c>
      <c r="BX145" s="45" t="s">
        <v>331</v>
      </c>
      <c r="BY145" s="45" t="s">
        <v>331</v>
      </c>
      <c r="BZ145" s="45" t="s">
        <v>331</v>
      </c>
      <c r="CA145" s="45" t="s">
        <v>331</v>
      </c>
      <c r="CB145" s="45" t="s">
        <v>331</v>
      </c>
      <c r="CC145" s="45" t="s">
        <v>331</v>
      </c>
      <c r="CD145" s="278" t="s">
        <v>331</v>
      </c>
      <c r="CE145" s="45" t="s">
        <v>331</v>
      </c>
      <c r="CF145" s="278" t="s">
        <v>331</v>
      </c>
      <c r="CG145" s="45" t="s">
        <v>331</v>
      </c>
      <c r="CH145" s="278" t="s">
        <v>331</v>
      </c>
      <c r="CI145" s="45" t="s">
        <v>331</v>
      </c>
      <c r="CJ145" s="278" t="s">
        <v>331</v>
      </c>
      <c r="CK145" s="45" t="s">
        <v>331</v>
      </c>
      <c r="CL145" s="45" t="s">
        <v>331</v>
      </c>
      <c r="CM145" s="45" t="s">
        <v>331</v>
      </c>
    </row>
    <row r="146" spans="1:91" s="22" customFormat="1" ht="84" hidden="1" customHeight="1">
      <c r="A146" s="71">
        <v>140</v>
      </c>
      <c r="B146" s="342">
        <v>291</v>
      </c>
      <c r="C146" s="345" t="s">
        <v>191</v>
      </c>
      <c r="D146" s="329" t="s">
        <v>10</v>
      </c>
      <c r="E146" s="345" t="s">
        <v>92</v>
      </c>
      <c r="F146" s="329" t="s">
        <v>12</v>
      </c>
      <c r="G146" s="345" t="s">
        <v>92</v>
      </c>
      <c r="H146" s="161" t="s">
        <v>544</v>
      </c>
      <c r="I146" s="55" t="s">
        <v>600</v>
      </c>
      <c r="J146" s="14" t="s">
        <v>363</v>
      </c>
      <c r="K146" s="15" t="s">
        <v>329</v>
      </c>
      <c r="L146" s="51" t="s">
        <v>296</v>
      </c>
      <c r="M146" s="69" t="s">
        <v>184</v>
      </c>
      <c r="N146" s="342"/>
      <c r="O146" s="342"/>
      <c r="P146" s="342"/>
      <c r="Q146" s="342"/>
      <c r="R146" s="342"/>
      <c r="S146" s="342"/>
      <c r="T146" s="342"/>
      <c r="U146" s="342" t="s">
        <v>184</v>
      </c>
      <c r="V146" s="342"/>
      <c r="W146" s="342"/>
      <c r="X146" s="306">
        <f t="shared" ref="X146:X151" si="95">COUNTIF($N146:$W146,"x")</f>
        <v>1</v>
      </c>
      <c r="Y146" s="80"/>
      <c r="Z146" s="80"/>
      <c r="AA146" s="80"/>
      <c r="AB146" s="185"/>
      <c r="AC146" s="80"/>
      <c r="AD146" s="80"/>
      <c r="AE146" s="80"/>
      <c r="AF146" s="80"/>
      <c r="AG146" s="80"/>
      <c r="AH146" s="80"/>
      <c r="AI146" s="80"/>
      <c r="AJ146" s="80"/>
      <c r="AK146" s="80" t="s">
        <v>523</v>
      </c>
      <c r="AL146" s="80"/>
      <c r="AM146" s="80" t="s">
        <v>523</v>
      </c>
      <c r="AN146" s="80"/>
      <c r="AO146" s="80"/>
      <c r="AP146" s="80"/>
      <c r="AQ146" s="80"/>
      <c r="AR146" s="80"/>
      <c r="AS146" s="80"/>
      <c r="AT146" s="80"/>
      <c r="AU146" s="80"/>
      <c r="AV146" s="80"/>
      <c r="AW146" s="80" t="s">
        <v>523</v>
      </c>
      <c r="AX146" s="80" t="s">
        <v>523</v>
      </c>
      <c r="AY146" s="80" t="s">
        <v>522</v>
      </c>
      <c r="AZ146" s="80"/>
      <c r="BA146" s="80"/>
      <c r="BB146" s="80"/>
      <c r="BC146" s="80"/>
      <c r="BD146" s="80"/>
      <c r="BE146" s="80"/>
      <c r="BF146" s="80"/>
      <c r="BG146" s="80"/>
      <c r="BH146" s="6">
        <v>1</v>
      </c>
      <c r="BI146" s="6">
        <v>2</v>
      </c>
      <c r="BJ146" s="6">
        <v>2</v>
      </c>
      <c r="BK146" s="6">
        <v>1</v>
      </c>
      <c r="BL146" s="6">
        <v>2</v>
      </c>
      <c r="BM146" s="6">
        <v>2</v>
      </c>
      <c r="BN146" s="6">
        <v>2</v>
      </c>
      <c r="BO146" s="6">
        <v>2</v>
      </c>
      <c r="BP146" s="6">
        <v>1</v>
      </c>
      <c r="BQ146" s="6">
        <v>2</v>
      </c>
      <c r="BR146" s="6">
        <v>2</v>
      </c>
      <c r="BS146" s="6">
        <v>1</v>
      </c>
      <c r="BT146" s="6">
        <v>2</v>
      </c>
      <c r="BU146" s="6">
        <v>2</v>
      </c>
      <c r="BV146" s="6">
        <v>1</v>
      </c>
      <c r="BW146" s="6">
        <v>2</v>
      </c>
      <c r="BX146" s="6">
        <v>2</v>
      </c>
      <c r="BY146" s="6">
        <v>2</v>
      </c>
      <c r="BZ146" s="6">
        <v>2</v>
      </c>
      <c r="CA146" s="6">
        <v>1</v>
      </c>
      <c r="CB146" s="6">
        <v>2</v>
      </c>
      <c r="CC146" s="308">
        <f t="shared" ref="CC146:CC151" si="96">COUNTIF(BH146:CB146,"2")</f>
        <v>15</v>
      </c>
      <c r="CD146" s="347">
        <f t="shared" ref="CD146:CD151" si="97">CC146/(CC146+CE146+CG146+CI146)</f>
        <v>0.7142857142857143</v>
      </c>
      <c r="CE146" s="308">
        <f t="shared" ref="CE146:CE151" si="98">COUNTIF(BH146:CB146,"1")</f>
        <v>6</v>
      </c>
      <c r="CF146" s="347">
        <f t="shared" ref="CF146:CF151" si="99">CE146/(CC146+CE146+CG146+CI146)</f>
        <v>0.2857142857142857</v>
      </c>
      <c r="CG146" s="308">
        <f t="shared" ref="CG146:CG151" si="100">COUNTIF(BH146:CB146,"0")</f>
        <v>0</v>
      </c>
      <c r="CH146" s="347">
        <f t="shared" ref="CH146:CH151" si="101">CG146/(CC146+CE146+CG146+CI146)</f>
        <v>0</v>
      </c>
      <c r="CI146" s="308">
        <f t="shared" ref="CI146:CI151" si="102">COUNTIF(BH146:CB146,"KĐG")</f>
        <v>0</v>
      </c>
      <c r="CJ146" s="347">
        <f t="shared" si="66"/>
        <v>0</v>
      </c>
      <c r="CK146" s="306">
        <f t="shared" si="67"/>
        <v>1.7142857142857142</v>
      </c>
      <c r="CL146" s="306" t="str">
        <f t="shared" ref="CL146:CL151" si="103">IF(CJ146&gt;=50%,"KĐG",IF(CK146&gt;=1.6,"Đạt mục tiêu",IF(CK146&gt;=1,"Cần cố gắng","Chưa đạt")))</f>
        <v>Đạt mục tiêu</v>
      </c>
      <c r="CM146" s="6"/>
    </row>
    <row r="147" spans="1:91" s="22" customFormat="1" ht="35.25" customHeight="1">
      <c r="A147" s="71">
        <v>141</v>
      </c>
      <c r="B147" s="342">
        <v>294</v>
      </c>
      <c r="C147" s="345" t="s">
        <v>190</v>
      </c>
      <c r="D147" s="329" t="s">
        <v>12</v>
      </c>
      <c r="E147" s="345" t="s">
        <v>93</v>
      </c>
      <c r="F147" s="329" t="s">
        <v>12</v>
      </c>
      <c r="G147" s="345" t="s">
        <v>93</v>
      </c>
      <c r="H147" s="160" t="s">
        <v>984</v>
      </c>
      <c r="I147" s="55" t="s">
        <v>599</v>
      </c>
      <c r="J147" s="14" t="s">
        <v>363</v>
      </c>
      <c r="K147" s="15" t="s">
        <v>329</v>
      </c>
      <c r="L147" s="51" t="s">
        <v>296</v>
      </c>
      <c r="M147" s="69" t="s">
        <v>184</v>
      </c>
      <c r="N147" s="342"/>
      <c r="O147" s="342"/>
      <c r="P147" s="342"/>
      <c r="Q147" s="342"/>
      <c r="R147" s="342" t="s">
        <v>184</v>
      </c>
      <c r="S147" s="342"/>
      <c r="T147" s="342"/>
      <c r="U147" s="342"/>
      <c r="V147" s="342"/>
      <c r="W147" s="342"/>
      <c r="X147" s="306">
        <f t="shared" si="95"/>
        <v>1</v>
      </c>
      <c r="Y147" s="80"/>
      <c r="Z147" s="80"/>
      <c r="AA147" s="80"/>
      <c r="AB147" s="185"/>
      <c r="AC147" s="80"/>
      <c r="AD147" s="80"/>
      <c r="AE147" s="80"/>
      <c r="AF147" s="80"/>
      <c r="AG147" s="80"/>
      <c r="AH147" s="80"/>
      <c r="AI147" s="80"/>
      <c r="AJ147" s="80"/>
      <c r="AK147" s="80"/>
      <c r="AL147" s="80"/>
      <c r="AM147" s="80"/>
      <c r="AN147" s="80"/>
      <c r="AO147" s="80"/>
      <c r="AP147" s="80"/>
      <c r="AQ147" s="80"/>
      <c r="AR147" s="80" t="s">
        <v>519</v>
      </c>
      <c r="AS147" s="80"/>
      <c r="AT147" s="80"/>
      <c r="AU147" s="80"/>
      <c r="AV147" s="80"/>
      <c r="AW147" s="80"/>
      <c r="AX147" s="80"/>
      <c r="AY147" s="80"/>
      <c r="AZ147" s="80"/>
      <c r="BA147" s="80"/>
      <c r="BB147" s="80"/>
      <c r="BC147" s="80"/>
      <c r="BD147" s="80"/>
      <c r="BE147" s="80"/>
      <c r="BF147" s="80"/>
      <c r="BG147" s="80"/>
      <c r="BH147" s="6">
        <v>1</v>
      </c>
      <c r="BI147" s="6">
        <v>2</v>
      </c>
      <c r="BJ147" s="6">
        <v>2</v>
      </c>
      <c r="BK147" s="6">
        <v>2</v>
      </c>
      <c r="BL147" s="6">
        <v>2</v>
      </c>
      <c r="BM147" s="6">
        <v>2</v>
      </c>
      <c r="BN147" s="6">
        <v>2</v>
      </c>
      <c r="BO147" s="6">
        <v>2</v>
      </c>
      <c r="BP147" s="6">
        <v>2</v>
      </c>
      <c r="BQ147" s="6">
        <v>2</v>
      </c>
      <c r="BR147" s="6">
        <v>2</v>
      </c>
      <c r="BS147" s="6">
        <v>2</v>
      </c>
      <c r="BT147" s="6">
        <v>2</v>
      </c>
      <c r="BU147" s="6">
        <v>1</v>
      </c>
      <c r="BV147" s="6">
        <v>2</v>
      </c>
      <c r="BW147" s="6">
        <v>1</v>
      </c>
      <c r="BX147" s="6">
        <v>1</v>
      </c>
      <c r="BY147" s="6">
        <v>1</v>
      </c>
      <c r="BZ147" s="6">
        <v>2</v>
      </c>
      <c r="CA147" s="6">
        <v>2</v>
      </c>
      <c r="CB147" s="6">
        <v>2</v>
      </c>
      <c r="CC147" s="308">
        <f t="shared" si="96"/>
        <v>16</v>
      </c>
      <c r="CD147" s="347">
        <f t="shared" si="97"/>
        <v>0.76190476190476186</v>
      </c>
      <c r="CE147" s="308">
        <f t="shared" si="98"/>
        <v>5</v>
      </c>
      <c r="CF147" s="347">
        <f t="shared" si="99"/>
        <v>0.23809523809523808</v>
      </c>
      <c r="CG147" s="308">
        <f t="shared" si="100"/>
        <v>0</v>
      </c>
      <c r="CH147" s="347">
        <f t="shared" si="101"/>
        <v>0</v>
      </c>
      <c r="CI147" s="308">
        <f t="shared" si="102"/>
        <v>0</v>
      </c>
      <c r="CJ147" s="347">
        <f t="shared" si="66"/>
        <v>0</v>
      </c>
      <c r="CK147" s="277">
        <f t="shared" si="67"/>
        <v>1.7619047619047619</v>
      </c>
      <c r="CL147" s="306" t="str">
        <f t="shared" si="103"/>
        <v>Đạt mục tiêu</v>
      </c>
      <c r="CM147" s="6"/>
    </row>
    <row r="148" spans="1:91" s="22" customFormat="1" ht="36.75" hidden="1" customHeight="1">
      <c r="A148" s="71">
        <v>142</v>
      </c>
      <c r="B148" s="342">
        <v>295</v>
      </c>
      <c r="C148" s="345" t="s">
        <v>190</v>
      </c>
      <c r="D148" s="329" t="s">
        <v>12</v>
      </c>
      <c r="E148" s="345" t="s">
        <v>902</v>
      </c>
      <c r="F148" s="329" t="s">
        <v>12</v>
      </c>
      <c r="G148" s="345" t="s">
        <v>902</v>
      </c>
      <c r="H148" s="160" t="s">
        <v>771</v>
      </c>
      <c r="I148" s="55" t="s">
        <v>599</v>
      </c>
      <c r="J148" s="14" t="s">
        <v>363</v>
      </c>
      <c r="K148" s="15" t="s">
        <v>329</v>
      </c>
      <c r="L148" s="51" t="s">
        <v>296</v>
      </c>
      <c r="M148" s="69" t="s">
        <v>184</v>
      </c>
      <c r="N148" s="342"/>
      <c r="O148" s="342"/>
      <c r="P148" s="342"/>
      <c r="Q148" s="342"/>
      <c r="R148" s="342"/>
      <c r="S148" s="342"/>
      <c r="T148" s="342"/>
      <c r="U148" s="342"/>
      <c r="V148" s="342" t="s">
        <v>184</v>
      </c>
      <c r="W148" s="342"/>
      <c r="X148" s="306">
        <f t="shared" si="95"/>
        <v>1</v>
      </c>
      <c r="Y148" s="80"/>
      <c r="Z148" s="80"/>
      <c r="AA148" s="80"/>
      <c r="AB148" s="185"/>
      <c r="AC148" s="80"/>
      <c r="AD148" s="80"/>
      <c r="AE148" s="80"/>
      <c r="AF148" s="80"/>
      <c r="AG148" s="80"/>
      <c r="AH148" s="80"/>
      <c r="AI148" s="80"/>
      <c r="AJ148" s="80"/>
      <c r="AK148" s="80"/>
      <c r="AL148" s="80"/>
      <c r="AM148" s="80"/>
      <c r="AN148" s="80"/>
      <c r="AO148" s="80"/>
      <c r="AP148" s="80"/>
      <c r="AQ148" s="80"/>
      <c r="AR148" s="80"/>
      <c r="AS148" s="80"/>
      <c r="AT148" s="80"/>
      <c r="AU148" s="80"/>
      <c r="AV148" s="80"/>
      <c r="AW148" s="80"/>
      <c r="AX148" s="80"/>
      <c r="AY148" s="80"/>
      <c r="AZ148" s="80"/>
      <c r="BA148" s="80"/>
      <c r="BB148" s="80"/>
      <c r="BC148" s="80"/>
      <c r="BD148" s="199" t="s">
        <v>519</v>
      </c>
      <c r="BE148" s="80"/>
      <c r="BF148" s="80"/>
      <c r="BG148" s="80"/>
      <c r="BH148" s="6">
        <v>2</v>
      </c>
      <c r="BI148" s="6">
        <v>2</v>
      </c>
      <c r="BJ148" s="6">
        <v>2</v>
      </c>
      <c r="BK148" s="6">
        <v>2</v>
      </c>
      <c r="BL148" s="6">
        <v>2</v>
      </c>
      <c r="BM148" s="6">
        <v>2</v>
      </c>
      <c r="BN148" s="6">
        <v>2</v>
      </c>
      <c r="BO148" s="6">
        <v>2</v>
      </c>
      <c r="BP148" s="6">
        <v>2</v>
      </c>
      <c r="BQ148" s="6">
        <v>2</v>
      </c>
      <c r="BR148" s="6">
        <v>2</v>
      </c>
      <c r="BS148" s="6">
        <v>2</v>
      </c>
      <c r="BT148" s="6">
        <v>2</v>
      </c>
      <c r="BU148" s="6">
        <v>2</v>
      </c>
      <c r="BV148" s="6">
        <v>2</v>
      </c>
      <c r="BW148" s="6">
        <v>2</v>
      </c>
      <c r="BX148" s="6">
        <v>2</v>
      </c>
      <c r="BY148" s="6">
        <v>2</v>
      </c>
      <c r="BZ148" s="6">
        <v>2</v>
      </c>
      <c r="CA148" s="6">
        <v>2</v>
      </c>
      <c r="CB148" s="6">
        <v>2</v>
      </c>
      <c r="CC148" s="308">
        <f t="shared" si="96"/>
        <v>21</v>
      </c>
      <c r="CD148" s="347">
        <f t="shared" si="97"/>
        <v>1</v>
      </c>
      <c r="CE148" s="308">
        <f t="shared" si="98"/>
        <v>0</v>
      </c>
      <c r="CF148" s="347">
        <f t="shared" si="99"/>
        <v>0</v>
      </c>
      <c r="CG148" s="308">
        <f t="shared" si="100"/>
        <v>0</v>
      </c>
      <c r="CH148" s="347">
        <f t="shared" si="101"/>
        <v>0</v>
      </c>
      <c r="CI148" s="308">
        <f t="shared" si="102"/>
        <v>0</v>
      </c>
      <c r="CJ148" s="347">
        <f t="shared" si="66"/>
        <v>0</v>
      </c>
      <c r="CK148" s="306">
        <f t="shared" si="67"/>
        <v>2</v>
      </c>
      <c r="CL148" s="306" t="str">
        <f t="shared" si="103"/>
        <v>Đạt mục tiêu</v>
      </c>
      <c r="CM148" s="6"/>
    </row>
    <row r="149" spans="1:91" s="22" customFormat="1" ht="111.75" hidden="1" customHeight="1">
      <c r="A149" s="71">
        <v>143</v>
      </c>
      <c r="B149" s="342">
        <v>297</v>
      </c>
      <c r="C149" s="345" t="s">
        <v>94</v>
      </c>
      <c r="D149" s="329" t="s">
        <v>10</v>
      </c>
      <c r="E149" s="345" t="s">
        <v>96</v>
      </c>
      <c r="F149" s="329" t="s">
        <v>10</v>
      </c>
      <c r="G149" s="345" t="s">
        <v>96</v>
      </c>
      <c r="H149" s="161" t="s">
        <v>545</v>
      </c>
      <c r="I149" s="55" t="s">
        <v>600</v>
      </c>
      <c r="J149" s="14" t="s">
        <v>363</v>
      </c>
      <c r="K149" s="15" t="s">
        <v>329</v>
      </c>
      <c r="L149" s="51" t="s">
        <v>296</v>
      </c>
      <c r="M149" s="69" t="s">
        <v>184</v>
      </c>
      <c r="N149" s="342"/>
      <c r="O149" s="342"/>
      <c r="P149" s="342"/>
      <c r="Q149" s="342"/>
      <c r="R149" s="342"/>
      <c r="S149" s="342"/>
      <c r="T149" s="342"/>
      <c r="U149" s="342" t="s">
        <v>184</v>
      </c>
      <c r="V149" s="342"/>
      <c r="W149" s="342"/>
      <c r="X149" s="306">
        <f t="shared" si="95"/>
        <v>1</v>
      </c>
      <c r="Y149" s="80"/>
      <c r="Z149" s="80"/>
      <c r="AA149" s="80"/>
      <c r="AB149" s="185"/>
      <c r="AC149" s="80"/>
      <c r="AD149" s="80"/>
      <c r="AE149" s="80"/>
      <c r="AF149" s="80"/>
      <c r="AG149" s="80"/>
      <c r="AH149" s="80"/>
      <c r="AI149" s="80"/>
      <c r="AJ149" s="80"/>
      <c r="AK149" s="80"/>
      <c r="AL149" s="80"/>
      <c r="AM149" s="80"/>
      <c r="AN149" s="80"/>
      <c r="AO149" s="80"/>
      <c r="AP149" s="80"/>
      <c r="AQ149" s="80"/>
      <c r="AR149" s="80"/>
      <c r="AS149" s="80" t="s">
        <v>523</v>
      </c>
      <c r="AT149" s="80"/>
      <c r="AU149" s="80"/>
      <c r="AV149" s="80"/>
      <c r="AW149" s="80"/>
      <c r="AX149" s="80"/>
      <c r="AY149" s="80"/>
      <c r="AZ149" s="80" t="s">
        <v>522</v>
      </c>
      <c r="BA149" s="80"/>
      <c r="BB149" s="80"/>
      <c r="BC149" s="80"/>
      <c r="BD149" s="80" t="s">
        <v>523</v>
      </c>
      <c r="BE149" s="80"/>
      <c r="BF149" s="80"/>
      <c r="BG149" s="80"/>
      <c r="BH149" s="6">
        <v>2</v>
      </c>
      <c r="BI149" s="6">
        <v>2</v>
      </c>
      <c r="BJ149" s="6">
        <v>2</v>
      </c>
      <c r="BK149" s="6">
        <v>2</v>
      </c>
      <c r="BL149" s="6">
        <v>2</v>
      </c>
      <c r="BM149" s="6">
        <v>1</v>
      </c>
      <c r="BN149" s="6">
        <v>2</v>
      </c>
      <c r="BO149" s="6">
        <v>1</v>
      </c>
      <c r="BP149" s="6">
        <v>2</v>
      </c>
      <c r="BQ149" s="6">
        <v>2</v>
      </c>
      <c r="BR149" s="6">
        <v>2</v>
      </c>
      <c r="BS149" s="6">
        <v>2</v>
      </c>
      <c r="BT149" s="6">
        <v>2</v>
      </c>
      <c r="BU149" s="6">
        <v>2</v>
      </c>
      <c r="BV149" s="6">
        <v>1</v>
      </c>
      <c r="BW149" s="6">
        <v>2</v>
      </c>
      <c r="BX149" s="6">
        <v>1</v>
      </c>
      <c r="BY149" s="6">
        <v>2</v>
      </c>
      <c r="BZ149" s="6">
        <v>2</v>
      </c>
      <c r="CA149" s="6">
        <v>2</v>
      </c>
      <c r="CB149" s="6">
        <v>1</v>
      </c>
      <c r="CC149" s="308">
        <f t="shared" si="96"/>
        <v>16</v>
      </c>
      <c r="CD149" s="347">
        <f t="shared" si="97"/>
        <v>0.76190476190476186</v>
      </c>
      <c r="CE149" s="308">
        <f t="shared" si="98"/>
        <v>5</v>
      </c>
      <c r="CF149" s="347">
        <f t="shared" si="99"/>
        <v>0.23809523809523808</v>
      </c>
      <c r="CG149" s="308">
        <f t="shared" si="100"/>
        <v>0</v>
      </c>
      <c r="CH149" s="347">
        <f t="shared" si="101"/>
        <v>0</v>
      </c>
      <c r="CI149" s="308">
        <f t="shared" si="102"/>
        <v>0</v>
      </c>
      <c r="CJ149" s="347">
        <f t="shared" si="66"/>
        <v>0</v>
      </c>
      <c r="CK149" s="306">
        <f t="shared" si="67"/>
        <v>1.7619047619047619</v>
      </c>
      <c r="CL149" s="306" t="str">
        <f t="shared" si="103"/>
        <v>Đạt mục tiêu</v>
      </c>
      <c r="CM149" s="6"/>
    </row>
    <row r="150" spans="1:91" s="22" customFormat="1" ht="52.5" hidden="1" customHeight="1">
      <c r="A150" s="71">
        <v>144</v>
      </c>
      <c r="B150" s="342">
        <v>300</v>
      </c>
      <c r="C150" s="345" t="s">
        <v>95</v>
      </c>
      <c r="D150" s="329" t="s">
        <v>10</v>
      </c>
      <c r="E150" s="345" t="s">
        <v>192</v>
      </c>
      <c r="F150" s="329" t="s">
        <v>12</v>
      </c>
      <c r="G150" s="345" t="s">
        <v>192</v>
      </c>
      <c r="H150" s="161" t="s">
        <v>392</v>
      </c>
      <c r="I150" s="55" t="s">
        <v>600</v>
      </c>
      <c r="J150" s="14" t="s">
        <v>363</v>
      </c>
      <c r="K150" s="15" t="s">
        <v>329</v>
      </c>
      <c r="L150" s="51" t="s">
        <v>296</v>
      </c>
      <c r="M150" s="69" t="s">
        <v>184</v>
      </c>
      <c r="N150" s="342"/>
      <c r="O150" s="342"/>
      <c r="P150" s="342"/>
      <c r="Q150" s="342"/>
      <c r="R150" s="342"/>
      <c r="S150" s="342"/>
      <c r="T150" s="342"/>
      <c r="U150" s="342"/>
      <c r="V150" s="342"/>
      <c r="W150" s="342" t="s">
        <v>184</v>
      </c>
      <c r="X150" s="306">
        <f t="shared" si="95"/>
        <v>1</v>
      </c>
      <c r="Y150" s="80"/>
      <c r="Z150" s="80"/>
      <c r="AA150" s="80"/>
      <c r="AB150" s="185"/>
      <c r="AC150" s="80"/>
      <c r="AD150" s="80"/>
      <c r="AE150" s="80"/>
      <c r="AF150" s="80"/>
      <c r="AG150" s="80"/>
      <c r="AH150" s="80"/>
      <c r="AI150" s="80"/>
      <c r="AJ150" s="80"/>
      <c r="AK150" s="80"/>
      <c r="AL150" s="80"/>
      <c r="AM150" s="80"/>
      <c r="AN150" s="80"/>
      <c r="AO150" s="80"/>
      <c r="AP150" s="80"/>
      <c r="AQ150" s="80"/>
      <c r="AR150" s="80"/>
      <c r="AS150" s="80"/>
      <c r="AT150" s="80"/>
      <c r="AU150" s="80"/>
      <c r="AV150" s="80"/>
      <c r="AW150" s="80"/>
      <c r="AX150" s="80"/>
      <c r="AY150" s="80"/>
      <c r="AZ150" s="80"/>
      <c r="BA150" s="80"/>
      <c r="BB150" s="80"/>
      <c r="BC150" s="80" t="s">
        <v>523</v>
      </c>
      <c r="BD150" s="80"/>
      <c r="BE150" s="80"/>
      <c r="BF150" s="80" t="s">
        <v>523</v>
      </c>
      <c r="BG150" s="80"/>
      <c r="BH150" s="6">
        <v>1</v>
      </c>
      <c r="BI150" s="6">
        <v>2</v>
      </c>
      <c r="BJ150" s="6">
        <v>1</v>
      </c>
      <c r="BK150" s="6">
        <v>2</v>
      </c>
      <c r="BL150" s="6">
        <v>2</v>
      </c>
      <c r="BM150" s="6">
        <v>1</v>
      </c>
      <c r="BN150" s="6">
        <v>2</v>
      </c>
      <c r="BO150" s="6">
        <v>2</v>
      </c>
      <c r="BP150" s="6">
        <v>1</v>
      </c>
      <c r="BQ150" s="6">
        <v>2</v>
      </c>
      <c r="BR150" s="6">
        <v>2</v>
      </c>
      <c r="BS150" s="6">
        <v>2</v>
      </c>
      <c r="BT150" s="6">
        <v>1</v>
      </c>
      <c r="BU150" s="6">
        <v>2</v>
      </c>
      <c r="BV150" s="6">
        <v>1</v>
      </c>
      <c r="BW150" s="6">
        <v>1</v>
      </c>
      <c r="BX150" s="6">
        <v>2</v>
      </c>
      <c r="BY150" s="6">
        <v>2</v>
      </c>
      <c r="BZ150" s="6">
        <v>2</v>
      </c>
      <c r="CA150" s="6">
        <v>2</v>
      </c>
      <c r="CB150" s="6">
        <v>2</v>
      </c>
      <c r="CC150" s="308">
        <f t="shared" si="96"/>
        <v>14</v>
      </c>
      <c r="CD150" s="347">
        <f t="shared" si="97"/>
        <v>0.66666666666666663</v>
      </c>
      <c r="CE150" s="308">
        <f t="shared" si="98"/>
        <v>7</v>
      </c>
      <c r="CF150" s="347">
        <f t="shared" si="99"/>
        <v>0.33333333333333331</v>
      </c>
      <c r="CG150" s="308">
        <f t="shared" si="100"/>
        <v>0</v>
      </c>
      <c r="CH150" s="347">
        <f t="shared" si="101"/>
        <v>0</v>
      </c>
      <c r="CI150" s="308">
        <f t="shared" si="102"/>
        <v>0</v>
      </c>
      <c r="CJ150" s="347">
        <f t="shared" si="66"/>
        <v>0</v>
      </c>
      <c r="CK150" s="306">
        <f t="shared" si="67"/>
        <v>1.6666666666666667</v>
      </c>
      <c r="CL150" s="306" t="str">
        <f t="shared" si="103"/>
        <v>Đạt mục tiêu</v>
      </c>
      <c r="CM150" s="27"/>
    </row>
    <row r="151" spans="1:91" s="22" customFormat="1" ht="67.5" hidden="1" customHeight="1">
      <c r="A151" s="71">
        <v>145</v>
      </c>
      <c r="B151" s="342">
        <v>303</v>
      </c>
      <c r="C151" s="345" t="s">
        <v>665</v>
      </c>
      <c r="D151" s="329" t="s">
        <v>10</v>
      </c>
      <c r="E151" s="345" t="s">
        <v>664</v>
      </c>
      <c r="F151" s="329" t="s">
        <v>12</v>
      </c>
      <c r="G151" s="345" t="s">
        <v>663</v>
      </c>
      <c r="H151" s="161" t="s">
        <v>546</v>
      </c>
      <c r="I151" s="55" t="s">
        <v>600</v>
      </c>
      <c r="J151" s="14" t="s">
        <v>363</v>
      </c>
      <c r="K151" s="15" t="s">
        <v>329</v>
      </c>
      <c r="L151" s="51" t="s">
        <v>296</v>
      </c>
      <c r="M151" s="69" t="s">
        <v>184</v>
      </c>
      <c r="N151" s="342"/>
      <c r="O151" s="342"/>
      <c r="P151" s="342"/>
      <c r="Q151" s="342"/>
      <c r="R151" s="342"/>
      <c r="S151" s="342"/>
      <c r="T151" s="342"/>
      <c r="U151" s="342" t="s">
        <v>184</v>
      </c>
      <c r="V151" s="342"/>
      <c r="W151" s="342"/>
      <c r="X151" s="306">
        <f t="shared" si="95"/>
        <v>1</v>
      </c>
      <c r="Y151" s="80"/>
      <c r="Z151" s="80"/>
      <c r="AA151" s="80"/>
      <c r="AB151" s="185"/>
      <c r="AC151" s="80"/>
      <c r="AD151" s="80"/>
      <c r="AE151" s="80"/>
      <c r="AF151" s="80"/>
      <c r="AG151" s="80"/>
      <c r="AH151" s="80"/>
      <c r="AI151" s="80"/>
      <c r="AJ151" s="80"/>
      <c r="AK151" s="80"/>
      <c r="AL151" s="80"/>
      <c r="AM151" s="80"/>
      <c r="AN151" s="80"/>
      <c r="AO151" s="80"/>
      <c r="AP151" s="80" t="s">
        <v>523</v>
      </c>
      <c r="AQ151" s="80"/>
      <c r="AR151" s="80"/>
      <c r="AS151" s="80"/>
      <c r="AT151" s="80"/>
      <c r="AU151" s="80"/>
      <c r="AV151" s="80"/>
      <c r="AW151" s="80"/>
      <c r="AX151" s="80"/>
      <c r="AY151" s="80"/>
      <c r="AZ151" s="80"/>
      <c r="BA151" s="80" t="s">
        <v>523</v>
      </c>
      <c r="BB151" s="80"/>
      <c r="BC151" s="80"/>
      <c r="BD151" s="80"/>
      <c r="BE151" s="80"/>
      <c r="BF151" s="80"/>
      <c r="BG151" s="80"/>
      <c r="BH151" s="6">
        <v>2</v>
      </c>
      <c r="BI151" s="6">
        <v>2</v>
      </c>
      <c r="BJ151" s="6">
        <v>2</v>
      </c>
      <c r="BK151" s="6">
        <v>2</v>
      </c>
      <c r="BL151" s="6">
        <v>2</v>
      </c>
      <c r="BM151" s="6">
        <v>2</v>
      </c>
      <c r="BN151" s="6">
        <v>2</v>
      </c>
      <c r="BO151" s="6">
        <v>1</v>
      </c>
      <c r="BP151" s="6">
        <v>2</v>
      </c>
      <c r="BQ151" s="6">
        <v>2</v>
      </c>
      <c r="BR151" s="6">
        <v>2</v>
      </c>
      <c r="BS151" s="6">
        <v>2</v>
      </c>
      <c r="BT151" s="6">
        <v>2</v>
      </c>
      <c r="BU151" s="6">
        <v>2</v>
      </c>
      <c r="BV151" s="6">
        <v>1</v>
      </c>
      <c r="BW151" s="6">
        <v>2</v>
      </c>
      <c r="BX151" s="6">
        <v>2</v>
      </c>
      <c r="BY151" s="6">
        <v>2</v>
      </c>
      <c r="BZ151" s="6">
        <v>1</v>
      </c>
      <c r="CA151" s="6">
        <v>2</v>
      </c>
      <c r="CB151" s="6">
        <v>2</v>
      </c>
      <c r="CC151" s="308">
        <f t="shared" si="96"/>
        <v>18</v>
      </c>
      <c r="CD151" s="347">
        <f t="shared" si="97"/>
        <v>0.8571428571428571</v>
      </c>
      <c r="CE151" s="308">
        <f t="shared" si="98"/>
        <v>3</v>
      </c>
      <c r="CF151" s="347">
        <f t="shared" si="99"/>
        <v>0.14285714285714285</v>
      </c>
      <c r="CG151" s="308">
        <f t="shared" si="100"/>
        <v>0</v>
      </c>
      <c r="CH151" s="347">
        <f t="shared" si="101"/>
        <v>0</v>
      </c>
      <c r="CI151" s="308">
        <f t="shared" si="102"/>
        <v>0</v>
      </c>
      <c r="CJ151" s="347">
        <f t="shared" si="66"/>
        <v>0</v>
      </c>
      <c r="CK151" s="306">
        <f t="shared" si="67"/>
        <v>1.8571428571428572</v>
      </c>
      <c r="CL151" s="306" t="str">
        <f t="shared" si="103"/>
        <v>Đạt mục tiêu</v>
      </c>
      <c r="CM151" s="6"/>
    </row>
    <row r="152" spans="1:91" s="22" customFormat="1" ht="17.25" hidden="1" customHeight="1">
      <c r="A152" s="71">
        <v>146</v>
      </c>
      <c r="B152" s="41">
        <v>309</v>
      </c>
      <c r="C152" s="582" t="s">
        <v>268</v>
      </c>
      <c r="D152" s="583"/>
      <c r="E152" s="583"/>
      <c r="F152" s="584"/>
      <c r="G152" s="45" t="s">
        <v>331</v>
      </c>
      <c r="H152" s="152" t="s">
        <v>331</v>
      </c>
      <c r="I152" s="45" t="s">
        <v>331</v>
      </c>
      <c r="J152" s="45" t="s">
        <v>331</v>
      </c>
      <c r="K152" s="15" t="s">
        <v>329</v>
      </c>
      <c r="L152" s="45" t="s">
        <v>331</v>
      </c>
      <c r="M152" s="45" t="s">
        <v>331</v>
      </c>
      <c r="N152" s="45" t="s">
        <v>331</v>
      </c>
      <c r="O152" s="45" t="s">
        <v>331</v>
      </c>
      <c r="P152" s="45" t="s">
        <v>331</v>
      </c>
      <c r="Q152" s="45" t="s">
        <v>331</v>
      </c>
      <c r="R152" s="45" t="s">
        <v>331</v>
      </c>
      <c r="S152" s="45" t="s">
        <v>331</v>
      </c>
      <c r="T152" s="45" t="s">
        <v>331</v>
      </c>
      <c r="U152" s="45" t="s">
        <v>331</v>
      </c>
      <c r="V152" s="45" t="s">
        <v>331</v>
      </c>
      <c r="W152" s="45" t="s">
        <v>331</v>
      </c>
      <c r="X152" s="45" t="s">
        <v>331</v>
      </c>
      <c r="Y152" s="45" t="s">
        <v>331</v>
      </c>
      <c r="Z152" s="45" t="s">
        <v>331</v>
      </c>
      <c r="AA152" s="45" t="s">
        <v>331</v>
      </c>
      <c r="AB152" s="45" t="s">
        <v>331</v>
      </c>
      <c r="AC152" s="45" t="s">
        <v>331</v>
      </c>
      <c r="AD152" s="45" t="s">
        <v>331</v>
      </c>
      <c r="AE152" s="45" t="s">
        <v>331</v>
      </c>
      <c r="AF152" s="45" t="s">
        <v>331</v>
      </c>
      <c r="AG152" s="45" t="s">
        <v>331</v>
      </c>
      <c r="AH152" s="45" t="s">
        <v>331</v>
      </c>
      <c r="AI152" s="45" t="s">
        <v>331</v>
      </c>
      <c r="AJ152" s="45" t="s">
        <v>331</v>
      </c>
      <c r="AK152" s="45" t="s">
        <v>331</v>
      </c>
      <c r="AL152" s="45" t="s">
        <v>331</v>
      </c>
      <c r="AM152" s="45" t="s">
        <v>331</v>
      </c>
      <c r="AN152" s="45" t="s">
        <v>331</v>
      </c>
      <c r="AO152" s="45" t="s">
        <v>331</v>
      </c>
      <c r="AP152" s="45" t="s">
        <v>331</v>
      </c>
      <c r="AQ152" s="45" t="s">
        <v>331</v>
      </c>
      <c r="AR152" s="45" t="s">
        <v>331</v>
      </c>
      <c r="AS152" s="45" t="s">
        <v>331</v>
      </c>
      <c r="AT152" s="45" t="s">
        <v>331</v>
      </c>
      <c r="AU152" s="45" t="s">
        <v>331</v>
      </c>
      <c r="AV152" s="45" t="s">
        <v>331</v>
      </c>
      <c r="AW152" s="45" t="s">
        <v>331</v>
      </c>
      <c r="AX152" s="45" t="s">
        <v>331</v>
      </c>
      <c r="AY152" s="45" t="s">
        <v>331</v>
      </c>
      <c r="AZ152" s="45" t="s">
        <v>331</v>
      </c>
      <c r="BA152" s="45" t="s">
        <v>331</v>
      </c>
      <c r="BB152" s="45" t="s">
        <v>331</v>
      </c>
      <c r="BC152" s="45" t="s">
        <v>331</v>
      </c>
      <c r="BD152" s="45" t="s">
        <v>331</v>
      </c>
      <c r="BE152" s="45" t="s">
        <v>331</v>
      </c>
      <c r="BF152" s="45" t="s">
        <v>331</v>
      </c>
      <c r="BG152" s="45" t="s">
        <v>331</v>
      </c>
      <c r="BH152" s="45" t="s">
        <v>331</v>
      </c>
      <c r="BI152" s="45" t="s">
        <v>331</v>
      </c>
      <c r="BJ152" s="45" t="s">
        <v>331</v>
      </c>
      <c r="BK152" s="45" t="s">
        <v>331</v>
      </c>
      <c r="BL152" s="45" t="s">
        <v>331</v>
      </c>
      <c r="BM152" s="45" t="s">
        <v>331</v>
      </c>
      <c r="BN152" s="45" t="s">
        <v>331</v>
      </c>
      <c r="BO152" s="45" t="s">
        <v>331</v>
      </c>
      <c r="BP152" s="45" t="s">
        <v>331</v>
      </c>
      <c r="BQ152" s="45" t="s">
        <v>331</v>
      </c>
      <c r="BR152" s="45" t="s">
        <v>331</v>
      </c>
      <c r="BS152" s="45" t="s">
        <v>331</v>
      </c>
      <c r="BT152" s="45" t="s">
        <v>331</v>
      </c>
      <c r="BU152" s="45" t="s">
        <v>331</v>
      </c>
      <c r="BV152" s="45" t="s">
        <v>331</v>
      </c>
      <c r="BW152" s="45" t="s">
        <v>331</v>
      </c>
      <c r="BX152" s="45" t="s">
        <v>331</v>
      </c>
      <c r="BY152" s="45" t="s">
        <v>331</v>
      </c>
      <c r="BZ152" s="45" t="s">
        <v>331</v>
      </c>
      <c r="CA152" s="45" t="s">
        <v>331</v>
      </c>
      <c r="CB152" s="45" t="s">
        <v>331</v>
      </c>
      <c r="CC152" s="45" t="s">
        <v>331</v>
      </c>
      <c r="CD152" s="278" t="s">
        <v>331</v>
      </c>
      <c r="CE152" s="45" t="s">
        <v>331</v>
      </c>
      <c r="CF152" s="278" t="s">
        <v>331</v>
      </c>
      <c r="CG152" s="45" t="s">
        <v>331</v>
      </c>
      <c r="CH152" s="278" t="s">
        <v>331</v>
      </c>
      <c r="CI152" s="45" t="s">
        <v>331</v>
      </c>
      <c r="CJ152" s="278" t="s">
        <v>331</v>
      </c>
      <c r="CK152" s="45" t="s">
        <v>331</v>
      </c>
      <c r="CL152" s="45" t="s">
        <v>331</v>
      </c>
      <c r="CM152" s="45" t="s">
        <v>331</v>
      </c>
    </row>
    <row r="153" spans="1:91" s="22" customFormat="1" ht="45.75" hidden="1" customHeight="1">
      <c r="A153" s="71">
        <v>147</v>
      </c>
      <c r="B153" s="342">
        <v>310</v>
      </c>
      <c r="C153" s="345" t="s">
        <v>666</v>
      </c>
      <c r="D153" s="329" t="s">
        <v>12</v>
      </c>
      <c r="E153" s="345" t="s">
        <v>97</v>
      </c>
      <c r="F153" s="329" t="s">
        <v>12</v>
      </c>
      <c r="G153" s="345" t="s">
        <v>97</v>
      </c>
      <c r="H153" s="160" t="s">
        <v>770</v>
      </c>
      <c r="I153" s="55" t="s">
        <v>599</v>
      </c>
      <c r="J153" s="14" t="s">
        <v>363</v>
      </c>
      <c r="K153" s="15" t="s">
        <v>329</v>
      </c>
      <c r="L153" s="51" t="s">
        <v>296</v>
      </c>
      <c r="M153" s="69" t="s">
        <v>184</v>
      </c>
      <c r="N153" s="342"/>
      <c r="O153" s="342" t="s">
        <v>949</v>
      </c>
      <c r="P153" s="342"/>
      <c r="Q153" s="342"/>
      <c r="R153" s="342"/>
      <c r="S153" s="342"/>
      <c r="T153" s="342"/>
      <c r="U153" s="342"/>
      <c r="V153" s="342"/>
      <c r="W153" s="342"/>
      <c r="X153" s="306">
        <f>COUNTIF($N153:$W153,"x")</f>
        <v>1</v>
      </c>
      <c r="Y153" s="80"/>
      <c r="Z153" s="80"/>
      <c r="AA153" s="80"/>
      <c r="AB153" s="185"/>
      <c r="AC153" s="80"/>
      <c r="AD153" s="80" t="s">
        <v>519</v>
      </c>
      <c r="AE153" s="80"/>
      <c r="AF153" s="80"/>
      <c r="AG153" s="80"/>
      <c r="AH153" s="80" t="s">
        <v>519</v>
      </c>
      <c r="AI153" s="80"/>
      <c r="AJ153" s="80"/>
      <c r="AK153" s="80"/>
      <c r="AL153" s="80"/>
      <c r="AM153" s="80"/>
      <c r="AN153" s="80"/>
      <c r="AO153" s="80"/>
      <c r="AP153" s="80"/>
      <c r="AQ153" s="80"/>
      <c r="AR153" s="80"/>
      <c r="AS153" s="80"/>
      <c r="AT153" s="80"/>
      <c r="AU153" s="80"/>
      <c r="AV153" s="80"/>
      <c r="AW153" s="80"/>
      <c r="AX153" s="80"/>
      <c r="AY153" s="80"/>
      <c r="AZ153" s="80"/>
      <c r="BA153" s="80"/>
      <c r="BB153" s="80"/>
      <c r="BC153" s="80"/>
      <c r="BD153" s="80"/>
      <c r="BE153" s="80"/>
      <c r="BF153" s="80"/>
      <c r="BG153" s="80"/>
      <c r="BH153" s="6">
        <v>2</v>
      </c>
      <c r="BI153" s="6">
        <v>2</v>
      </c>
      <c r="BJ153" s="6">
        <v>2</v>
      </c>
      <c r="BK153" s="6">
        <v>2</v>
      </c>
      <c r="BL153" s="6">
        <v>2</v>
      </c>
      <c r="BM153" s="6">
        <v>1</v>
      </c>
      <c r="BN153" s="6">
        <v>2</v>
      </c>
      <c r="BO153" s="6">
        <v>2</v>
      </c>
      <c r="BP153" s="6">
        <v>2</v>
      </c>
      <c r="BQ153" s="6">
        <v>2</v>
      </c>
      <c r="BR153" s="6">
        <v>2</v>
      </c>
      <c r="BS153" s="6">
        <v>2</v>
      </c>
      <c r="BT153" s="6">
        <v>2</v>
      </c>
      <c r="BU153" s="6">
        <v>2</v>
      </c>
      <c r="BV153" s="6">
        <v>1</v>
      </c>
      <c r="BW153" s="6">
        <v>2</v>
      </c>
      <c r="BX153" s="6">
        <v>1</v>
      </c>
      <c r="BY153" s="6">
        <v>2</v>
      </c>
      <c r="BZ153" s="6">
        <v>2</v>
      </c>
      <c r="CA153" s="6">
        <v>2</v>
      </c>
      <c r="CB153" s="6">
        <v>2</v>
      </c>
      <c r="CC153" s="308">
        <f>COUNTIF(BH153:CB153,"2")</f>
        <v>18</v>
      </c>
      <c r="CD153" s="347">
        <f>CC153/(CC153+CE153+CG153+CI153)</f>
        <v>0.8571428571428571</v>
      </c>
      <c r="CE153" s="308">
        <f>COUNTIF(BH153:CB153,"1")</f>
        <v>3</v>
      </c>
      <c r="CF153" s="347">
        <f>CE153/(CC153+CE153+CG153+CI153)</f>
        <v>0.14285714285714285</v>
      </c>
      <c r="CG153" s="308">
        <f>COUNTIF(BH153:CB153,"0")</f>
        <v>0</v>
      </c>
      <c r="CH153" s="347">
        <f>CG153/(CC153+CE153+CG153+CI153)</f>
        <v>0</v>
      </c>
      <c r="CI153" s="308">
        <f>COUNTIF(BH153:CB153,"KĐG")</f>
        <v>0</v>
      </c>
      <c r="CJ153" s="347">
        <f t="shared" si="66"/>
        <v>0</v>
      </c>
      <c r="CK153" s="306">
        <f t="shared" si="67"/>
        <v>1.8571428571428572</v>
      </c>
      <c r="CL153" s="306" t="str">
        <f>IF(CJ153&gt;=50%,"KĐG",IF(CK153&gt;=1.6,"Đạt mục tiêu",IF(CK153&gt;=1,"Cần cố gắng","Chưa đạt")))</f>
        <v>Đạt mục tiêu</v>
      </c>
      <c r="CM153" s="6"/>
    </row>
    <row r="154" spans="1:91" s="22" customFormat="1" ht="45.75" hidden="1" customHeight="1">
      <c r="A154" s="71">
        <v>148</v>
      </c>
      <c r="B154" s="342">
        <v>311</v>
      </c>
      <c r="C154" s="345" t="s">
        <v>666</v>
      </c>
      <c r="D154" s="329" t="s">
        <v>12</v>
      </c>
      <c r="E154" s="345" t="s">
        <v>97</v>
      </c>
      <c r="F154" s="329" t="s">
        <v>12</v>
      </c>
      <c r="G154" s="345" t="s">
        <v>97</v>
      </c>
      <c r="H154" s="160" t="s">
        <v>770</v>
      </c>
      <c r="I154" s="55" t="s">
        <v>599</v>
      </c>
      <c r="J154" s="14" t="s">
        <v>363</v>
      </c>
      <c r="K154" s="15" t="s">
        <v>329</v>
      </c>
      <c r="L154" s="51" t="s">
        <v>296</v>
      </c>
      <c r="M154" s="69" t="s">
        <v>184</v>
      </c>
      <c r="N154" s="342"/>
      <c r="O154" s="342"/>
      <c r="P154" s="342" t="s">
        <v>949</v>
      </c>
      <c r="Q154" s="342"/>
      <c r="R154" s="342"/>
      <c r="S154" s="342"/>
      <c r="T154" s="342"/>
      <c r="U154" s="342"/>
      <c r="V154" s="342"/>
      <c r="W154" s="342"/>
      <c r="X154" s="306"/>
      <c r="Y154" s="80"/>
      <c r="Z154" s="80"/>
      <c r="AA154" s="80"/>
      <c r="AB154" s="185"/>
      <c r="AC154" s="80"/>
      <c r="AD154" s="80"/>
      <c r="AE154" s="80"/>
      <c r="AF154" s="80"/>
      <c r="AG154" s="80"/>
      <c r="AH154" s="80"/>
      <c r="AI154" s="80"/>
      <c r="AJ154" s="80"/>
      <c r="AK154" s="80"/>
      <c r="AL154" s="80"/>
      <c r="AM154" s="80"/>
      <c r="AN154" s="80"/>
      <c r="AO154" s="80"/>
      <c r="AP154" s="80"/>
      <c r="AQ154" s="80"/>
      <c r="AR154" s="80"/>
      <c r="AS154" s="80"/>
      <c r="AT154" s="80"/>
      <c r="AU154" s="80"/>
      <c r="AV154" s="80"/>
      <c r="AW154" s="80"/>
      <c r="AX154" s="80"/>
      <c r="AY154" s="80"/>
      <c r="AZ154" s="80"/>
      <c r="BA154" s="80"/>
      <c r="BB154" s="80"/>
      <c r="BC154" s="80"/>
      <c r="BD154" s="80"/>
      <c r="BE154" s="80"/>
      <c r="BF154" s="80"/>
      <c r="BG154" s="80"/>
      <c r="BH154" s="6"/>
      <c r="BI154" s="6"/>
      <c r="BJ154" s="6"/>
      <c r="BK154" s="6"/>
      <c r="BL154" s="6"/>
      <c r="BM154" s="6"/>
      <c r="BN154" s="6"/>
      <c r="BO154" s="6"/>
      <c r="BP154" s="6"/>
      <c r="BQ154" s="6"/>
      <c r="BR154" s="6"/>
      <c r="BS154" s="6"/>
      <c r="BT154" s="6"/>
      <c r="BU154" s="6"/>
      <c r="BV154" s="6"/>
      <c r="BW154" s="6"/>
      <c r="BX154" s="6"/>
      <c r="BY154" s="6"/>
      <c r="BZ154" s="6"/>
      <c r="CA154" s="6"/>
      <c r="CB154" s="6"/>
      <c r="CC154" s="308"/>
      <c r="CD154" s="347"/>
      <c r="CE154" s="308"/>
      <c r="CF154" s="347"/>
      <c r="CG154" s="308"/>
      <c r="CH154" s="347"/>
      <c r="CI154" s="308"/>
      <c r="CJ154" s="347"/>
      <c r="CK154" s="306"/>
      <c r="CL154" s="306"/>
      <c r="CM154" s="6"/>
    </row>
    <row r="155" spans="1:91" s="22" customFormat="1" ht="17.25" hidden="1" customHeight="1">
      <c r="A155" s="71">
        <v>149</v>
      </c>
      <c r="B155" s="41">
        <v>313</v>
      </c>
      <c r="C155" s="582" t="s">
        <v>269</v>
      </c>
      <c r="D155" s="583"/>
      <c r="E155" s="583"/>
      <c r="F155" s="584"/>
      <c r="G155" s="45" t="s">
        <v>331</v>
      </c>
      <c r="H155" s="152" t="s">
        <v>331</v>
      </c>
      <c r="I155" s="45" t="s">
        <v>331</v>
      </c>
      <c r="J155" s="45" t="s">
        <v>331</v>
      </c>
      <c r="K155" s="15" t="s">
        <v>329</v>
      </c>
      <c r="L155" s="45" t="s">
        <v>331</v>
      </c>
      <c r="M155" s="45" t="s">
        <v>331</v>
      </c>
      <c r="N155" s="45" t="s">
        <v>331</v>
      </c>
      <c r="O155" s="45" t="s">
        <v>331</v>
      </c>
      <c r="P155" s="45" t="s">
        <v>331</v>
      </c>
      <c r="Q155" s="45" t="s">
        <v>331</v>
      </c>
      <c r="R155" s="45" t="s">
        <v>331</v>
      </c>
      <c r="S155" s="45" t="s">
        <v>331</v>
      </c>
      <c r="T155" s="45" t="s">
        <v>331</v>
      </c>
      <c r="U155" s="45" t="s">
        <v>331</v>
      </c>
      <c r="V155" s="45" t="s">
        <v>331</v>
      </c>
      <c r="W155" s="45" t="s">
        <v>331</v>
      </c>
      <c r="X155" s="45" t="s">
        <v>331</v>
      </c>
      <c r="Y155" s="45" t="s">
        <v>331</v>
      </c>
      <c r="Z155" s="45" t="s">
        <v>331</v>
      </c>
      <c r="AA155" s="45" t="s">
        <v>331</v>
      </c>
      <c r="AB155" s="45" t="s">
        <v>331</v>
      </c>
      <c r="AC155" s="45" t="s">
        <v>331</v>
      </c>
      <c r="AD155" s="45" t="s">
        <v>331</v>
      </c>
      <c r="AE155" s="45" t="s">
        <v>331</v>
      </c>
      <c r="AF155" s="45" t="s">
        <v>331</v>
      </c>
      <c r="AG155" s="45" t="s">
        <v>331</v>
      </c>
      <c r="AH155" s="45" t="s">
        <v>331</v>
      </c>
      <c r="AI155" s="45" t="s">
        <v>331</v>
      </c>
      <c r="AJ155" s="45" t="s">
        <v>331</v>
      </c>
      <c r="AK155" s="45" t="s">
        <v>331</v>
      </c>
      <c r="AL155" s="45" t="s">
        <v>331</v>
      </c>
      <c r="AM155" s="45" t="s">
        <v>331</v>
      </c>
      <c r="AN155" s="45" t="s">
        <v>331</v>
      </c>
      <c r="AO155" s="45" t="s">
        <v>331</v>
      </c>
      <c r="AP155" s="45" t="s">
        <v>331</v>
      </c>
      <c r="AQ155" s="45" t="s">
        <v>331</v>
      </c>
      <c r="AR155" s="45" t="s">
        <v>331</v>
      </c>
      <c r="AS155" s="45" t="s">
        <v>331</v>
      </c>
      <c r="AT155" s="45" t="s">
        <v>331</v>
      </c>
      <c r="AU155" s="45" t="s">
        <v>331</v>
      </c>
      <c r="AV155" s="45" t="s">
        <v>331</v>
      </c>
      <c r="AW155" s="45" t="s">
        <v>331</v>
      </c>
      <c r="AX155" s="45" t="s">
        <v>331</v>
      </c>
      <c r="AY155" s="45" t="s">
        <v>331</v>
      </c>
      <c r="AZ155" s="45" t="s">
        <v>331</v>
      </c>
      <c r="BA155" s="45" t="s">
        <v>331</v>
      </c>
      <c r="BB155" s="45" t="s">
        <v>331</v>
      </c>
      <c r="BC155" s="45" t="s">
        <v>331</v>
      </c>
      <c r="BD155" s="45" t="s">
        <v>331</v>
      </c>
      <c r="BE155" s="45" t="s">
        <v>331</v>
      </c>
      <c r="BF155" s="45" t="s">
        <v>331</v>
      </c>
      <c r="BG155" s="45" t="s">
        <v>331</v>
      </c>
      <c r="BH155" s="45" t="s">
        <v>331</v>
      </c>
      <c r="BI155" s="45" t="s">
        <v>331</v>
      </c>
      <c r="BJ155" s="45" t="s">
        <v>331</v>
      </c>
      <c r="BK155" s="45" t="s">
        <v>331</v>
      </c>
      <c r="BL155" s="45" t="s">
        <v>331</v>
      </c>
      <c r="BM155" s="45" t="s">
        <v>331</v>
      </c>
      <c r="BN155" s="45" t="s">
        <v>331</v>
      </c>
      <c r="BO155" s="45" t="s">
        <v>331</v>
      </c>
      <c r="BP155" s="45" t="s">
        <v>331</v>
      </c>
      <c r="BQ155" s="45" t="s">
        <v>331</v>
      </c>
      <c r="BR155" s="45" t="s">
        <v>331</v>
      </c>
      <c r="BS155" s="45" t="s">
        <v>331</v>
      </c>
      <c r="BT155" s="45" t="s">
        <v>331</v>
      </c>
      <c r="BU155" s="45" t="s">
        <v>331</v>
      </c>
      <c r="BV155" s="45" t="s">
        <v>331</v>
      </c>
      <c r="BW155" s="45" t="s">
        <v>331</v>
      </c>
      <c r="BX155" s="45" t="s">
        <v>331</v>
      </c>
      <c r="BY155" s="45" t="s">
        <v>331</v>
      </c>
      <c r="BZ155" s="45" t="s">
        <v>331</v>
      </c>
      <c r="CA155" s="45" t="s">
        <v>331</v>
      </c>
      <c r="CB155" s="45" t="s">
        <v>331</v>
      </c>
      <c r="CC155" s="45" t="s">
        <v>331</v>
      </c>
      <c r="CD155" s="278" t="s">
        <v>331</v>
      </c>
      <c r="CE155" s="45" t="s">
        <v>331</v>
      </c>
      <c r="CF155" s="278" t="s">
        <v>331</v>
      </c>
      <c r="CG155" s="45" t="s">
        <v>331</v>
      </c>
      <c r="CH155" s="278" t="s">
        <v>331</v>
      </c>
      <c r="CI155" s="45" t="s">
        <v>331</v>
      </c>
      <c r="CJ155" s="278" t="s">
        <v>331</v>
      </c>
      <c r="CK155" s="45" t="s">
        <v>331</v>
      </c>
      <c r="CL155" s="45" t="s">
        <v>331</v>
      </c>
      <c r="CM155" s="45" t="s">
        <v>331</v>
      </c>
    </row>
    <row r="156" spans="1:91" s="22" customFormat="1" ht="78.75" hidden="1" customHeight="1">
      <c r="A156" s="71">
        <v>150</v>
      </c>
      <c r="B156" s="342">
        <v>314</v>
      </c>
      <c r="C156" s="345" t="s">
        <v>193</v>
      </c>
      <c r="D156" s="329" t="s">
        <v>10</v>
      </c>
      <c r="E156" s="345" t="s">
        <v>194</v>
      </c>
      <c r="F156" s="329" t="s">
        <v>12</v>
      </c>
      <c r="G156" s="345" t="s">
        <v>194</v>
      </c>
      <c r="H156" s="160" t="s">
        <v>769</v>
      </c>
      <c r="I156" s="55" t="s">
        <v>599</v>
      </c>
      <c r="J156" s="14" t="s">
        <v>363</v>
      </c>
      <c r="K156" s="15" t="s">
        <v>329</v>
      </c>
      <c r="L156" s="51" t="s">
        <v>296</v>
      </c>
      <c r="M156" s="69" t="s">
        <v>184</v>
      </c>
      <c r="N156" s="342"/>
      <c r="O156" s="342"/>
      <c r="P156" s="342"/>
      <c r="Q156" s="342" t="s">
        <v>184</v>
      </c>
      <c r="R156" s="342"/>
      <c r="S156" s="342"/>
      <c r="T156" s="342"/>
      <c r="U156" s="342"/>
      <c r="V156" s="342"/>
      <c r="W156" s="342"/>
      <c r="X156" s="306">
        <f>COUNTIF($N156:$W156,"x")</f>
        <v>1</v>
      </c>
      <c r="Y156" s="45"/>
      <c r="Z156" s="45"/>
      <c r="AA156" s="45"/>
      <c r="AB156" s="45"/>
      <c r="AC156" s="45"/>
      <c r="AD156" s="45"/>
      <c r="AE156" s="45"/>
      <c r="AF156" s="45"/>
      <c r="AG156" s="45"/>
      <c r="AH156" s="45"/>
      <c r="AI156" s="45"/>
      <c r="AJ156" s="80"/>
      <c r="AK156" s="151"/>
      <c r="AL156" s="151"/>
      <c r="AM156" s="80" t="s">
        <v>519</v>
      </c>
      <c r="AN156" s="151"/>
      <c r="AO156" s="45"/>
      <c r="AP156" s="45"/>
      <c r="AQ156" s="45"/>
      <c r="AR156" s="45"/>
      <c r="AS156" s="45"/>
      <c r="AT156" s="45"/>
      <c r="AU156" s="45"/>
      <c r="AV156" s="45"/>
      <c r="AW156" s="45"/>
      <c r="AX156" s="45"/>
      <c r="AY156" s="45"/>
      <c r="AZ156" s="45"/>
      <c r="BA156" s="45"/>
      <c r="BB156" s="45"/>
      <c r="BC156" s="45"/>
      <c r="BD156" s="45"/>
      <c r="BE156" s="45"/>
      <c r="BF156" s="45"/>
      <c r="BG156" s="45"/>
      <c r="BH156" s="6">
        <v>2</v>
      </c>
      <c r="BI156" s="6">
        <v>1</v>
      </c>
      <c r="BJ156" s="6">
        <v>2</v>
      </c>
      <c r="BK156" s="6">
        <v>2</v>
      </c>
      <c r="BL156" s="6">
        <v>2</v>
      </c>
      <c r="BM156" s="6">
        <v>1</v>
      </c>
      <c r="BN156" s="6">
        <v>2</v>
      </c>
      <c r="BO156" s="6">
        <v>2</v>
      </c>
      <c r="BP156" s="6">
        <v>2</v>
      </c>
      <c r="BQ156" s="6">
        <v>2</v>
      </c>
      <c r="BR156" s="6">
        <v>2</v>
      </c>
      <c r="BS156" s="6">
        <v>2</v>
      </c>
      <c r="BT156" s="6">
        <v>2</v>
      </c>
      <c r="BU156" s="6">
        <v>2</v>
      </c>
      <c r="BV156" s="6">
        <v>1</v>
      </c>
      <c r="BW156" s="6">
        <v>2</v>
      </c>
      <c r="BX156" s="6">
        <v>2</v>
      </c>
      <c r="BY156" s="6">
        <v>2</v>
      </c>
      <c r="BZ156" s="6">
        <v>2</v>
      </c>
      <c r="CA156" s="6">
        <v>2</v>
      </c>
      <c r="CB156" s="6">
        <v>2</v>
      </c>
      <c r="CC156" s="308">
        <f>COUNTIF(BH156:CB156,"2")</f>
        <v>18</v>
      </c>
      <c r="CD156" s="347">
        <f>CC156/(CC156+CE156+CG156+CI156)</f>
        <v>0.8571428571428571</v>
      </c>
      <c r="CE156" s="308">
        <f>COUNTIF(BH156:CB156,"1")</f>
        <v>3</v>
      </c>
      <c r="CF156" s="347">
        <f>CE156/(CC156+CE156+CG156+CI156)</f>
        <v>0.14285714285714285</v>
      </c>
      <c r="CG156" s="308">
        <f>COUNTIF(BH156:CB156,"0")</f>
        <v>0</v>
      </c>
      <c r="CH156" s="347">
        <f>CG156/(CC156+CE156+CG156+CI156)</f>
        <v>0</v>
      </c>
      <c r="CI156" s="308">
        <f>COUNTIF(BH156:CB156,"KĐG")</f>
        <v>0</v>
      </c>
      <c r="CJ156" s="347">
        <f>CI156/(CC156+CE156+CG156+CI156)</f>
        <v>0</v>
      </c>
      <c r="CK156" s="306">
        <f>(((CC156*2)+(CE156*1)+(CG156*0)))/(CC156+CE156+CG156)</f>
        <v>1.8571428571428572</v>
      </c>
      <c r="CL156" s="306" t="str">
        <f>IF(CJ156&gt;=50%,"KĐG",IF(CK156&gt;=1.6,"Đạt mục tiêu",IF(CK156&gt;=1,"Cần cố gắng","Chưa đạt")))</f>
        <v>Đạt mục tiêu</v>
      </c>
      <c r="CM156" s="45"/>
    </row>
    <row r="157" spans="1:91" s="22" customFormat="1" ht="56.25" hidden="1" customHeight="1">
      <c r="A157" s="71">
        <v>151</v>
      </c>
      <c r="B157" s="342">
        <v>314</v>
      </c>
      <c r="C157" s="345" t="s">
        <v>193</v>
      </c>
      <c r="D157" s="329" t="s">
        <v>10</v>
      </c>
      <c r="E157" s="345" t="s">
        <v>194</v>
      </c>
      <c r="F157" s="329" t="s">
        <v>12</v>
      </c>
      <c r="G157" s="345" t="s">
        <v>194</v>
      </c>
      <c r="H157" s="161" t="s">
        <v>990</v>
      </c>
      <c r="I157" s="55" t="s">
        <v>599</v>
      </c>
      <c r="J157" s="14" t="s">
        <v>363</v>
      </c>
      <c r="K157" s="15" t="s">
        <v>329</v>
      </c>
      <c r="L157" s="51" t="s">
        <v>296</v>
      </c>
      <c r="M157" s="69" t="s">
        <v>184</v>
      </c>
      <c r="N157" s="342"/>
      <c r="O157" s="342"/>
      <c r="P157" s="342"/>
      <c r="Q157" s="342"/>
      <c r="R157" s="342"/>
      <c r="S157" s="342"/>
      <c r="T157" s="342" t="s">
        <v>184</v>
      </c>
      <c r="U157" s="342"/>
      <c r="V157" s="342"/>
      <c r="W157" s="342"/>
      <c r="X157" s="306">
        <f>COUNTIF($N157:$W157,"x")</f>
        <v>1</v>
      </c>
      <c r="Y157" s="80"/>
      <c r="Z157" s="80"/>
      <c r="AA157" s="80"/>
      <c r="AB157" s="185"/>
      <c r="AC157" s="80"/>
      <c r="AD157" s="80"/>
      <c r="AE157" s="80"/>
      <c r="AF157" s="80"/>
      <c r="AG157" s="80"/>
      <c r="AH157" s="80"/>
      <c r="AI157" s="80"/>
      <c r="AJ157" s="80"/>
      <c r="AK157" s="80"/>
      <c r="AL157" s="80"/>
      <c r="AM157" s="80"/>
      <c r="AN157" s="80"/>
      <c r="AO157" s="80"/>
      <c r="AP157" s="80"/>
      <c r="AQ157" s="80"/>
      <c r="AR157" s="80"/>
      <c r="AS157" s="80"/>
      <c r="AT157" s="80"/>
      <c r="AU157" s="80"/>
      <c r="AV157" s="80" t="s">
        <v>522</v>
      </c>
      <c r="AW157" s="80"/>
      <c r="AX157" s="80"/>
      <c r="AY157" s="80"/>
      <c r="AZ157" s="80"/>
      <c r="BA157" s="80"/>
      <c r="BB157" s="80"/>
      <c r="BC157" s="80"/>
      <c r="BD157" s="80"/>
      <c r="BE157" s="80"/>
      <c r="BF157" s="80"/>
      <c r="BG157" s="80"/>
      <c r="BH157" s="6">
        <v>2</v>
      </c>
      <c r="BI157" s="6">
        <v>2</v>
      </c>
      <c r="BJ157" s="6">
        <v>2</v>
      </c>
      <c r="BK157" s="6">
        <v>2</v>
      </c>
      <c r="BL157" s="6">
        <v>2</v>
      </c>
      <c r="BM157" s="6">
        <v>2</v>
      </c>
      <c r="BN157" s="6">
        <v>2</v>
      </c>
      <c r="BO157" s="6">
        <v>2</v>
      </c>
      <c r="BP157" s="6">
        <v>2</v>
      </c>
      <c r="BQ157" s="6">
        <v>1</v>
      </c>
      <c r="BR157" s="6">
        <v>2</v>
      </c>
      <c r="BS157" s="6">
        <v>2</v>
      </c>
      <c r="BT157" s="6">
        <v>2</v>
      </c>
      <c r="BU157" s="6">
        <v>2</v>
      </c>
      <c r="BV157" s="6">
        <v>2</v>
      </c>
      <c r="BW157" s="6">
        <v>2</v>
      </c>
      <c r="BX157" s="6">
        <v>2</v>
      </c>
      <c r="BY157" s="6">
        <v>1</v>
      </c>
      <c r="BZ157" s="6">
        <v>2</v>
      </c>
      <c r="CA157" s="6">
        <v>2</v>
      </c>
      <c r="CB157" s="6">
        <v>2</v>
      </c>
      <c r="CC157" s="308">
        <f>COUNTIF(BH157:CB157,"2")</f>
        <v>19</v>
      </c>
      <c r="CD157" s="347">
        <f>CC157/(CC157+CE157+CG157+CI157)</f>
        <v>0.90476190476190477</v>
      </c>
      <c r="CE157" s="308">
        <f>COUNTIF(BH157:CB157,"1")</f>
        <v>2</v>
      </c>
      <c r="CF157" s="347">
        <f>CE157/(CC157+CE157+CG157+CI157)</f>
        <v>9.5238095238095233E-2</v>
      </c>
      <c r="CG157" s="308">
        <f>COUNTIF(BH157:CB157,"0")</f>
        <v>0</v>
      </c>
      <c r="CH157" s="347">
        <f>CG157/(CC157+CE157+CG157+CI157)</f>
        <v>0</v>
      </c>
      <c r="CI157" s="308">
        <f>COUNTIF(BH157:CB157,"KĐG")</f>
        <v>0</v>
      </c>
      <c r="CJ157" s="347">
        <f>CI157/(CC157+CE157+CG157+CI157)</f>
        <v>0</v>
      </c>
      <c r="CK157" s="306">
        <f t="shared" si="67"/>
        <v>1.9047619047619047</v>
      </c>
      <c r="CL157" s="306" t="str">
        <f>IF(CJ157&gt;=50%,"KĐG",IF(CK157&gt;=1.6,"Đạt mục tiêu",IF(CK157&gt;=1,"Cần cố gắng","Chưa đạt")))</f>
        <v>Đạt mục tiêu</v>
      </c>
      <c r="CM157" s="6"/>
    </row>
    <row r="158" spans="1:91" s="22" customFormat="1" ht="17.25" hidden="1" customHeight="1">
      <c r="A158" s="71">
        <v>152</v>
      </c>
      <c r="B158" s="41">
        <v>318</v>
      </c>
      <c r="C158" s="582" t="s">
        <v>271</v>
      </c>
      <c r="D158" s="583"/>
      <c r="E158" s="583"/>
      <c r="F158" s="584"/>
      <c r="G158" s="45" t="s">
        <v>331</v>
      </c>
      <c r="H158" s="152" t="s">
        <v>331</v>
      </c>
      <c r="I158" s="45" t="s">
        <v>331</v>
      </c>
      <c r="J158" s="45" t="s">
        <v>331</v>
      </c>
      <c r="K158" s="15" t="s">
        <v>329</v>
      </c>
      <c r="L158" s="45" t="s">
        <v>331</v>
      </c>
      <c r="M158" s="45" t="s">
        <v>331</v>
      </c>
      <c r="N158" s="45" t="s">
        <v>331</v>
      </c>
      <c r="O158" s="45" t="s">
        <v>331</v>
      </c>
      <c r="P158" s="45" t="s">
        <v>331</v>
      </c>
      <c r="Q158" s="45" t="s">
        <v>331</v>
      </c>
      <c r="R158" s="45" t="s">
        <v>331</v>
      </c>
      <c r="S158" s="45" t="s">
        <v>331</v>
      </c>
      <c r="T158" s="45" t="s">
        <v>331</v>
      </c>
      <c r="U158" s="45" t="s">
        <v>331</v>
      </c>
      <c r="V158" s="45" t="s">
        <v>331</v>
      </c>
      <c r="W158" s="45" t="s">
        <v>331</v>
      </c>
      <c r="X158" s="45" t="s">
        <v>331</v>
      </c>
      <c r="Y158" s="45" t="s">
        <v>331</v>
      </c>
      <c r="Z158" s="45" t="s">
        <v>331</v>
      </c>
      <c r="AA158" s="45" t="s">
        <v>331</v>
      </c>
      <c r="AB158" s="45" t="s">
        <v>331</v>
      </c>
      <c r="AC158" s="45" t="s">
        <v>331</v>
      </c>
      <c r="AD158" s="45" t="s">
        <v>331</v>
      </c>
      <c r="AE158" s="45" t="s">
        <v>331</v>
      </c>
      <c r="AF158" s="45" t="s">
        <v>331</v>
      </c>
      <c r="AG158" s="45" t="s">
        <v>331</v>
      </c>
      <c r="AH158" s="45" t="s">
        <v>331</v>
      </c>
      <c r="AI158" s="45" t="s">
        <v>331</v>
      </c>
      <c r="AJ158" s="45" t="s">
        <v>331</v>
      </c>
      <c r="AK158" s="45" t="s">
        <v>331</v>
      </c>
      <c r="AL158" s="45" t="s">
        <v>331</v>
      </c>
      <c r="AM158" s="45" t="s">
        <v>331</v>
      </c>
      <c r="AN158" s="45" t="s">
        <v>331</v>
      </c>
      <c r="AO158" s="45" t="s">
        <v>331</v>
      </c>
      <c r="AP158" s="45" t="s">
        <v>331</v>
      </c>
      <c r="AQ158" s="45" t="s">
        <v>331</v>
      </c>
      <c r="AR158" s="45" t="s">
        <v>331</v>
      </c>
      <c r="AS158" s="45" t="s">
        <v>331</v>
      </c>
      <c r="AT158" s="45" t="s">
        <v>331</v>
      </c>
      <c r="AU158" s="45" t="s">
        <v>331</v>
      </c>
      <c r="AV158" s="45" t="s">
        <v>331</v>
      </c>
      <c r="AW158" s="45" t="s">
        <v>331</v>
      </c>
      <c r="AX158" s="45" t="s">
        <v>331</v>
      </c>
      <c r="AY158" s="45" t="s">
        <v>331</v>
      </c>
      <c r="AZ158" s="45" t="s">
        <v>331</v>
      </c>
      <c r="BA158" s="45" t="s">
        <v>331</v>
      </c>
      <c r="BB158" s="45" t="s">
        <v>331</v>
      </c>
      <c r="BC158" s="45" t="s">
        <v>331</v>
      </c>
      <c r="BD158" s="45" t="s">
        <v>331</v>
      </c>
      <c r="BE158" s="45" t="s">
        <v>331</v>
      </c>
      <c r="BF158" s="45" t="s">
        <v>331</v>
      </c>
      <c r="BG158" s="45" t="s">
        <v>331</v>
      </c>
      <c r="BH158" s="45" t="s">
        <v>331</v>
      </c>
      <c r="BI158" s="45" t="s">
        <v>331</v>
      </c>
      <c r="BJ158" s="45" t="s">
        <v>331</v>
      </c>
      <c r="BK158" s="45" t="s">
        <v>331</v>
      </c>
      <c r="BL158" s="45" t="s">
        <v>331</v>
      </c>
      <c r="BM158" s="45" t="s">
        <v>331</v>
      </c>
      <c r="BN158" s="45" t="s">
        <v>331</v>
      </c>
      <c r="BO158" s="45" t="s">
        <v>331</v>
      </c>
      <c r="BP158" s="45" t="s">
        <v>331</v>
      </c>
      <c r="BQ158" s="45" t="s">
        <v>331</v>
      </c>
      <c r="BR158" s="45" t="s">
        <v>331</v>
      </c>
      <c r="BS158" s="45" t="s">
        <v>331</v>
      </c>
      <c r="BT158" s="45" t="s">
        <v>331</v>
      </c>
      <c r="BU158" s="45" t="s">
        <v>331</v>
      </c>
      <c r="BV158" s="45" t="s">
        <v>331</v>
      </c>
      <c r="BW158" s="45" t="s">
        <v>331</v>
      </c>
      <c r="BX158" s="45" t="s">
        <v>331</v>
      </c>
      <c r="BY158" s="45" t="s">
        <v>331</v>
      </c>
      <c r="BZ158" s="45" t="s">
        <v>331</v>
      </c>
      <c r="CA158" s="45" t="s">
        <v>331</v>
      </c>
      <c r="CB158" s="45" t="s">
        <v>331</v>
      </c>
      <c r="CC158" s="45" t="s">
        <v>331</v>
      </c>
      <c r="CD158" s="278" t="s">
        <v>331</v>
      </c>
      <c r="CE158" s="45" t="s">
        <v>331</v>
      </c>
      <c r="CF158" s="278" t="s">
        <v>331</v>
      </c>
      <c r="CG158" s="45" t="s">
        <v>331</v>
      </c>
      <c r="CH158" s="278" t="s">
        <v>331</v>
      </c>
      <c r="CI158" s="45" t="s">
        <v>331</v>
      </c>
      <c r="CJ158" s="278" t="s">
        <v>331</v>
      </c>
      <c r="CK158" s="45" t="s">
        <v>331</v>
      </c>
      <c r="CL158" s="45" t="s">
        <v>331</v>
      </c>
      <c r="CM158" s="45" t="s">
        <v>331</v>
      </c>
    </row>
    <row r="159" spans="1:91" s="22" customFormat="1" ht="34.5" hidden="1" customHeight="1">
      <c r="A159" s="71">
        <v>153</v>
      </c>
      <c r="B159" s="585">
        <v>319</v>
      </c>
      <c r="C159" s="594" t="s">
        <v>195</v>
      </c>
      <c r="D159" s="597" t="s">
        <v>10</v>
      </c>
      <c r="E159" s="598" t="s">
        <v>98</v>
      </c>
      <c r="F159" s="587" t="s">
        <v>12</v>
      </c>
      <c r="G159" s="575" t="s">
        <v>98</v>
      </c>
      <c r="H159" s="160" t="s">
        <v>762</v>
      </c>
      <c r="I159" s="55" t="s">
        <v>599</v>
      </c>
      <c r="J159" s="14" t="s">
        <v>363</v>
      </c>
      <c r="K159" s="15" t="s">
        <v>329</v>
      </c>
      <c r="L159" s="52" t="s">
        <v>296</v>
      </c>
      <c r="M159" s="69" t="s">
        <v>184</v>
      </c>
      <c r="N159" s="342"/>
      <c r="O159" s="342"/>
      <c r="P159" s="342"/>
      <c r="Q159" s="342" t="s">
        <v>184</v>
      </c>
      <c r="R159" s="342"/>
      <c r="S159" s="342"/>
      <c r="T159" s="342"/>
      <c r="U159" s="342"/>
      <c r="V159" s="342"/>
      <c r="W159" s="342"/>
      <c r="X159" s="306">
        <f>COUNTIF($N159:$W159,"x")</f>
        <v>1</v>
      </c>
      <c r="Y159" s="80"/>
      <c r="Z159" s="80"/>
      <c r="AA159" s="80"/>
      <c r="AB159" s="185"/>
      <c r="AC159" s="80"/>
      <c r="AD159" s="80"/>
      <c r="AE159" s="80"/>
      <c r="AF159" s="80"/>
      <c r="AG159" s="80"/>
      <c r="AH159" s="80"/>
      <c r="AI159" s="80"/>
      <c r="AJ159" s="80"/>
      <c r="AK159" s="80"/>
      <c r="AL159" s="80" t="s">
        <v>519</v>
      </c>
      <c r="AM159" s="80"/>
      <c r="AN159" s="80"/>
      <c r="AO159" s="80"/>
      <c r="AP159" s="80"/>
      <c r="AQ159" s="80"/>
      <c r="AR159" s="80"/>
      <c r="AS159" s="80"/>
      <c r="AT159" s="80"/>
      <c r="AU159" s="80"/>
      <c r="AV159" s="80"/>
      <c r="AW159" s="80"/>
      <c r="AX159" s="80"/>
      <c r="AY159" s="80"/>
      <c r="AZ159" s="80"/>
      <c r="BA159" s="80"/>
      <c r="BB159" s="80"/>
      <c r="BC159" s="80"/>
      <c r="BD159" s="80"/>
      <c r="BE159" s="80"/>
      <c r="BF159" s="80"/>
      <c r="BG159" s="80"/>
      <c r="BH159" s="6">
        <v>1</v>
      </c>
      <c r="BI159" s="6">
        <v>2</v>
      </c>
      <c r="BJ159" s="6">
        <v>2</v>
      </c>
      <c r="BK159" s="6">
        <v>1</v>
      </c>
      <c r="BL159" s="6">
        <v>2</v>
      </c>
      <c r="BM159" s="6">
        <v>1</v>
      </c>
      <c r="BN159" s="6">
        <v>2</v>
      </c>
      <c r="BO159" s="6">
        <v>2</v>
      </c>
      <c r="BP159" s="6">
        <v>1</v>
      </c>
      <c r="BQ159" s="6">
        <v>2</v>
      </c>
      <c r="BR159" s="6">
        <v>2</v>
      </c>
      <c r="BS159" s="6">
        <v>2</v>
      </c>
      <c r="BT159" s="6">
        <v>2</v>
      </c>
      <c r="BU159" s="6">
        <v>2</v>
      </c>
      <c r="BV159" s="6">
        <v>1</v>
      </c>
      <c r="BW159" s="6">
        <v>2</v>
      </c>
      <c r="BX159" s="6">
        <v>1</v>
      </c>
      <c r="BY159" s="6">
        <v>2</v>
      </c>
      <c r="BZ159" s="6">
        <v>2</v>
      </c>
      <c r="CA159" s="6">
        <v>1</v>
      </c>
      <c r="CB159" s="6">
        <v>2</v>
      </c>
      <c r="CC159" s="308">
        <f>COUNTIF(BH159:CB159,"2")</f>
        <v>14</v>
      </c>
      <c r="CD159" s="347">
        <f>CC159/(CC159+CE159+CG159+CI159)</f>
        <v>0.66666666666666663</v>
      </c>
      <c r="CE159" s="308">
        <f>COUNTIF(BH159:CB159,"1")</f>
        <v>7</v>
      </c>
      <c r="CF159" s="347">
        <f>CE159/(CC159+CE159+CG159+CI159)</f>
        <v>0.33333333333333331</v>
      </c>
      <c r="CG159" s="308">
        <f>COUNTIF(BH159:CB159,"0")</f>
        <v>0</v>
      </c>
      <c r="CH159" s="347">
        <f>CG159/(CC159+CE159+CG159+CI159)</f>
        <v>0</v>
      </c>
      <c r="CI159" s="308">
        <f>COUNTIF(BH159:CB159,"KĐG")</f>
        <v>0</v>
      </c>
      <c r="CJ159" s="347">
        <f t="shared" ref="CJ159:CJ222" si="104">CI159/(CC159+CE159+CG159+CI159)</f>
        <v>0</v>
      </c>
      <c r="CK159" s="306">
        <f t="shared" ref="CK159:CK222" si="105">(((CC159*2)+(CE159*1)+(CG159*0)))/(CC159+CE159+CG159)</f>
        <v>1.6666666666666667</v>
      </c>
      <c r="CL159" s="306" t="str">
        <f>IF(CJ159&gt;=50%,"KĐG",IF(CK159&gt;=1.6,"Đạt mục tiêu",IF(CK159&gt;=1,"Cần cố gắng","Chưa đạt")))</f>
        <v>Đạt mục tiêu</v>
      </c>
      <c r="CM159" s="6"/>
    </row>
    <row r="160" spans="1:91" s="22" customFormat="1" ht="78" customHeight="1">
      <c r="A160" s="71">
        <v>154</v>
      </c>
      <c r="B160" s="589"/>
      <c r="C160" s="595"/>
      <c r="D160" s="597"/>
      <c r="E160" s="599"/>
      <c r="F160" s="591"/>
      <c r="G160" s="590"/>
      <c r="H160" s="160" t="s">
        <v>768</v>
      </c>
      <c r="I160" s="55" t="s">
        <v>599</v>
      </c>
      <c r="J160" s="14" t="s">
        <v>363</v>
      </c>
      <c r="K160" s="15" t="s">
        <v>329</v>
      </c>
      <c r="L160" s="52" t="s">
        <v>296</v>
      </c>
      <c r="M160" s="69" t="s">
        <v>184</v>
      </c>
      <c r="N160" s="342"/>
      <c r="O160" s="342"/>
      <c r="P160" s="342"/>
      <c r="Q160" s="342"/>
      <c r="R160" s="342" t="s">
        <v>184</v>
      </c>
      <c r="S160" s="342"/>
      <c r="T160" s="342"/>
      <c r="U160" s="342"/>
      <c r="V160" s="342"/>
      <c r="W160" s="342"/>
      <c r="X160" s="306">
        <f>COUNTIF($N160:$W160,"x")</f>
        <v>1</v>
      </c>
      <c r="Y160" s="80"/>
      <c r="Z160" s="80"/>
      <c r="AA160" s="80"/>
      <c r="AB160" s="185"/>
      <c r="AC160" s="80"/>
      <c r="AD160" s="80"/>
      <c r="AE160" s="80"/>
      <c r="AF160" s="80"/>
      <c r="AG160" s="80"/>
      <c r="AH160" s="80"/>
      <c r="AI160" s="80"/>
      <c r="AJ160" s="80"/>
      <c r="AK160" s="80"/>
      <c r="AL160" s="80"/>
      <c r="AM160" s="80"/>
      <c r="AN160" s="80"/>
      <c r="AO160" s="80"/>
      <c r="AP160" s="80" t="s">
        <v>519</v>
      </c>
      <c r="AQ160" s="80"/>
      <c r="AR160" s="80"/>
      <c r="AS160" s="80"/>
      <c r="AT160" s="80"/>
      <c r="AU160" s="80"/>
      <c r="AV160" s="80"/>
      <c r="AW160" s="80"/>
      <c r="AX160" s="80"/>
      <c r="AY160" s="80"/>
      <c r="AZ160" s="80"/>
      <c r="BA160" s="80"/>
      <c r="BB160" s="80"/>
      <c r="BC160" s="80"/>
      <c r="BD160" s="80"/>
      <c r="BE160" s="80"/>
      <c r="BF160" s="80"/>
      <c r="BG160" s="80"/>
      <c r="BH160" s="6">
        <v>2</v>
      </c>
      <c r="BI160" s="6">
        <v>2</v>
      </c>
      <c r="BJ160" s="6">
        <v>2</v>
      </c>
      <c r="BK160" s="6">
        <v>2</v>
      </c>
      <c r="BL160" s="6">
        <v>2</v>
      </c>
      <c r="BM160" s="6">
        <v>1</v>
      </c>
      <c r="BN160" s="6">
        <v>2</v>
      </c>
      <c r="BO160" s="6">
        <v>2</v>
      </c>
      <c r="BP160" s="6">
        <v>2</v>
      </c>
      <c r="BQ160" s="6">
        <v>2</v>
      </c>
      <c r="BR160" s="6">
        <v>2</v>
      </c>
      <c r="BS160" s="6">
        <v>2</v>
      </c>
      <c r="BT160" s="6">
        <v>1</v>
      </c>
      <c r="BU160" s="6">
        <v>2</v>
      </c>
      <c r="BV160" s="6">
        <v>2</v>
      </c>
      <c r="BW160" s="6">
        <v>2</v>
      </c>
      <c r="BX160" s="6">
        <v>2</v>
      </c>
      <c r="BY160" s="6">
        <v>1</v>
      </c>
      <c r="BZ160" s="6">
        <v>2</v>
      </c>
      <c r="CA160" s="6">
        <v>2</v>
      </c>
      <c r="CB160" s="6">
        <v>2</v>
      </c>
      <c r="CC160" s="308">
        <f>COUNTIF(BH160:CB160,"2")</f>
        <v>18</v>
      </c>
      <c r="CD160" s="347">
        <f>CC160/(CC160+CE160+CG160+CI160)</f>
        <v>0.8571428571428571</v>
      </c>
      <c r="CE160" s="308">
        <f>COUNTIF(BH160:CB160,"1")</f>
        <v>3</v>
      </c>
      <c r="CF160" s="347">
        <f>CE160/(CC160+CE160+CG160+CI160)</f>
        <v>0.14285714285714285</v>
      </c>
      <c r="CG160" s="308">
        <f>COUNTIF(BH160:CB160,"0")</f>
        <v>0</v>
      </c>
      <c r="CH160" s="347">
        <f>CG160/(CC160+CE160+CG160+CI160)</f>
        <v>0</v>
      </c>
      <c r="CI160" s="308">
        <f>COUNTIF(BH160:CB160,"KĐG")</f>
        <v>0</v>
      </c>
      <c r="CJ160" s="347">
        <f t="shared" si="104"/>
        <v>0</v>
      </c>
      <c r="CK160" s="277">
        <f t="shared" si="105"/>
        <v>1.8571428571428572</v>
      </c>
      <c r="CL160" s="306" t="str">
        <f>IF(CJ160&gt;=50%,"KĐG",IF(CK160&gt;=1.6,"Đạt mục tiêu",IF(CK160&gt;=1,"Cần cố gắng","Chưa đạt")))</f>
        <v>Đạt mục tiêu</v>
      </c>
      <c r="CM160" s="6"/>
    </row>
    <row r="161" spans="1:91" s="22" customFormat="1" ht="69" hidden="1" customHeight="1">
      <c r="A161" s="71">
        <v>155</v>
      </c>
      <c r="B161" s="586"/>
      <c r="C161" s="596"/>
      <c r="D161" s="597"/>
      <c r="E161" s="600"/>
      <c r="F161" s="588"/>
      <c r="G161" s="576"/>
      <c r="H161" s="160" t="s">
        <v>767</v>
      </c>
      <c r="I161" s="55" t="s">
        <v>599</v>
      </c>
      <c r="J161" s="14" t="s">
        <v>363</v>
      </c>
      <c r="K161" s="15" t="s">
        <v>329</v>
      </c>
      <c r="L161" s="52" t="s">
        <v>296</v>
      </c>
      <c r="M161" s="69" t="s">
        <v>184</v>
      </c>
      <c r="N161" s="342"/>
      <c r="O161" s="342"/>
      <c r="P161" s="342"/>
      <c r="Q161" s="342"/>
      <c r="R161" s="342"/>
      <c r="S161" s="342"/>
      <c r="T161" s="342" t="s">
        <v>184</v>
      </c>
      <c r="U161" s="342"/>
      <c r="V161" s="342"/>
      <c r="W161" s="342"/>
      <c r="X161" s="306">
        <f>COUNTIF($N161:$W161,"x")</f>
        <v>1</v>
      </c>
      <c r="Y161" s="80"/>
      <c r="Z161" s="80"/>
      <c r="AA161" s="80"/>
      <c r="AB161" s="185"/>
      <c r="AC161" s="80"/>
      <c r="AD161" s="80"/>
      <c r="AE161" s="80"/>
      <c r="AF161" s="80"/>
      <c r="AG161" s="80"/>
      <c r="AH161" s="80"/>
      <c r="AI161" s="80"/>
      <c r="AJ161" s="80"/>
      <c r="AK161" s="80"/>
      <c r="AL161" s="80"/>
      <c r="AM161" s="80"/>
      <c r="AN161" s="80"/>
      <c r="AO161" s="80"/>
      <c r="AP161" s="80"/>
      <c r="AQ161" s="80"/>
      <c r="AR161" s="80"/>
      <c r="AS161" s="80"/>
      <c r="AT161" s="80"/>
      <c r="AU161" s="80"/>
      <c r="AV161" s="80"/>
      <c r="AW161" s="80"/>
      <c r="AX161" s="80" t="s">
        <v>519</v>
      </c>
      <c r="AY161" s="80"/>
      <c r="AZ161" s="80"/>
      <c r="BA161" s="80"/>
      <c r="BB161" s="80"/>
      <c r="BC161" s="80"/>
      <c r="BD161" s="80"/>
      <c r="BE161" s="80"/>
      <c r="BF161" s="80"/>
      <c r="BG161" s="80"/>
      <c r="BH161" s="6" t="s">
        <v>946</v>
      </c>
      <c r="BI161" s="6" t="s">
        <v>946</v>
      </c>
      <c r="BJ161" s="6" t="s">
        <v>946</v>
      </c>
      <c r="BK161" s="6" t="s">
        <v>946</v>
      </c>
      <c r="BL161" s="6" t="s">
        <v>946</v>
      </c>
      <c r="BM161" s="6" t="s">
        <v>946</v>
      </c>
      <c r="BN161" s="6" t="s">
        <v>946</v>
      </c>
      <c r="BO161" s="6" t="s">
        <v>946</v>
      </c>
      <c r="BP161" s="6" t="s">
        <v>946</v>
      </c>
      <c r="BQ161" s="6" t="s">
        <v>946</v>
      </c>
      <c r="BR161" s="6" t="s">
        <v>946</v>
      </c>
      <c r="BS161" s="6" t="s">
        <v>946</v>
      </c>
      <c r="BT161" s="6" t="s">
        <v>946</v>
      </c>
      <c r="BU161" s="6" t="s">
        <v>946</v>
      </c>
      <c r="BV161" s="6" t="s">
        <v>946</v>
      </c>
      <c r="BW161" s="6" t="s">
        <v>946</v>
      </c>
      <c r="BX161" s="6" t="s">
        <v>946</v>
      </c>
      <c r="BY161" s="6" t="s">
        <v>946</v>
      </c>
      <c r="BZ161" s="6" t="s">
        <v>946</v>
      </c>
      <c r="CA161" s="6" t="s">
        <v>946</v>
      </c>
      <c r="CB161" s="6" t="s">
        <v>946</v>
      </c>
      <c r="CC161" s="308">
        <f>COUNTIF(BH161:CB161,"2")</f>
        <v>0</v>
      </c>
      <c r="CD161" s="347">
        <f>CC161/(CC161+CE161+CG161+CI161)</f>
        <v>0</v>
      </c>
      <c r="CE161" s="308">
        <f>COUNTIF(BH161:CB161,"1")</f>
        <v>0</v>
      </c>
      <c r="CF161" s="347">
        <f>CE161/(CC161+CE161+CG161+CI161)</f>
        <v>0</v>
      </c>
      <c r="CG161" s="308">
        <f>COUNTIF(BH161:CB161,"0")</f>
        <v>0</v>
      </c>
      <c r="CH161" s="347">
        <f>CG161/(CC161+CE161+CG161+CI161)</f>
        <v>0</v>
      </c>
      <c r="CI161" s="308">
        <f>COUNTIF(BH161:CB161,"KĐG")</f>
        <v>21</v>
      </c>
      <c r="CJ161" s="347">
        <f t="shared" si="104"/>
        <v>1</v>
      </c>
      <c r="CK161" s="306" t="e">
        <f t="shared" si="105"/>
        <v>#DIV/0!</v>
      </c>
      <c r="CL161" s="306" t="str">
        <f>IF(CJ161&gt;=50%,"KĐG",IF(CK161&gt;=1.6,"Đạt mục tiêu",IF(CK161&gt;=1,"Cần cố gắng","Chưa đạt")))</f>
        <v>KĐG</v>
      </c>
      <c r="CM161" s="6"/>
    </row>
    <row r="162" spans="1:91" s="22" customFormat="1" ht="17.25" hidden="1" customHeight="1">
      <c r="A162" s="71">
        <v>156</v>
      </c>
      <c r="B162" s="41">
        <v>326</v>
      </c>
      <c r="C162" s="582" t="s">
        <v>326</v>
      </c>
      <c r="D162" s="583"/>
      <c r="E162" s="583"/>
      <c r="F162" s="584"/>
      <c r="G162" s="45" t="s">
        <v>331</v>
      </c>
      <c r="H162" s="152" t="s">
        <v>331</v>
      </c>
      <c r="I162" s="45" t="s">
        <v>331</v>
      </c>
      <c r="J162" s="45" t="s">
        <v>331</v>
      </c>
      <c r="K162" s="17" t="s">
        <v>329</v>
      </c>
      <c r="L162" s="45" t="s">
        <v>331</v>
      </c>
      <c r="M162" s="45" t="s">
        <v>331</v>
      </c>
      <c r="N162" s="45" t="s">
        <v>331</v>
      </c>
      <c r="O162" s="45" t="s">
        <v>331</v>
      </c>
      <c r="P162" s="45" t="s">
        <v>331</v>
      </c>
      <c r="Q162" s="45" t="s">
        <v>331</v>
      </c>
      <c r="R162" s="45" t="s">
        <v>331</v>
      </c>
      <c r="S162" s="45" t="s">
        <v>331</v>
      </c>
      <c r="T162" s="45" t="s">
        <v>331</v>
      </c>
      <c r="U162" s="45" t="s">
        <v>331</v>
      </c>
      <c r="V162" s="45" t="s">
        <v>331</v>
      </c>
      <c r="W162" s="45" t="s">
        <v>331</v>
      </c>
      <c r="X162" s="45" t="s">
        <v>331</v>
      </c>
      <c r="Y162" s="45" t="s">
        <v>331</v>
      </c>
      <c r="Z162" s="45" t="s">
        <v>331</v>
      </c>
      <c r="AA162" s="45" t="s">
        <v>331</v>
      </c>
      <c r="AB162" s="45" t="s">
        <v>331</v>
      </c>
      <c r="AC162" s="45" t="s">
        <v>331</v>
      </c>
      <c r="AD162" s="45" t="s">
        <v>331</v>
      </c>
      <c r="AE162" s="45" t="s">
        <v>331</v>
      </c>
      <c r="AF162" s="45" t="s">
        <v>331</v>
      </c>
      <c r="AG162" s="45" t="s">
        <v>331</v>
      </c>
      <c r="AH162" s="45" t="s">
        <v>331</v>
      </c>
      <c r="AI162" s="45" t="s">
        <v>331</v>
      </c>
      <c r="AJ162" s="45" t="s">
        <v>331</v>
      </c>
      <c r="AK162" s="45" t="s">
        <v>331</v>
      </c>
      <c r="AL162" s="45" t="s">
        <v>331</v>
      </c>
      <c r="AM162" s="45" t="s">
        <v>331</v>
      </c>
      <c r="AN162" s="45" t="s">
        <v>331</v>
      </c>
      <c r="AO162" s="45" t="s">
        <v>331</v>
      </c>
      <c r="AP162" s="45" t="s">
        <v>331</v>
      </c>
      <c r="AQ162" s="45" t="s">
        <v>331</v>
      </c>
      <c r="AR162" s="45" t="s">
        <v>331</v>
      </c>
      <c r="AS162" s="45" t="s">
        <v>331</v>
      </c>
      <c r="AT162" s="45" t="s">
        <v>331</v>
      </c>
      <c r="AU162" s="45" t="s">
        <v>331</v>
      </c>
      <c r="AV162" s="45" t="s">
        <v>331</v>
      </c>
      <c r="AW162" s="45" t="s">
        <v>331</v>
      </c>
      <c r="AX162" s="45" t="s">
        <v>331</v>
      </c>
      <c r="AY162" s="45" t="s">
        <v>331</v>
      </c>
      <c r="AZ162" s="45" t="s">
        <v>331</v>
      </c>
      <c r="BA162" s="45" t="s">
        <v>331</v>
      </c>
      <c r="BB162" s="45" t="s">
        <v>331</v>
      </c>
      <c r="BC162" s="45" t="s">
        <v>331</v>
      </c>
      <c r="BD162" s="45" t="s">
        <v>331</v>
      </c>
      <c r="BE162" s="45" t="s">
        <v>331</v>
      </c>
      <c r="BF162" s="45" t="s">
        <v>331</v>
      </c>
      <c r="BG162" s="45" t="s">
        <v>331</v>
      </c>
      <c r="BH162" s="45" t="s">
        <v>331</v>
      </c>
      <c r="BI162" s="45" t="s">
        <v>331</v>
      </c>
      <c r="BJ162" s="45" t="s">
        <v>331</v>
      </c>
      <c r="BK162" s="45" t="s">
        <v>331</v>
      </c>
      <c r="BL162" s="45" t="s">
        <v>331</v>
      </c>
      <c r="BM162" s="45" t="s">
        <v>331</v>
      </c>
      <c r="BN162" s="45" t="s">
        <v>331</v>
      </c>
      <c r="BO162" s="45" t="s">
        <v>331</v>
      </c>
      <c r="BP162" s="45" t="s">
        <v>331</v>
      </c>
      <c r="BQ162" s="45" t="s">
        <v>331</v>
      </c>
      <c r="BR162" s="45" t="s">
        <v>331</v>
      </c>
      <c r="BS162" s="45" t="s">
        <v>331</v>
      </c>
      <c r="BT162" s="45" t="s">
        <v>331</v>
      </c>
      <c r="BU162" s="45" t="s">
        <v>331</v>
      </c>
      <c r="BV162" s="45" t="s">
        <v>331</v>
      </c>
      <c r="BW162" s="45" t="s">
        <v>331</v>
      </c>
      <c r="BX162" s="45" t="s">
        <v>331</v>
      </c>
      <c r="BY162" s="45" t="s">
        <v>331</v>
      </c>
      <c r="BZ162" s="45" t="s">
        <v>331</v>
      </c>
      <c r="CA162" s="45" t="s">
        <v>331</v>
      </c>
      <c r="CB162" s="45" t="s">
        <v>331</v>
      </c>
      <c r="CC162" s="45" t="s">
        <v>331</v>
      </c>
      <c r="CD162" s="278" t="s">
        <v>331</v>
      </c>
      <c r="CE162" s="45" t="s">
        <v>331</v>
      </c>
      <c r="CF162" s="278" t="s">
        <v>331</v>
      </c>
      <c r="CG162" s="45" t="s">
        <v>331</v>
      </c>
      <c r="CH162" s="278" t="s">
        <v>331</v>
      </c>
      <c r="CI162" s="45" t="s">
        <v>331</v>
      </c>
      <c r="CJ162" s="278" t="s">
        <v>331</v>
      </c>
      <c r="CK162" s="45" t="s">
        <v>331</v>
      </c>
      <c r="CL162" s="45" t="s">
        <v>331</v>
      </c>
      <c r="CM162" s="45" t="s">
        <v>331</v>
      </c>
    </row>
    <row r="163" spans="1:91" s="3" customFormat="1" ht="46.5" hidden="1" customHeight="1">
      <c r="A163" s="71">
        <v>157</v>
      </c>
      <c r="B163" s="585">
        <v>327</v>
      </c>
      <c r="C163" s="575" t="s">
        <v>196</v>
      </c>
      <c r="D163" s="597" t="s">
        <v>10</v>
      </c>
      <c r="E163" s="575" t="s">
        <v>99</v>
      </c>
      <c r="F163" s="587" t="s">
        <v>12</v>
      </c>
      <c r="G163" s="575" t="s">
        <v>99</v>
      </c>
      <c r="H163" s="166" t="s">
        <v>766</v>
      </c>
      <c r="I163" s="57" t="s">
        <v>599</v>
      </c>
      <c r="J163" s="14" t="s">
        <v>363</v>
      </c>
      <c r="K163" s="334" t="s">
        <v>329</v>
      </c>
      <c r="L163" s="335" t="s">
        <v>296</v>
      </c>
      <c r="M163" s="69" t="s">
        <v>184</v>
      </c>
      <c r="N163" s="342"/>
      <c r="O163" s="342"/>
      <c r="P163" s="342"/>
      <c r="Q163" s="342"/>
      <c r="R163" s="342"/>
      <c r="S163" s="342"/>
      <c r="T163" s="342"/>
      <c r="U163" s="342" t="s">
        <v>184</v>
      </c>
      <c r="V163" s="342"/>
      <c r="W163" s="342"/>
      <c r="X163" s="306">
        <f>COUNTIF($N163:$W163,"x")</f>
        <v>1</v>
      </c>
      <c r="Y163" s="80"/>
      <c r="Z163" s="80"/>
      <c r="AA163" s="80"/>
      <c r="AB163" s="185"/>
      <c r="AC163" s="80"/>
      <c r="AD163" s="80"/>
      <c r="AE163" s="80"/>
      <c r="AF163" s="80"/>
      <c r="AG163" s="80"/>
      <c r="AH163" s="80"/>
      <c r="AI163" s="80"/>
      <c r="AJ163" s="80"/>
      <c r="AK163" s="80"/>
      <c r="AL163" s="80"/>
      <c r="AM163" s="80"/>
      <c r="AN163" s="80"/>
      <c r="AO163" s="80"/>
      <c r="AP163" s="80"/>
      <c r="AQ163" s="80"/>
      <c r="AR163" s="80"/>
      <c r="AS163" s="80"/>
      <c r="AT163" s="80"/>
      <c r="AU163" s="80"/>
      <c r="AV163" s="80"/>
      <c r="AW163" s="80"/>
      <c r="AX163" s="80"/>
      <c r="AY163" s="80"/>
      <c r="AZ163" s="80" t="s">
        <v>519</v>
      </c>
      <c r="BA163" s="80"/>
      <c r="BB163" s="80"/>
      <c r="BC163" s="80"/>
      <c r="BD163" s="80"/>
      <c r="BE163" s="80"/>
      <c r="BF163" s="80"/>
      <c r="BG163" s="80"/>
      <c r="BH163" s="6">
        <v>2</v>
      </c>
      <c r="BI163" s="6">
        <v>2</v>
      </c>
      <c r="BJ163" s="6">
        <v>2</v>
      </c>
      <c r="BK163" s="6">
        <v>2</v>
      </c>
      <c r="BL163" s="6">
        <v>2</v>
      </c>
      <c r="BM163" s="6">
        <v>2</v>
      </c>
      <c r="BN163" s="6">
        <v>2</v>
      </c>
      <c r="BO163" s="6">
        <v>2</v>
      </c>
      <c r="BP163" s="6">
        <v>2</v>
      </c>
      <c r="BQ163" s="6">
        <v>2</v>
      </c>
      <c r="BR163" s="6">
        <v>2</v>
      </c>
      <c r="BS163" s="6">
        <v>2</v>
      </c>
      <c r="BT163" s="6">
        <v>2</v>
      </c>
      <c r="BU163" s="6">
        <v>2</v>
      </c>
      <c r="BV163" s="6">
        <v>2</v>
      </c>
      <c r="BW163" s="6">
        <v>2</v>
      </c>
      <c r="BX163" s="6">
        <v>2</v>
      </c>
      <c r="BY163" s="6">
        <v>2</v>
      </c>
      <c r="BZ163" s="6">
        <v>2</v>
      </c>
      <c r="CA163" s="6">
        <v>2</v>
      </c>
      <c r="CB163" s="6">
        <v>2</v>
      </c>
      <c r="CC163" s="308">
        <f>COUNTIF(BH163:CB163,"2")</f>
        <v>21</v>
      </c>
      <c r="CD163" s="347">
        <f>CC163/(CC163+CE163+CG163+CI163)</f>
        <v>1</v>
      </c>
      <c r="CE163" s="308">
        <f>COUNTIF(BH163:CB163,"1")</f>
        <v>0</v>
      </c>
      <c r="CF163" s="347">
        <f>CE163/(CC163+CE163+CG163+CI163)</f>
        <v>0</v>
      </c>
      <c r="CG163" s="308">
        <f>COUNTIF(BH163:CB163,"0")</f>
        <v>0</v>
      </c>
      <c r="CH163" s="347">
        <f>CG163/(CC163+CE163+CG163+CI163)</f>
        <v>0</v>
      </c>
      <c r="CI163" s="308">
        <f>COUNTIF(BH163:CB163,"KĐG")</f>
        <v>0</v>
      </c>
      <c r="CJ163" s="347">
        <f t="shared" si="104"/>
        <v>0</v>
      </c>
      <c r="CK163" s="306">
        <f t="shared" si="105"/>
        <v>2</v>
      </c>
      <c r="CL163" s="306" t="str">
        <f>IF(CJ163&gt;=50%,"KĐG",IF(CK163&gt;=1.6,"Đạt mục tiêu",IF(CK163&gt;=1,"Cần cố gắng","Chưa đạt")))</f>
        <v>Đạt mục tiêu</v>
      </c>
      <c r="CM163" s="27"/>
    </row>
    <row r="164" spans="1:91" s="22" customFormat="1" ht="45.75" hidden="1" customHeight="1">
      <c r="A164" s="71">
        <v>158</v>
      </c>
      <c r="B164" s="589"/>
      <c r="C164" s="590"/>
      <c r="D164" s="597"/>
      <c r="E164" s="590"/>
      <c r="F164" s="591"/>
      <c r="G164" s="590"/>
      <c r="H164" s="166" t="s">
        <v>765</v>
      </c>
      <c r="I164" s="55" t="s">
        <v>599</v>
      </c>
      <c r="J164" s="14" t="s">
        <v>363</v>
      </c>
      <c r="K164" s="255" t="s">
        <v>329</v>
      </c>
      <c r="L164" s="52" t="s">
        <v>296</v>
      </c>
      <c r="M164" s="69" t="s">
        <v>184</v>
      </c>
      <c r="N164" s="342" t="s">
        <v>184</v>
      </c>
      <c r="O164" s="342"/>
      <c r="P164" s="342"/>
      <c r="Q164" s="342"/>
      <c r="R164" s="342"/>
      <c r="S164" s="342"/>
      <c r="T164" s="342"/>
      <c r="U164" s="342"/>
      <c r="V164" s="342"/>
      <c r="W164" s="342"/>
      <c r="X164" s="306">
        <f>COUNTIF($N164:$W164,"x")</f>
        <v>1</v>
      </c>
      <c r="Y164" s="80"/>
      <c r="Z164" s="80" t="s">
        <v>519</v>
      </c>
      <c r="AA164" s="80"/>
      <c r="AB164" s="185"/>
      <c r="AC164" s="80"/>
      <c r="AD164" s="80"/>
      <c r="AE164" s="80"/>
      <c r="AF164" s="80"/>
      <c r="AG164" s="80"/>
      <c r="AH164" s="80"/>
      <c r="AI164" s="80"/>
      <c r="AJ164" s="80"/>
      <c r="AK164" s="80"/>
      <c r="AL164" s="80"/>
      <c r="AM164" s="80"/>
      <c r="AN164" s="80"/>
      <c r="AO164" s="80"/>
      <c r="AP164" s="80"/>
      <c r="AQ164" s="80"/>
      <c r="AR164" s="80"/>
      <c r="AS164" s="80"/>
      <c r="AT164" s="80"/>
      <c r="AU164" s="80"/>
      <c r="AV164" s="80"/>
      <c r="AW164" s="80"/>
      <c r="AX164" s="80"/>
      <c r="AY164" s="80"/>
      <c r="AZ164" s="80"/>
      <c r="BA164" s="80"/>
      <c r="BB164" s="80"/>
      <c r="BC164" s="80"/>
      <c r="BD164" s="80"/>
      <c r="BE164" s="80"/>
      <c r="BF164" s="80"/>
      <c r="BG164" s="80"/>
      <c r="BH164" s="6">
        <v>2</v>
      </c>
      <c r="BI164" s="6">
        <v>2</v>
      </c>
      <c r="BJ164" s="6">
        <v>2</v>
      </c>
      <c r="BK164" s="6">
        <v>1</v>
      </c>
      <c r="BL164" s="6">
        <v>2</v>
      </c>
      <c r="BM164" s="6">
        <v>1</v>
      </c>
      <c r="BN164" s="6">
        <v>2</v>
      </c>
      <c r="BO164" s="6">
        <v>1</v>
      </c>
      <c r="BP164" s="6">
        <v>1</v>
      </c>
      <c r="BQ164" s="6">
        <v>2</v>
      </c>
      <c r="BR164" s="6">
        <v>2</v>
      </c>
      <c r="BS164" s="6">
        <v>2</v>
      </c>
      <c r="BT164" s="6">
        <v>2</v>
      </c>
      <c r="BU164" s="6">
        <v>2</v>
      </c>
      <c r="BV164" s="6">
        <v>0</v>
      </c>
      <c r="BW164" s="6">
        <v>2</v>
      </c>
      <c r="BX164" s="6">
        <v>2</v>
      </c>
      <c r="BY164" s="6">
        <v>2</v>
      </c>
      <c r="BZ164" s="6">
        <v>2</v>
      </c>
      <c r="CA164" s="6">
        <v>1</v>
      </c>
      <c r="CB164" s="6">
        <v>2</v>
      </c>
      <c r="CC164" s="308">
        <f>COUNTIF(BH164:CB164,"2")</f>
        <v>15</v>
      </c>
      <c r="CD164" s="347">
        <f>CC164/(CC164+CE164+CG164+CI164)</f>
        <v>0.7142857142857143</v>
      </c>
      <c r="CE164" s="308">
        <f>COUNTIF(BH164:CB164,"1")</f>
        <v>5</v>
      </c>
      <c r="CF164" s="347">
        <f>CE164/(CC164+CE164+CG164+CI164)</f>
        <v>0.23809523809523808</v>
      </c>
      <c r="CG164" s="308">
        <f>COUNTIF(BH164:CB164,"0")</f>
        <v>1</v>
      </c>
      <c r="CH164" s="347">
        <f>CG164/(CC164+CE164+CG164+CI164)</f>
        <v>4.7619047619047616E-2</v>
      </c>
      <c r="CI164" s="308">
        <f>COUNTIF(BH164:CB164,"KĐG")</f>
        <v>0</v>
      </c>
      <c r="CJ164" s="347">
        <f t="shared" si="104"/>
        <v>0</v>
      </c>
      <c r="CK164" s="306">
        <f t="shared" si="105"/>
        <v>1.6666666666666667</v>
      </c>
      <c r="CL164" s="306" t="str">
        <f>IF(CJ164&gt;=50%,"KĐG",IF(CK164&gt;=1.6,"Đạt mục tiêu",IF(CK164&gt;=1,"Cần cố gắng","Chưa đạt")))</f>
        <v>Đạt mục tiêu</v>
      </c>
      <c r="CM164" s="6"/>
    </row>
    <row r="165" spans="1:91" s="22" customFormat="1" ht="57.75" hidden="1" customHeight="1">
      <c r="A165" s="71">
        <v>159</v>
      </c>
      <c r="B165" s="322"/>
      <c r="C165" s="576"/>
      <c r="D165" s="622"/>
      <c r="E165" s="576"/>
      <c r="F165" s="324"/>
      <c r="G165" s="576"/>
      <c r="H165" s="161" t="s">
        <v>547</v>
      </c>
      <c r="I165" s="55" t="s">
        <v>600</v>
      </c>
      <c r="J165" s="14" t="s">
        <v>363</v>
      </c>
      <c r="K165" s="17" t="s">
        <v>329</v>
      </c>
      <c r="L165" s="52" t="s">
        <v>296</v>
      </c>
      <c r="M165" s="69" t="s">
        <v>184</v>
      </c>
      <c r="N165" s="342"/>
      <c r="O165" s="342"/>
      <c r="P165" s="342"/>
      <c r="Q165" s="342"/>
      <c r="R165" s="342"/>
      <c r="S165" s="342"/>
      <c r="T165" s="342"/>
      <c r="U165" s="342"/>
      <c r="V165" s="342"/>
      <c r="W165" s="342" t="s">
        <v>184</v>
      </c>
      <c r="X165" s="306">
        <f>COUNTIF($N165:$W165,"x")</f>
        <v>1</v>
      </c>
      <c r="Y165" s="80"/>
      <c r="Z165" s="80"/>
      <c r="AA165" s="80"/>
      <c r="AB165" s="185"/>
      <c r="AC165" s="80"/>
      <c r="AD165" s="80"/>
      <c r="AE165" s="80"/>
      <c r="AF165" s="80"/>
      <c r="AG165" s="80"/>
      <c r="AH165" s="80"/>
      <c r="AI165" s="80"/>
      <c r="AJ165" s="80"/>
      <c r="AK165" s="80"/>
      <c r="AL165" s="80"/>
      <c r="AM165" s="80"/>
      <c r="AN165" s="80"/>
      <c r="AO165" s="80"/>
      <c r="AP165" s="80"/>
      <c r="AQ165" s="80"/>
      <c r="AR165" s="80"/>
      <c r="AS165" s="80"/>
      <c r="AT165" s="80"/>
      <c r="AU165" s="80"/>
      <c r="AV165" s="80"/>
      <c r="AW165" s="80"/>
      <c r="AX165" s="80"/>
      <c r="AY165" s="80"/>
      <c r="AZ165" s="80"/>
      <c r="BA165" s="80"/>
      <c r="BB165" s="80"/>
      <c r="BC165" s="80"/>
      <c r="BD165" s="80"/>
      <c r="BE165" s="80"/>
      <c r="BF165" s="80"/>
      <c r="BG165" s="80" t="s">
        <v>523</v>
      </c>
      <c r="BH165" s="6">
        <v>1</v>
      </c>
      <c r="BI165" s="6">
        <v>2</v>
      </c>
      <c r="BJ165" s="6">
        <v>2</v>
      </c>
      <c r="BK165" s="6">
        <v>2</v>
      </c>
      <c r="BL165" s="6">
        <v>2</v>
      </c>
      <c r="BM165" s="6">
        <v>1</v>
      </c>
      <c r="BN165" s="6">
        <v>2</v>
      </c>
      <c r="BO165" s="6">
        <v>2</v>
      </c>
      <c r="BP165" s="6">
        <v>2</v>
      </c>
      <c r="BQ165" s="6">
        <v>1</v>
      </c>
      <c r="BR165" s="6">
        <v>2</v>
      </c>
      <c r="BS165" s="6">
        <v>2</v>
      </c>
      <c r="BT165" s="6">
        <v>2</v>
      </c>
      <c r="BU165" s="6">
        <v>1</v>
      </c>
      <c r="BV165" s="6">
        <v>2</v>
      </c>
      <c r="BW165" s="6">
        <v>2</v>
      </c>
      <c r="BX165" s="6">
        <v>2</v>
      </c>
      <c r="BY165" s="6">
        <v>2</v>
      </c>
      <c r="BZ165" s="6">
        <v>1</v>
      </c>
      <c r="CA165" s="6">
        <v>1</v>
      </c>
      <c r="CB165" s="6">
        <v>2</v>
      </c>
      <c r="CC165" s="308">
        <f>COUNTIF(BH165:CB165,"2")</f>
        <v>15</v>
      </c>
      <c r="CD165" s="347">
        <f>CC165/(CC165+CE165+CG165+CI165)</f>
        <v>0.7142857142857143</v>
      </c>
      <c r="CE165" s="308">
        <f>COUNTIF(BH165:CB165,"1")</f>
        <v>6</v>
      </c>
      <c r="CF165" s="347">
        <f>CE165/(CC165+CE165+CG165+CI165)</f>
        <v>0.2857142857142857</v>
      </c>
      <c r="CG165" s="308">
        <f>COUNTIF(BH165:CB165,"0")</f>
        <v>0</v>
      </c>
      <c r="CH165" s="347">
        <f>CG165/(CC165+CE165+CG165+CI165)</f>
        <v>0</v>
      </c>
      <c r="CI165" s="308">
        <f>COUNTIF(BH165:CB165,"KĐG")</f>
        <v>0</v>
      </c>
      <c r="CJ165" s="347">
        <f t="shared" si="104"/>
        <v>0</v>
      </c>
      <c r="CK165" s="306">
        <f t="shared" si="105"/>
        <v>1.7142857142857142</v>
      </c>
      <c r="CL165" s="306" t="str">
        <f>IF(CJ165&gt;=50%,"KĐG",IF(CK165&gt;=1.6,"Đạt mục tiêu",IF(CK165&gt;=1,"Cần cố gắng","Chưa đạt")))</f>
        <v>Đạt mục tiêu</v>
      </c>
      <c r="CM165" s="6"/>
    </row>
    <row r="166" spans="1:91" s="22" customFormat="1" ht="44.25" hidden="1" customHeight="1">
      <c r="A166" s="71">
        <v>160</v>
      </c>
      <c r="B166" s="342">
        <v>332</v>
      </c>
      <c r="C166" s="345" t="s">
        <v>101</v>
      </c>
      <c r="D166" s="329" t="s">
        <v>12</v>
      </c>
      <c r="E166" s="345" t="s">
        <v>100</v>
      </c>
      <c r="F166" s="329" t="s">
        <v>12</v>
      </c>
      <c r="G166" s="345" t="s">
        <v>100</v>
      </c>
      <c r="H166" s="161" t="s">
        <v>548</v>
      </c>
      <c r="I166" s="55" t="s">
        <v>600</v>
      </c>
      <c r="J166" s="14" t="s">
        <v>363</v>
      </c>
      <c r="K166" s="15" t="s">
        <v>329</v>
      </c>
      <c r="L166" s="51" t="s">
        <v>296</v>
      </c>
      <c r="M166" s="69" t="s">
        <v>184</v>
      </c>
      <c r="N166" s="342"/>
      <c r="O166" s="342"/>
      <c r="P166" s="342"/>
      <c r="Q166" s="342"/>
      <c r="R166" s="342"/>
      <c r="S166" s="342"/>
      <c r="T166" s="342"/>
      <c r="U166" s="342" t="s">
        <v>184</v>
      </c>
      <c r="V166" s="342"/>
      <c r="W166" s="342"/>
      <c r="X166" s="306">
        <f>COUNTIF($N166:$W166,"x")</f>
        <v>1</v>
      </c>
      <c r="Y166" s="80"/>
      <c r="Z166" s="80" t="s">
        <v>522</v>
      </c>
      <c r="AA166" s="80" t="s">
        <v>522</v>
      </c>
      <c r="AB166" s="185"/>
      <c r="AC166" s="80"/>
      <c r="AD166" s="80"/>
      <c r="AE166" s="80"/>
      <c r="AF166" s="80"/>
      <c r="AG166" s="80"/>
      <c r="AH166" s="80"/>
      <c r="AI166" s="80"/>
      <c r="AJ166" s="80"/>
      <c r="AK166" s="80"/>
      <c r="AL166" s="80"/>
      <c r="AM166" s="80"/>
      <c r="AN166" s="80"/>
      <c r="AO166" s="80"/>
      <c r="AP166" s="80" t="s">
        <v>522</v>
      </c>
      <c r="AQ166" s="80"/>
      <c r="AR166" s="80"/>
      <c r="AS166" s="80"/>
      <c r="AT166" s="80"/>
      <c r="AU166" s="80"/>
      <c r="AV166" s="80"/>
      <c r="AW166" s="80"/>
      <c r="AX166" s="80"/>
      <c r="AY166" s="80"/>
      <c r="AZ166" s="80" t="s">
        <v>522</v>
      </c>
      <c r="BA166" s="80"/>
      <c r="BB166" s="80"/>
      <c r="BC166" s="80"/>
      <c r="BD166" s="80"/>
      <c r="BE166" s="80"/>
      <c r="BF166" s="80"/>
      <c r="BG166" s="80"/>
      <c r="BH166" s="6">
        <v>2</v>
      </c>
      <c r="BI166" s="6">
        <v>2</v>
      </c>
      <c r="BJ166" s="6">
        <v>2</v>
      </c>
      <c r="BK166" s="6">
        <v>2</v>
      </c>
      <c r="BL166" s="6">
        <v>2</v>
      </c>
      <c r="BM166" s="6">
        <v>2</v>
      </c>
      <c r="BN166" s="6">
        <v>2</v>
      </c>
      <c r="BO166" s="6">
        <v>2</v>
      </c>
      <c r="BP166" s="6">
        <v>2</v>
      </c>
      <c r="BQ166" s="6">
        <v>2</v>
      </c>
      <c r="BR166" s="6">
        <v>2</v>
      </c>
      <c r="BS166" s="6">
        <v>2</v>
      </c>
      <c r="BT166" s="6">
        <v>2</v>
      </c>
      <c r="BU166" s="6">
        <v>2</v>
      </c>
      <c r="BV166" s="6">
        <v>2</v>
      </c>
      <c r="BW166" s="6">
        <v>2</v>
      </c>
      <c r="BX166" s="6">
        <v>2</v>
      </c>
      <c r="BY166" s="6">
        <v>2</v>
      </c>
      <c r="BZ166" s="6">
        <v>2</v>
      </c>
      <c r="CA166" s="6">
        <v>2</v>
      </c>
      <c r="CB166" s="6">
        <v>2</v>
      </c>
      <c r="CC166" s="308">
        <f>COUNTIF(BH166:CB166,"2")</f>
        <v>21</v>
      </c>
      <c r="CD166" s="347">
        <f>CC166/(CC166+CE166+CG166+CI166)</f>
        <v>1</v>
      </c>
      <c r="CE166" s="308">
        <f>COUNTIF(BH166:CB166,"1")</f>
        <v>0</v>
      </c>
      <c r="CF166" s="347">
        <f>CE166/(CC166+CE166+CG166+CI166)</f>
        <v>0</v>
      </c>
      <c r="CG166" s="308">
        <f>COUNTIF(BH166:CB166,"0")</f>
        <v>0</v>
      </c>
      <c r="CH166" s="347">
        <f>CG166/(CC166+CE166+CG166+CI166)</f>
        <v>0</v>
      </c>
      <c r="CI166" s="308">
        <f>COUNTIF(BH166:CB166,"KĐG")</f>
        <v>0</v>
      </c>
      <c r="CJ166" s="347">
        <f t="shared" si="104"/>
        <v>0</v>
      </c>
      <c r="CK166" s="306">
        <f t="shared" si="105"/>
        <v>2</v>
      </c>
      <c r="CL166" s="306" t="str">
        <f>IF(CJ166&gt;=50%,"KĐG",IF(CK166&gt;=1.6,"Đạt mục tiêu",IF(CK166&gt;=1,"Cần cố gắng","Chưa đạt")))</f>
        <v>Đạt mục tiêu</v>
      </c>
      <c r="CM166" s="6"/>
    </row>
    <row r="167" spans="1:91" s="22" customFormat="1" ht="25.5" hidden="1" customHeight="1">
      <c r="A167" s="71">
        <v>161</v>
      </c>
      <c r="B167" s="41">
        <v>336</v>
      </c>
      <c r="C167" s="582" t="s">
        <v>270</v>
      </c>
      <c r="D167" s="583"/>
      <c r="E167" s="583"/>
      <c r="F167" s="584"/>
      <c r="G167" s="45" t="s">
        <v>331</v>
      </c>
      <c r="H167" s="152" t="s">
        <v>331</v>
      </c>
      <c r="I167" s="45" t="s">
        <v>331</v>
      </c>
      <c r="J167" s="45" t="s">
        <v>331</v>
      </c>
      <c r="K167" s="15" t="s">
        <v>329</v>
      </c>
      <c r="L167" s="45" t="s">
        <v>331</v>
      </c>
      <c r="M167" s="45" t="s">
        <v>331</v>
      </c>
      <c r="N167" s="45" t="s">
        <v>331</v>
      </c>
      <c r="O167" s="45" t="s">
        <v>331</v>
      </c>
      <c r="P167" s="45" t="s">
        <v>331</v>
      </c>
      <c r="Q167" s="45" t="s">
        <v>331</v>
      </c>
      <c r="R167" s="45" t="s">
        <v>331</v>
      </c>
      <c r="S167" s="45" t="s">
        <v>331</v>
      </c>
      <c r="T167" s="45" t="s">
        <v>331</v>
      </c>
      <c r="U167" s="45" t="s">
        <v>331</v>
      </c>
      <c r="V167" s="45" t="s">
        <v>331</v>
      </c>
      <c r="W167" s="45" t="s">
        <v>331</v>
      </c>
      <c r="X167" s="45" t="s">
        <v>331</v>
      </c>
      <c r="Y167" s="45" t="s">
        <v>331</v>
      </c>
      <c r="Z167" s="45" t="s">
        <v>331</v>
      </c>
      <c r="AA167" s="45" t="s">
        <v>331</v>
      </c>
      <c r="AB167" s="45" t="s">
        <v>331</v>
      </c>
      <c r="AC167" s="45" t="s">
        <v>331</v>
      </c>
      <c r="AD167" s="45" t="s">
        <v>331</v>
      </c>
      <c r="AE167" s="45" t="s">
        <v>331</v>
      </c>
      <c r="AF167" s="45" t="s">
        <v>331</v>
      </c>
      <c r="AG167" s="45" t="s">
        <v>331</v>
      </c>
      <c r="AH167" s="45" t="s">
        <v>331</v>
      </c>
      <c r="AI167" s="45" t="s">
        <v>331</v>
      </c>
      <c r="AJ167" s="45" t="s">
        <v>331</v>
      </c>
      <c r="AK167" s="45" t="s">
        <v>331</v>
      </c>
      <c r="AL167" s="45" t="s">
        <v>331</v>
      </c>
      <c r="AM167" s="45" t="s">
        <v>331</v>
      </c>
      <c r="AN167" s="45" t="s">
        <v>331</v>
      </c>
      <c r="AO167" s="45" t="s">
        <v>331</v>
      </c>
      <c r="AP167" s="45" t="s">
        <v>331</v>
      </c>
      <c r="AQ167" s="45" t="s">
        <v>331</v>
      </c>
      <c r="AR167" s="45" t="s">
        <v>331</v>
      </c>
      <c r="AS167" s="45" t="s">
        <v>331</v>
      </c>
      <c r="AT167" s="45" t="s">
        <v>331</v>
      </c>
      <c r="AU167" s="45" t="s">
        <v>331</v>
      </c>
      <c r="AV167" s="45" t="s">
        <v>331</v>
      </c>
      <c r="AW167" s="45" t="s">
        <v>331</v>
      </c>
      <c r="AX167" s="45" t="s">
        <v>331</v>
      </c>
      <c r="AY167" s="45" t="s">
        <v>331</v>
      </c>
      <c r="AZ167" s="45" t="s">
        <v>331</v>
      </c>
      <c r="BA167" s="45" t="s">
        <v>331</v>
      </c>
      <c r="BB167" s="45" t="s">
        <v>331</v>
      </c>
      <c r="BC167" s="45" t="s">
        <v>331</v>
      </c>
      <c r="BD167" s="45" t="s">
        <v>331</v>
      </c>
      <c r="BE167" s="45" t="s">
        <v>331</v>
      </c>
      <c r="BF167" s="45" t="s">
        <v>331</v>
      </c>
      <c r="BG167" s="45" t="s">
        <v>331</v>
      </c>
      <c r="BH167" s="45" t="s">
        <v>331</v>
      </c>
      <c r="BI167" s="45" t="s">
        <v>331</v>
      </c>
      <c r="BJ167" s="45" t="s">
        <v>331</v>
      </c>
      <c r="BK167" s="45" t="s">
        <v>331</v>
      </c>
      <c r="BL167" s="45" t="s">
        <v>331</v>
      </c>
      <c r="BM167" s="45" t="s">
        <v>331</v>
      </c>
      <c r="BN167" s="45" t="s">
        <v>331</v>
      </c>
      <c r="BO167" s="45" t="s">
        <v>331</v>
      </c>
      <c r="BP167" s="45" t="s">
        <v>331</v>
      </c>
      <c r="BQ167" s="45" t="s">
        <v>331</v>
      </c>
      <c r="BR167" s="45" t="s">
        <v>331</v>
      </c>
      <c r="BS167" s="45" t="s">
        <v>331</v>
      </c>
      <c r="BT167" s="45" t="s">
        <v>331</v>
      </c>
      <c r="BU167" s="45" t="s">
        <v>331</v>
      </c>
      <c r="BV167" s="45" t="s">
        <v>331</v>
      </c>
      <c r="BW167" s="45" t="s">
        <v>331</v>
      </c>
      <c r="BX167" s="45" t="s">
        <v>331</v>
      </c>
      <c r="BY167" s="45" t="s">
        <v>331</v>
      </c>
      <c r="BZ167" s="45" t="s">
        <v>331</v>
      </c>
      <c r="CA167" s="45" t="s">
        <v>331</v>
      </c>
      <c r="CB167" s="45" t="s">
        <v>331</v>
      </c>
      <c r="CC167" s="45" t="s">
        <v>331</v>
      </c>
      <c r="CD167" s="278" t="s">
        <v>331</v>
      </c>
      <c r="CE167" s="45" t="s">
        <v>331</v>
      </c>
      <c r="CF167" s="278" t="s">
        <v>331</v>
      </c>
      <c r="CG167" s="45" t="s">
        <v>331</v>
      </c>
      <c r="CH167" s="278" t="s">
        <v>331</v>
      </c>
      <c r="CI167" s="45" t="s">
        <v>331</v>
      </c>
      <c r="CJ167" s="278" t="s">
        <v>331</v>
      </c>
      <c r="CK167" s="45" t="s">
        <v>331</v>
      </c>
      <c r="CL167" s="45" t="s">
        <v>331</v>
      </c>
      <c r="CM167" s="45" t="s">
        <v>331</v>
      </c>
    </row>
    <row r="168" spans="1:91" s="22" customFormat="1" ht="39" hidden="1" customHeight="1">
      <c r="A168" s="71">
        <v>162</v>
      </c>
      <c r="B168" s="585">
        <v>337</v>
      </c>
      <c r="C168" s="594" t="s">
        <v>102</v>
      </c>
      <c r="D168" s="597" t="s">
        <v>12</v>
      </c>
      <c r="E168" s="598" t="s">
        <v>103</v>
      </c>
      <c r="F168" s="587" t="s">
        <v>12</v>
      </c>
      <c r="G168" s="575" t="s">
        <v>103</v>
      </c>
      <c r="H168" s="167" t="s">
        <v>764</v>
      </c>
      <c r="I168" s="60" t="s">
        <v>599</v>
      </c>
      <c r="J168" s="14" t="s">
        <v>363</v>
      </c>
      <c r="K168" s="17" t="s">
        <v>329</v>
      </c>
      <c r="L168" s="52" t="s">
        <v>296</v>
      </c>
      <c r="M168" s="69" t="s">
        <v>184</v>
      </c>
      <c r="N168" s="342"/>
      <c r="O168" s="342" t="s">
        <v>184</v>
      </c>
      <c r="P168" s="342"/>
      <c r="Q168" s="342"/>
      <c r="R168" s="342"/>
      <c r="S168" s="342"/>
      <c r="T168" s="342"/>
      <c r="U168" s="342"/>
      <c r="V168" s="342"/>
      <c r="W168" s="342"/>
      <c r="X168" s="306">
        <f>COUNTIF($N168:$W168,"x")</f>
        <v>1</v>
      </c>
      <c r="Y168" s="80"/>
      <c r="Z168" s="80"/>
      <c r="AA168" s="80"/>
      <c r="AB168" s="185"/>
      <c r="AC168" s="80" t="s">
        <v>519</v>
      </c>
      <c r="AD168" s="80"/>
      <c r="AE168" s="80"/>
      <c r="AF168" s="80"/>
      <c r="AG168" s="80"/>
      <c r="AH168" s="80"/>
      <c r="AI168" s="80"/>
      <c r="AJ168" s="80"/>
      <c r="AK168" s="80"/>
      <c r="AL168" s="80"/>
      <c r="AM168" s="80"/>
      <c r="AN168" s="80"/>
      <c r="AO168" s="80"/>
      <c r="AP168" s="80"/>
      <c r="AQ168" s="80"/>
      <c r="AR168" s="80"/>
      <c r="AS168" s="80"/>
      <c r="AT168" s="80"/>
      <c r="AU168" s="80"/>
      <c r="AV168" s="80"/>
      <c r="AW168" s="80"/>
      <c r="AX168" s="80"/>
      <c r="AY168" s="80"/>
      <c r="AZ168" s="80"/>
      <c r="BA168" s="80"/>
      <c r="BB168" s="80"/>
      <c r="BC168" s="80"/>
      <c r="BD168" s="80"/>
      <c r="BE168" s="80"/>
      <c r="BF168" s="80"/>
      <c r="BG168" s="80"/>
      <c r="BH168" s="6">
        <v>2</v>
      </c>
      <c r="BI168" s="6">
        <v>1</v>
      </c>
      <c r="BJ168" s="6">
        <v>2</v>
      </c>
      <c r="BK168" s="6">
        <v>2</v>
      </c>
      <c r="BL168" s="6">
        <v>2</v>
      </c>
      <c r="BM168" s="6">
        <v>1</v>
      </c>
      <c r="BN168" s="6">
        <v>2</v>
      </c>
      <c r="BO168" s="6">
        <v>2</v>
      </c>
      <c r="BP168" s="6">
        <v>1</v>
      </c>
      <c r="BQ168" s="6">
        <v>2</v>
      </c>
      <c r="BR168" s="6">
        <v>2</v>
      </c>
      <c r="BS168" s="6">
        <v>2</v>
      </c>
      <c r="BT168" s="6">
        <v>1</v>
      </c>
      <c r="BU168" s="6">
        <v>2</v>
      </c>
      <c r="BV168" s="6">
        <v>1</v>
      </c>
      <c r="BW168" s="6">
        <v>2</v>
      </c>
      <c r="BX168" s="6">
        <v>2</v>
      </c>
      <c r="BY168" s="6">
        <v>1</v>
      </c>
      <c r="BZ168" s="6">
        <v>1</v>
      </c>
      <c r="CA168" s="6">
        <v>2</v>
      </c>
      <c r="CB168" s="6">
        <v>2</v>
      </c>
      <c r="CC168" s="308">
        <f>COUNTIF(BH168:CB168,"2")</f>
        <v>14</v>
      </c>
      <c r="CD168" s="347">
        <f>CC168/(CC168+CE168+CG168+CI168)</f>
        <v>0.66666666666666663</v>
      </c>
      <c r="CE168" s="308">
        <f>COUNTIF(BH168:CB168,"1")</f>
        <v>7</v>
      </c>
      <c r="CF168" s="347">
        <f>CE168/(CC168+CE168+CG168+CI168)</f>
        <v>0.33333333333333331</v>
      </c>
      <c r="CG168" s="308">
        <f>COUNTIF(BH168:CB168,"0")</f>
        <v>0</v>
      </c>
      <c r="CH168" s="347">
        <f>CG168/(CC168+CE168+CG168+CI168)</f>
        <v>0</v>
      </c>
      <c r="CI168" s="308">
        <f>COUNTIF(BH168:CB168,"KĐG")</f>
        <v>0</v>
      </c>
      <c r="CJ168" s="347">
        <f t="shared" si="104"/>
        <v>0</v>
      </c>
      <c r="CK168" s="306">
        <f t="shared" si="105"/>
        <v>1.6666666666666667</v>
      </c>
      <c r="CL168" s="306" t="str">
        <f>IF(CJ168&gt;=50%,"KĐG",IF(CK168&gt;=1.6,"Đạt mục tiêu",IF(CK168&gt;=1,"Cần cố gắng","Chưa đạt")))</f>
        <v>Đạt mục tiêu</v>
      </c>
      <c r="CM168" s="27"/>
    </row>
    <row r="169" spans="1:91" s="22" customFormat="1" ht="40.5" hidden="1" customHeight="1">
      <c r="A169" s="71">
        <v>163</v>
      </c>
      <c r="B169" s="589"/>
      <c r="C169" s="595"/>
      <c r="D169" s="597"/>
      <c r="E169" s="599"/>
      <c r="F169" s="591"/>
      <c r="G169" s="590"/>
      <c r="H169" s="168" t="s">
        <v>603</v>
      </c>
      <c r="I169" s="60" t="s">
        <v>599</v>
      </c>
      <c r="J169" s="14" t="s">
        <v>363</v>
      </c>
      <c r="K169" s="17" t="s">
        <v>329</v>
      </c>
      <c r="L169" s="52" t="s">
        <v>296</v>
      </c>
      <c r="M169" s="69" t="s">
        <v>184</v>
      </c>
      <c r="N169" s="342"/>
      <c r="O169" s="342" t="s">
        <v>184</v>
      </c>
      <c r="P169" s="342"/>
      <c r="Q169" s="342"/>
      <c r="R169" s="342"/>
      <c r="S169" s="342"/>
      <c r="T169" s="342"/>
      <c r="U169" s="342"/>
      <c r="V169" s="342"/>
      <c r="W169" s="342"/>
      <c r="X169" s="306">
        <f>COUNTIF($N169:$W169,"x")</f>
        <v>1</v>
      </c>
      <c r="Y169" s="80"/>
      <c r="Z169" s="80"/>
      <c r="AA169" s="80"/>
      <c r="AB169" s="185"/>
      <c r="AC169" s="80" t="s">
        <v>522</v>
      </c>
      <c r="AD169" s="80"/>
      <c r="AE169" s="80"/>
      <c r="AF169" s="80"/>
      <c r="AG169" s="80"/>
      <c r="AH169" s="80"/>
      <c r="AI169" s="80"/>
      <c r="AJ169" s="80"/>
      <c r="AK169" s="80"/>
      <c r="AL169" s="80"/>
      <c r="AM169" s="80"/>
      <c r="AN169" s="80"/>
      <c r="AO169" s="80"/>
      <c r="AP169" s="80"/>
      <c r="AQ169" s="80"/>
      <c r="AR169" s="80"/>
      <c r="AS169" s="80"/>
      <c r="AT169" s="80"/>
      <c r="AU169" s="80"/>
      <c r="AV169" s="80"/>
      <c r="AW169" s="80"/>
      <c r="AX169" s="80"/>
      <c r="AY169" s="80"/>
      <c r="AZ169" s="80"/>
      <c r="BA169" s="80"/>
      <c r="BB169" s="80"/>
      <c r="BC169" s="80"/>
      <c r="BD169" s="80"/>
      <c r="BE169" s="80"/>
      <c r="BF169" s="80"/>
      <c r="BG169" s="80"/>
      <c r="BH169" s="6">
        <v>2</v>
      </c>
      <c r="BI169" s="6">
        <v>2</v>
      </c>
      <c r="BJ169" s="6">
        <v>2</v>
      </c>
      <c r="BK169" s="6">
        <v>2</v>
      </c>
      <c r="BL169" s="6">
        <v>2</v>
      </c>
      <c r="BM169" s="6">
        <v>1</v>
      </c>
      <c r="BN169" s="6">
        <v>2</v>
      </c>
      <c r="BO169" s="6">
        <v>2</v>
      </c>
      <c r="BP169" s="6">
        <v>2</v>
      </c>
      <c r="BQ169" s="6">
        <v>2</v>
      </c>
      <c r="BR169" s="6">
        <v>2</v>
      </c>
      <c r="BS169" s="6">
        <v>2</v>
      </c>
      <c r="BT169" s="6">
        <v>2</v>
      </c>
      <c r="BU169" s="6">
        <v>2</v>
      </c>
      <c r="BV169" s="6">
        <v>1</v>
      </c>
      <c r="BW169" s="6">
        <v>2</v>
      </c>
      <c r="BX169" s="6">
        <v>1</v>
      </c>
      <c r="BY169" s="6">
        <v>1</v>
      </c>
      <c r="BZ169" s="6">
        <v>2</v>
      </c>
      <c r="CA169" s="6">
        <v>2</v>
      </c>
      <c r="CB169" s="6">
        <v>2</v>
      </c>
      <c r="CC169" s="308">
        <f>COUNTIF(BH169:CB169,"2")</f>
        <v>17</v>
      </c>
      <c r="CD169" s="347">
        <f>CC169/(CC169+CE169+CG169+CI169)</f>
        <v>0.80952380952380953</v>
      </c>
      <c r="CE169" s="308">
        <f>COUNTIF(BH169:CB169,"1")</f>
        <v>4</v>
      </c>
      <c r="CF169" s="347">
        <f>CE169/(CC169+CE169+CG169+CI169)</f>
        <v>0.19047619047619047</v>
      </c>
      <c r="CG169" s="308">
        <f>COUNTIF(BH169:CB169,"0")</f>
        <v>0</v>
      </c>
      <c r="CH169" s="347">
        <f>CG169/(CC169+CE169+CG169+CI169)</f>
        <v>0</v>
      </c>
      <c r="CI169" s="308">
        <f>COUNTIF(BH169:CB169,"KĐG")</f>
        <v>0</v>
      </c>
      <c r="CJ169" s="347">
        <f t="shared" si="104"/>
        <v>0</v>
      </c>
      <c r="CK169" s="306">
        <f t="shared" si="105"/>
        <v>1.8095238095238095</v>
      </c>
      <c r="CL169" s="306" t="str">
        <f>IF(CJ169&gt;=50%,"KĐG",IF(CK169&gt;=1.6,"Đạt mục tiêu",IF(CK169&gt;=1,"Cần cố gắng","Chưa đạt")))</f>
        <v>Đạt mục tiêu</v>
      </c>
      <c r="CM169" s="39"/>
    </row>
    <row r="170" spans="1:91" s="22" customFormat="1" ht="38.25" hidden="1" customHeight="1">
      <c r="A170" s="71">
        <v>164</v>
      </c>
      <c r="B170" s="586"/>
      <c r="C170" s="596"/>
      <c r="D170" s="597"/>
      <c r="E170" s="600"/>
      <c r="F170" s="588"/>
      <c r="G170" s="576"/>
      <c r="H170" s="161" t="s">
        <v>604</v>
      </c>
      <c r="I170" s="60" t="s">
        <v>599</v>
      </c>
      <c r="J170" s="14" t="s">
        <v>363</v>
      </c>
      <c r="K170" s="17" t="s">
        <v>329</v>
      </c>
      <c r="L170" s="52" t="s">
        <v>296</v>
      </c>
      <c r="M170" s="69" t="s">
        <v>184</v>
      </c>
      <c r="N170" s="342"/>
      <c r="O170" s="342" t="s">
        <v>184</v>
      </c>
      <c r="P170" s="342"/>
      <c r="Q170" s="342"/>
      <c r="R170" s="342"/>
      <c r="S170" s="342"/>
      <c r="T170" s="342"/>
      <c r="U170" s="342"/>
      <c r="V170" s="342"/>
      <c r="W170" s="342"/>
      <c r="X170" s="306">
        <f>COUNTIF($N170:$W170,"x")</f>
        <v>1</v>
      </c>
      <c r="Y170" s="80"/>
      <c r="Z170" s="80"/>
      <c r="AA170" s="80"/>
      <c r="AB170" s="185"/>
      <c r="AC170" s="80"/>
      <c r="AD170" s="80"/>
      <c r="AE170" s="80" t="s">
        <v>523</v>
      </c>
      <c r="AF170" s="80"/>
      <c r="AG170" s="80"/>
      <c r="AH170" s="80"/>
      <c r="AI170" s="80"/>
      <c r="AJ170" s="80"/>
      <c r="AK170" s="80"/>
      <c r="AL170" s="80"/>
      <c r="AM170" s="80"/>
      <c r="AN170" s="80"/>
      <c r="AO170" s="80"/>
      <c r="AP170" s="80"/>
      <c r="AQ170" s="80"/>
      <c r="AR170" s="80"/>
      <c r="AS170" s="80"/>
      <c r="AT170" s="80"/>
      <c r="AU170" s="80"/>
      <c r="AV170" s="80"/>
      <c r="AW170" s="80"/>
      <c r="AX170" s="80"/>
      <c r="AY170" s="80"/>
      <c r="AZ170" s="80"/>
      <c r="BA170" s="80"/>
      <c r="BB170" s="80"/>
      <c r="BC170" s="80"/>
      <c r="BD170" s="80"/>
      <c r="BE170" s="80"/>
      <c r="BF170" s="80"/>
      <c r="BG170" s="80"/>
      <c r="BH170" s="6">
        <v>2</v>
      </c>
      <c r="BI170" s="6">
        <v>2</v>
      </c>
      <c r="BJ170" s="6">
        <v>2</v>
      </c>
      <c r="BK170" s="6">
        <v>2</v>
      </c>
      <c r="BL170" s="6">
        <v>2</v>
      </c>
      <c r="BM170" s="6">
        <v>1</v>
      </c>
      <c r="BN170" s="6">
        <v>2</v>
      </c>
      <c r="BO170" s="6">
        <v>2</v>
      </c>
      <c r="BP170" s="6">
        <v>2</v>
      </c>
      <c r="BQ170" s="6">
        <v>2</v>
      </c>
      <c r="BR170" s="6">
        <v>2</v>
      </c>
      <c r="BS170" s="6">
        <v>1</v>
      </c>
      <c r="BT170" s="6">
        <v>2</v>
      </c>
      <c r="BU170" s="6">
        <v>2</v>
      </c>
      <c r="BV170" s="6">
        <v>1</v>
      </c>
      <c r="BW170" s="6">
        <v>2</v>
      </c>
      <c r="BX170" s="6">
        <v>1</v>
      </c>
      <c r="BY170" s="6">
        <v>2</v>
      </c>
      <c r="BZ170" s="6">
        <v>2</v>
      </c>
      <c r="CA170" s="6">
        <v>1</v>
      </c>
      <c r="CB170" s="6">
        <v>2</v>
      </c>
      <c r="CC170" s="308">
        <f>COUNTIF(BH170:CB170,"2")</f>
        <v>16</v>
      </c>
      <c r="CD170" s="347">
        <f>CC170/(CC170+CE170+CG170+CI170)</f>
        <v>0.76190476190476186</v>
      </c>
      <c r="CE170" s="308">
        <f>COUNTIF(BH170:CB170,"1")</f>
        <v>5</v>
      </c>
      <c r="CF170" s="347">
        <f>CE170/(CC170+CE170+CG170+CI170)</f>
        <v>0.23809523809523808</v>
      </c>
      <c r="CG170" s="308">
        <f>COUNTIF(BH170:CB170,"0")</f>
        <v>0</v>
      </c>
      <c r="CH170" s="347">
        <f>CG170/(CC170+CE170+CG170+CI170)</f>
        <v>0</v>
      </c>
      <c r="CI170" s="308">
        <f>COUNTIF(BH170:CB170,"KĐG")</f>
        <v>0</v>
      </c>
      <c r="CJ170" s="347">
        <f t="shared" si="104"/>
        <v>0</v>
      </c>
      <c r="CK170" s="306">
        <f t="shared" si="105"/>
        <v>1.7619047619047619</v>
      </c>
      <c r="CL170" s="306" t="str">
        <f>IF(CJ170&gt;=50%,"KĐG",IF(CK170&gt;=1.6,"Đạt mục tiêu",IF(CK170&gt;=1,"Cần cố gắng","Chưa đạt")))</f>
        <v>Đạt mục tiêu</v>
      </c>
      <c r="CM170" s="27"/>
    </row>
    <row r="171" spans="1:91" s="22" customFormat="1" ht="17.25" hidden="1" customHeight="1">
      <c r="A171" s="71">
        <v>165</v>
      </c>
      <c r="B171" s="41">
        <v>346</v>
      </c>
      <c r="C171" s="582" t="s">
        <v>127</v>
      </c>
      <c r="D171" s="583"/>
      <c r="E171" s="583"/>
      <c r="F171" s="584"/>
      <c r="G171" s="45" t="s">
        <v>331</v>
      </c>
      <c r="H171" s="152" t="s">
        <v>331</v>
      </c>
      <c r="I171" s="45" t="s">
        <v>331</v>
      </c>
      <c r="J171" s="45" t="s">
        <v>331</v>
      </c>
      <c r="K171" s="17" t="s">
        <v>329</v>
      </c>
      <c r="L171" s="45" t="s">
        <v>331</v>
      </c>
      <c r="M171" s="45" t="s">
        <v>331</v>
      </c>
      <c r="N171" s="45" t="s">
        <v>331</v>
      </c>
      <c r="O171" s="45" t="s">
        <v>331</v>
      </c>
      <c r="P171" s="45" t="s">
        <v>331</v>
      </c>
      <c r="Q171" s="45" t="s">
        <v>331</v>
      </c>
      <c r="R171" s="45" t="s">
        <v>331</v>
      </c>
      <c r="S171" s="45" t="s">
        <v>331</v>
      </c>
      <c r="T171" s="45" t="s">
        <v>331</v>
      </c>
      <c r="U171" s="45" t="s">
        <v>331</v>
      </c>
      <c r="V171" s="45" t="s">
        <v>331</v>
      </c>
      <c r="W171" s="45" t="s">
        <v>331</v>
      </c>
      <c r="X171" s="45" t="s">
        <v>331</v>
      </c>
      <c r="Y171" s="45" t="s">
        <v>331</v>
      </c>
      <c r="Z171" s="45" t="s">
        <v>331</v>
      </c>
      <c r="AA171" s="45" t="s">
        <v>331</v>
      </c>
      <c r="AB171" s="45" t="s">
        <v>331</v>
      </c>
      <c r="AC171" s="45" t="s">
        <v>331</v>
      </c>
      <c r="AD171" s="45" t="s">
        <v>331</v>
      </c>
      <c r="AE171" s="45" t="s">
        <v>331</v>
      </c>
      <c r="AF171" s="45" t="s">
        <v>331</v>
      </c>
      <c r="AG171" s="45" t="s">
        <v>331</v>
      </c>
      <c r="AH171" s="45" t="s">
        <v>331</v>
      </c>
      <c r="AI171" s="45" t="s">
        <v>331</v>
      </c>
      <c r="AJ171" s="45" t="s">
        <v>331</v>
      </c>
      <c r="AK171" s="45" t="s">
        <v>331</v>
      </c>
      <c r="AL171" s="45" t="s">
        <v>331</v>
      </c>
      <c r="AM171" s="45" t="s">
        <v>331</v>
      </c>
      <c r="AN171" s="45" t="s">
        <v>331</v>
      </c>
      <c r="AO171" s="45" t="s">
        <v>331</v>
      </c>
      <c r="AP171" s="45" t="s">
        <v>331</v>
      </c>
      <c r="AQ171" s="45" t="s">
        <v>331</v>
      </c>
      <c r="AR171" s="45" t="s">
        <v>331</v>
      </c>
      <c r="AS171" s="45" t="s">
        <v>331</v>
      </c>
      <c r="AT171" s="45" t="s">
        <v>331</v>
      </c>
      <c r="AU171" s="45" t="s">
        <v>331</v>
      </c>
      <c r="AV171" s="45" t="s">
        <v>331</v>
      </c>
      <c r="AW171" s="45" t="s">
        <v>331</v>
      </c>
      <c r="AX171" s="45" t="s">
        <v>331</v>
      </c>
      <c r="AY171" s="45" t="s">
        <v>331</v>
      </c>
      <c r="AZ171" s="45" t="s">
        <v>331</v>
      </c>
      <c r="BA171" s="45" t="s">
        <v>331</v>
      </c>
      <c r="BB171" s="45" t="s">
        <v>331</v>
      </c>
      <c r="BC171" s="45" t="s">
        <v>331</v>
      </c>
      <c r="BD171" s="45" t="s">
        <v>331</v>
      </c>
      <c r="BE171" s="45" t="s">
        <v>331</v>
      </c>
      <c r="BF171" s="45" t="s">
        <v>331</v>
      </c>
      <c r="BG171" s="45" t="s">
        <v>331</v>
      </c>
      <c r="BH171" s="45" t="s">
        <v>331</v>
      </c>
      <c r="BI171" s="45" t="s">
        <v>331</v>
      </c>
      <c r="BJ171" s="45" t="s">
        <v>331</v>
      </c>
      <c r="BK171" s="45" t="s">
        <v>331</v>
      </c>
      <c r="BL171" s="45" t="s">
        <v>331</v>
      </c>
      <c r="BM171" s="45" t="s">
        <v>331</v>
      </c>
      <c r="BN171" s="45" t="s">
        <v>331</v>
      </c>
      <c r="BO171" s="45" t="s">
        <v>331</v>
      </c>
      <c r="BP171" s="45" t="s">
        <v>331</v>
      </c>
      <c r="BQ171" s="45" t="s">
        <v>331</v>
      </c>
      <c r="BR171" s="45" t="s">
        <v>331</v>
      </c>
      <c r="BS171" s="45" t="s">
        <v>331</v>
      </c>
      <c r="BT171" s="45" t="s">
        <v>331</v>
      </c>
      <c r="BU171" s="45" t="s">
        <v>331</v>
      </c>
      <c r="BV171" s="45" t="s">
        <v>331</v>
      </c>
      <c r="BW171" s="45" t="s">
        <v>331</v>
      </c>
      <c r="BX171" s="45" t="s">
        <v>331</v>
      </c>
      <c r="BY171" s="45" t="s">
        <v>331</v>
      </c>
      <c r="BZ171" s="45" t="s">
        <v>331</v>
      </c>
      <c r="CA171" s="45" t="s">
        <v>331</v>
      </c>
      <c r="CB171" s="45" t="s">
        <v>331</v>
      </c>
      <c r="CC171" s="45" t="s">
        <v>331</v>
      </c>
      <c r="CD171" s="278" t="s">
        <v>331</v>
      </c>
      <c r="CE171" s="45" t="s">
        <v>331</v>
      </c>
      <c r="CF171" s="278" t="s">
        <v>331</v>
      </c>
      <c r="CG171" s="45" t="s">
        <v>331</v>
      </c>
      <c r="CH171" s="278" t="s">
        <v>331</v>
      </c>
      <c r="CI171" s="45" t="s">
        <v>331</v>
      </c>
      <c r="CJ171" s="278" t="s">
        <v>331</v>
      </c>
      <c r="CK171" s="45" t="s">
        <v>331</v>
      </c>
      <c r="CL171" s="45" t="s">
        <v>331</v>
      </c>
      <c r="CM171" s="45" t="s">
        <v>331</v>
      </c>
    </row>
    <row r="172" spans="1:91" s="22" customFormat="1" ht="26.25" hidden="1" customHeight="1">
      <c r="A172" s="71">
        <v>166</v>
      </c>
      <c r="B172" s="41">
        <v>347</v>
      </c>
      <c r="C172" s="582" t="s">
        <v>128</v>
      </c>
      <c r="D172" s="583"/>
      <c r="E172" s="583"/>
      <c r="F172" s="584"/>
      <c r="G172" s="45" t="s">
        <v>331</v>
      </c>
      <c r="H172" s="152" t="s">
        <v>331</v>
      </c>
      <c r="I172" s="45" t="s">
        <v>331</v>
      </c>
      <c r="J172" s="45" t="s">
        <v>331</v>
      </c>
      <c r="K172" s="17" t="s">
        <v>329</v>
      </c>
      <c r="L172" s="45" t="s">
        <v>331</v>
      </c>
      <c r="M172" s="45" t="s">
        <v>331</v>
      </c>
      <c r="N172" s="45" t="s">
        <v>331</v>
      </c>
      <c r="O172" s="45" t="s">
        <v>331</v>
      </c>
      <c r="P172" s="45" t="s">
        <v>331</v>
      </c>
      <c r="Q172" s="45" t="s">
        <v>331</v>
      </c>
      <c r="R172" s="45" t="s">
        <v>331</v>
      </c>
      <c r="S172" s="45" t="s">
        <v>331</v>
      </c>
      <c r="T172" s="45" t="s">
        <v>331</v>
      </c>
      <c r="U172" s="45" t="s">
        <v>331</v>
      </c>
      <c r="V172" s="45" t="s">
        <v>331</v>
      </c>
      <c r="W172" s="45" t="s">
        <v>331</v>
      </c>
      <c r="X172" s="45" t="s">
        <v>331</v>
      </c>
      <c r="Y172" s="45" t="s">
        <v>331</v>
      </c>
      <c r="Z172" s="45" t="s">
        <v>331</v>
      </c>
      <c r="AA172" s="45" t="s">
        <v>331</v>
      </c>
      <c r="AB172" s="45" t="s">
        <v>331</v>
      </c>
      <c r="AC172" s="45" t="s">
        <v>331</v>
      </c>
      <c r="AD172" s="45" t="s">
        <v>331</v>
      </c>
      <c r="AE172" s="45" t="s">
        <v>331</v>
      </c>
      <c r="AF172" s="45" t="s">
        <v>331</v>
      </c>
      <c r="AG172" s="45" t="s">
        <v>331</v>
      </c>
      <c r="AH172" s="45" t="s">
        <v>331</v>
      </c>
      <c r="AI172" s="45" t="s">
        <v>331</v>
      </c>
      <c r="AJ172" s="45" t="s">
        <v>331</v>
      </c>
      <c r="AK172" s="45" t="s">
        <v>331</v>
      </c>
      <c r="AL172" s="45" t="s">
        <v>331</v>
      </c>
      <c r="AM172" s="45" t="s">
        <v>331</v>
      </c>
      <c r="AN172" s="45" t="s">
        <v>331</v>
      </c>
      <c r="AO172" s="45" t="s">
        <v>331</v>
      </c>
      <c r="AP172" s="45" t="s">
        <v>331</v>
      </c>
      <c r="AQ172" s="45" t="s">
        <v>331</v>
      </c>
      <c r="AR172" s="45" t="s">
        <v>331</v>
      </c>
      <c r="AS172" s="45" t="s">
        <v>331</v>
      </c>
      <c r="AT172" s="45" t="s">
        <v>331</v>
      </c>
      <c r="AU172" s="45" t="s">
        <v>331</v>
      </c>
      <c r="AV172" s="45" t="s">
        <v>331</v>
      </c>
      <c r="AW172" s="45" t="s">
        <v>331</v>
      </c>
      <c r="AX172" s="45" t="s">
        <v>331</v>
      </c>
      <c r="AY172" s="45" t="s">
        <v>331</v>
      </c>
      <c r="AZ172" s="45" t="s">
        <v>331</v>
      </c>
      <c r="BA172" s="45" t="s">
        <v>331</v>
      </c>
      <c r="BB172" s="45" t="s">
        <v>331</v>
      </c>
      <c r="BC172" s="45" t="s">
        <v>331</v>
      </c>
      <c r="BD172" s="45" t="s">
        <v>331</v>
      </c>
      <c r="BE172" s="45" t="s">
        <v>331</v>
      </c>
      <c r="BF172" s="45" t="s">
        <v>331</v>
      </c>
      <c r="BG172" s="45" t="s">
        <v>331</v>
      </c>
      <c r="BH172" s="45" t="s">
        <v>331</v>
      </c>
      <c r="BI172" s="45" t="s">
        <v>331</v>
      </c>
      <c r="BJ172" s="45" t="s">
        <v>331</v>
      </c>
      <c r="BK172" s="45" t="s">
        <v>331</v>
      </c>
      <c r="BL172" s="45" t="s">
        <v>331</v>
      </c>
      <c r="BM172" s="45" t="s">
        <v>331</v>
      </c>
      <c r="BN172" s="45" t="s">
        <v>331</v>
      </c>
      <c r="BO172" s="45" t="s">
        <v>331</v>
      </c>
      <c r="BP172" s="45" t="s">
        <v>331</v>
      </c>
      <c r="BQ172" s="45" t="s">
        <v>331</v>
      </c>
      <c r="BR172" s="45" t="s">
        <v>331</v>
      </c>
      <c r="BS172" s="45" t="s">
        <v>331</v>
      </c>
      <c r="BT172" s="45" t="s">
        <v>331</v>
      </c>
      <c r="BU172" s="45" t="s">
        <v>331</v>
      </c>
      <c r="BV172" s="45" t="s">
        <v>331</v>
      </c>
      <c r="BW172" s="45" t="s">
        <v>331</v>
      </c>
      <c r="BX172" s="45" t="s">
        <v>331</v>
      </c>
      <c r="BY172" s="45" t="s">
        <v>331</v>
      </c>
      <c r="BZ172" s="45" t="s">
        <v>331</v>
      </c>
      <c r="CA172" s="45" t="s">
        <v>331</v>
      </c>
      <c r="CB172" s="45" t="s">
        <v>331</v>
      </c>
      <c r="CC172" s="45" t="s">
        <v>331</v>
      </c>
      <c r="CD172" s="278" t="s">
        <v>331</v>
      </c>
      <c r="CE172" s="45" t="s">
        <v>331</v>
      </c>
      <c r="CF172" s="278" t="s">
        <v>331</v>
      </c>
      <c r="CG172" s="45" t="s">
        <v>331</v>
      </c>
      <c r="CH172" s="278" t="s">
        <v>331</v>
      </c>
      <c r="CI172" s="45" t="s">
        <v>331</v>
      </c>
      <c r="CJ172" s="278" t="s">
        <v>331</v>
      </c>
      <c r="CK172" s="45" t="s">
        <v>331</v>
      </c>
      <c r="CL172" s="45" t="s">
        <v>331</v>
      </c>
      <c r="CM172" s="45" t="s">
        <v>331</v>
      </c>
    </row>
    <row r="173" spans="1:91" s="22" customFormat="1" ht="48.75" hidden="1" customHeight="1">
      <c r="A173" s="71">
        <v>167</v>
      </c>
      <c r="B173" s="342">
        <v>348</v>
      </c>
      <c r="C173" s="345" t="s">
        <v>197</v>
      </c>
      <c r="D173" s="329" t="s">
        <v>12</v>
      </c>
      <c r="E173" s="345" t="s">
        <v>129</v>
      </c>
      <c r="F173" s="329" t="s">
        <v>12</v>
      </c>
      <c r="G173" s="345" t="s">
        <v>129</v>
      </c>
      <c r="H173" s="161" t="s">
        <v>549</v>
      </c>
      <c r="I173" s="55" t="s">
        <v>600</v>
      </c>
      <c r="J173" s="14" t="s">
        <v>363</v>
      </c>
      <c r="K173" s="15" t="s">
        <v>329</v>
      </c>
      <c r="L173" s="51" t="s">
        <v>296</v>
      </c>
      <c r="M173" s="69" t="s">
        <v>184</v>
      </c>
      <c r="N173" s="342"/>
      <c r="O173" s="342" t="s">
        <v>184</v>
      </c>
      <c r="P173" s="342"/>
      <c r="Q173" s="342"/>
      <c r="R173" s="342"/>
      <c r="S173" s="342"/>
      <c r="T173" s="342"/>
      <c r="U173" s="342"/>
      <c r="V173" s="342"/>
      <c r="W173" s="342"/>
      <c r="X173" s="306">
        <f t="shared" ref="X173:X178" si="106">COUNTIF($N173:$W173,"x")</f>
        <v>1</v>
      </c>
      <c r="Y173" s="80"/>
      <c r="Z173" s="80"/>
      <c r="AA173" s="80"/>
      <c r="AB173" s="185"/>
      <c r="AC173" s="80"/>
      <c r="AD173" s="80" t="s">
        <v>522</v>
      </c>
      <c r="AE173" s="80"/>
      <c r="AF173" s="80"/>
      <c r="AG173" s="80"/>
      <c r="AH173" s="80"/>
      <c r="AI173" s="80"/>
      <c r="AJ173" s="80"/>
      <c r="AK173" s="80"/>
      <c r="AL173" s="80"/>
      <c r="AM173" s="80"/>
      <c r="AN173" s="80"/>
      <c r="AO173" s="80"/>
      <c r="AP173" s="80"/>
      <c r="AQ173" s="80"/>
      <c r="AR173" s="80"/>
      <c r="AS173" s="80"/>
      <c r="AT173" s="80"/>
      <c r="AU173" s="80"/>
      <c r="AV173" s="80"/>
      <c r="AW173" s="80"/>
      <c r="AX173" s="80"/>
      <c r="AY173" s="80"/>
      <c r="AZ173" s="80"/>
      <c r="BA173" s="80"/>
      <c r="BB173" s="80"/>
      <c r="BC173" s="80"/>
      <c r="BD173" s="80"/>
      <c r="BE173" s="80"/>
      <c r="BF173" s="80"/>
      <c r="BG173" s="80"/>
      <c r="BH173" s="6">
        <v>2</v>
      </c>
      <c r="BI173" s="6">
        <v>2</v>
      </c>
      <c r="BJ173" s="6">
        <v>2</v>
      </c>
      <c r="BK173" s="6">
        <v>2</v>
      </c>
      <c r="BL173" s="6">
        <v>2</v>
      </c>
      <c r="BM173" s="6">
        <v>1</v>
      </c>
      <c r="BN173" s="6">
        <v>2</v>
      </c>
      <c r="BO173" s="6">
        <v>2</v>
      </c>
      <c r="BP173" s="6">
        <v>2</v>
      </c>
      <c r="BQ173" s="6">
        <v>2</v>
      </c>
      <c r="BR173" s="6">
        <v>2</v>
      </c>
      <c r="BS173" s="6">
        <v>2</v>
      </c>
      <c r="BT173" s="6">
        <v>2</v>
      </c>
      <c r="BU173" s="6">
        <v>1</v>
      </c>
      <c r="BV173" s="6">
        <v>2</v>
      </c>
      <c r="BW173" s="6">
        <v>2</v>
      </c>
      <c r="BX173" s="6">
        <v>1</v>
      </c>
      <c r="BY173" s="6">
        <v>1</v>
      </c>
      <c r="BZ173" s="6">
        <v>1</v>
      </c>
      <c r="CA173" s="6">
        <v>2</v>
      </c>
      <c r="CB173" s="6">
        <v>2</v>
      </c>
      <c r="CC173" s="308">
        <f t="shared" ref="CC173:CC178" si="107">COUNTIF(BH173:CB173,"2")</f>
        <v>16</v>
      </c>
      <c r="CD173" s="347">
        <f t="shared" ref="CD173:CD178" si="108">CC173/(CC173+CE173+CG173+CI173)</f>
        <v>0.76190476190476186</v>
      </c>
      <c r="CE173" s="308">
        <f t="shared" ref="CE173:CE178" si="109">COUNTIF(BH173:CB173,"1")</f>
        <v>5</v>
      </c>
      <c r="CF173" s="347">
        <f t="shared" ref="CF173:CF178" si="110">CE173/(CC173+CE173+CG173+CI173)</f>
        <v>0.23809523809523808</v>
      </c>
      <c r="CG173" s="308">
        <f t="shared" ref="CG173:CG178" si="111">COUNTIF(BH173:CB173,"0")</f>
        <v>0</v>
      </c>
      <c r="CH173" s="347">
        <f t="shared" ref="CH173:CH178" si="112">CG173/(CC173+CE173+CG173+CI173)</f>
        <v>0</v>
      </c>
      <c r="CI173" s="308">
        <f t="shared" ref="CI173:CI178" si="113">COUNTIF(BH173:CB173,"KĐG")</f>
        <v>0</v>
      </c>
      <c r="CJ173" s="347">
        <f t="shared" si="104"/>
        <v>0</v>
      </c>
      <c r="CK173" s="306">
        <f t="shared" si="105"/>
        <v>1.7619047619047619</v>
      </c>
      <c r="CL173" s="306" t="str">
        <f t="shared" ref="CL173:CL178" si="114">IF(CJ173&gt;=50%,"KĐG",IF(CK173&gt;=1.6,"Đạt mục tiêu",IF(CK173&gt;=1,"Cần cố gắng","Chưa đạt")))</f>
        <v>Đạt mục tiêu</v>
      </c>
      <c r="CM173" s="6"/>
    </row>
    <row r="174" spans="1:91" s="22" customFormat="1" ht="39.75" hidden="1" customHeight="1">
      <c r="A174" s="71">
        <v>168</v>
      </c>
      <c r="B174" s="585">
        <v>351</v>
      </c>
      <c r="C174" s="575" t="s">
        <v>477</v>
      </c>
      <c r="D174" s="587" t="s">
        <v>12</v>
      </c>
      <c r="E174" s="575" t="s">
        <v>476</v>
      </c>
      <c r="F174" s="587" t="s">
        <v>12</v>
      </c>
      <c r="G174" s="575" t="s">
        <v>478</v>
      </c>
      <c r="H174" s="160" t="s">
        <v>763</v>
      </c>
      <c r="I174" s="55" t="s">
        <v>599</v>
      </c>
      <c r="J174" s="14" t="s">
        <v>363</v>
      </c>
      <c r="K174" s="15" t="s">
        <v>329</v>
      </c>
      <c r="L174" s="335"/>
      <c r="M174" s="69" t="s">
        <v>184</v>
      </c>
      <c r="N174" s="342"/>
      <c r="O174" s="342"/>
      <c r="P174" s="342" t="s">
        <v>184</v>
      </c>
      <c r="Q174" s="342"/>
      <c r="R174" s="342"/>
      <c r="S174" s="342"/>
      <c r="T174" s="342"/>
      <c r="U174" s="342"/>
      <c r="V174" s="342"/>
      <c r="W174" s="342"/>
      <c r="X174" s="306">
        <f t="shared" si="106"/>
        <v>1</v>
      </c>
      <c r="Y174" s="80"/>
      <c r="Z174" s="80"/>
      <c r="AA174" s="80"/>
      <c r="AB174" s="185"/>
      <c r="AC174" s="80"/>
      <c r="AD174" s="80"/>
      <c r="AE174" s="80"/>
      <c r="AF174" s="80" t="s">
        <v>519</v>
      </c>
      <c r="AG174" s="80"/>
      <c r="AH174" s="80"/>
      <c r="AI174" s="80"/>
      <c r="AJ174" s="80"/>
      <c r="AK174" s="80"/>
      <c r="AL174" s="80"/>
      <c r="AM174" s="80"/>
      <c r="AN174" s="80"/>
      <c r="AO174" s="80"/>
      <c r="AP174" s="80"/>
      <c r="AQ174" s="80"/>
      <c r="AR174" s="80"/>
      <c r="AS174" s="80"/>
      <c r="AT174" s="80"/>
      <c r="AU174" s="80"/>
      <c r="AV174" s="80"/>
      <c r="AW174" s="80"/>
      <c r="AX174" s="80"/>
      <c r="AY174" s="80"/>
      <c r="AZ174" s="80"/>
      <c r="BA174" s="80"/>
      <c r="BB174" s="80"/>
      <c r="BC174" s="80"/>
      <c r="BD174" s="80"/>
      <c r="BE174" s="80"/>
      <c r="BF174" s="80"/>
      <c r="BG174" s="80"/>
      <c r="BH174" s="6">
        <v>2</v>
      </c>
      <c r="BI174" s="6">
        <v>2</v>
      </c>
      <c r="BJ174" s="6">
        <v>2</v>
      </c>
      <c r="BK174" s="6">
        <v>2</v>
      </c>
      <c r="BL174" s="6">
        <v>2</v>
      </c>
      <c r="BM174" s="6">
        <v>1</v>
      </c>
      <c r="BN174" s="6">
        <v>2</v>
      </c>
      <c r="BO174" s="6">
        <v>2</v>
      </c>
      <c r="BP174" s="6">
        <v>2</v>
      </c>
      <c r="BQ174" s="6">
        <v>2</v>
      </c>
      <c r="BR174" s="6">
        <v>2</v>
      </c>
      <c r="BS174" s="6">
        <v>2</v>
      </c>
      <c r="BT174" s="6">
        <v>2</v>
      </c>
      <c r="BU174" s="6">
        <v>2</v>
      </c>
      <c r="BV174" s="6">
        <v>1</v>
      </c>
      <c r="BW174" s="6">
        <v>2</v>
      </c>
      <c r="BX174" s="6">
        <v>2</v>
      </c>
      <c r="BY174" s="6">
        <v>2</v>
      </c>
      <c r="BZ174" s="6">
        <v>2</v>
      </c>
      <c r="CA174" s="6">
        <v>2</v>
      </c>
      <c r="CB174" s="6">
        <v>2</v>
      </c>
      <c r="CC174" s="308">
        <f t="shared" si="107"/>
        <v>19</v>
      </c>
      <c r="CD174" s="347">
        <f t="shared" si="108"/>
        <v>0.90476190476190477</v>
      </c>
      <c r="CE174" s="308">
        <f t="shared" si="109"/>
        <v>2</v>
      </c>
      <c r="CF174" s="347">
        <f t="shared" si="110"/>
        <v>9.5238095238095233E-2</v>
      </c>
      <c r="CG174" s="308">
        <f t="shared" si="111"/>
        <v>0</v>
      </c>
      <c r="CH174" s="347">
        <f t="shared" si="112"/>
        <v>0</v>
      </c>
      <c r="CI174" s="308">
        <f t="shared" si="113"/>
        <v>0</v>
      </c>
      <c r="CJ174" s="347">
        <f t="shared" si="104"/>
        <v>0</v>
      </c>
      <c r="CK174" s="306">
        <f t="shared" si="105"/>
        <v>1.9047619047619047</v>
      </c>
      <c r="CL174" s="306" t="str">
        <f t="shared" si="114"/>
        <v>Đạt mục tiêu</v>
      </c>
      <c r="CM174" s="6"/>
    </row>
    <row r="175" spans="1:91" s="22" customFormat="1" ht="33" hidden="1" customHeight="1">
      <c r="A175" s="71">
        <v>169</v>
      </c>
      <c r="B175" s="589"/>
      <c r="C175" s="590"/>
      <c r="D175" s="591"/>
      <c r="E175" s="590"/>
      <c r="F175" s="591"/>
      <c r="G175" s="590"/>
      <c r="H175" s="160" t="s">
        <v>762</v>
      </c>
      <c r="I175" s="55"/>
      <c r="J175" s="14"/>
      <c r="K175" s="15"/>
      <c r="L175" s="335"/>
      <c r="M175" s="69" t="s">
        <v>184</v>
      </c>
      <c r="N175" s="342"/>
      <c r="O175" s="342"/>
      <c r="P175" s="342" t="s">
        <v>184</v>
      </c>
      <c r="Q175" s="342"/>
      <c r="R175" s="342"/>
      <c r="S175" s="342"/>
      <c r="T175" s="342"/>
      <c r="U175" s="342"/>
      <c r="V175" s="342"/>
      <c r="W175" s="342"/>
      <c r="X175" s="306">
        <f t="shared" si="106"/>
        <v>1</v>
      </c>
      <c r="Y175" s="80"/>
      <c r="Z175" s="80"/>
      <c r="AA175" s="80"/>
      <c r="AB175" s="185"/>
      <c r="AC175" s="80"/>
      <c r="AD175" s="80"/>
      <c r="AE175" s="80"/>
      <c r="AF175" s="80"/>
      <c r="AG175" s="80" t="s">
        <v>519</v>
      </c>
      <c r="AH175" s="80"/>
      <c r="AI175" s="80"/>
      <c r="AJ175" s="80"/>
      <c r="AK175" s="80"/>
      <c r="AL175" s="80"/>
      <c r="AM175" s="80"/>
      <c r="AN175" s="80"/>
      <c r="AO175" s="80"/>
      <c r="AP175" s="80"/>
      <c r="AQ175" s="80"/>
      <c r="AR175" s="80"/>
      <c r="AS175" s="80"/>
      <c r="AT175" s="80"/>
      <c r="AU175" s="80"/>
      <c r="AV175" s="80"/>
      <c r="AW175" s="80"/>
      <c r="AX175" s="80"/>
      <c r="AY175" s="80"/>
      <c r="AZ175" s="80"/>
      <c r="BA175" s="80"/>
      <c r="BB175" s="80"/>
      <c r="BC175" s="80"/>
      <c r="BD175" s="80"/>
      <c r="BE175" s="80"/>
      <c r="BF175" s="80"/>
      <c r="BG175" s="80"/>
      <c r="BH175" s="6">
        <v>2</v>
      </c>
      <c r="BI175" s="6">
        <v>2</v>
      </c>
      <c r="BJ175" s="6">
        <v>2</v>
      </c>
      <c r="BK175" s="6">
        <v>2</v>
      </c>
      <c r="BL175" s="6">
        <v>2</v>
      </c>
      <c r="BM175" s="6">
        <v>1</v>
      </c>
      <c r="BN175" s="6">
        <v>2</v>
      </c>
      <c r="BO175" s="6">
        <v>2</v>
      </c>
      <c r="BP175" s="6">
        <v>2</v>
      </c>
      <c r="BQ175" s="6">
        <v>2</v>
      </c>
      <c r="BR175" s="6">
        <v>2</v>
      </c>
      <c r="BS175" s="6">
        <v>2</v>
      </c>
      <c r="BT175" s="6">
        <v>2</v>
      </c>
      <c r="BU175" s="6">
        <v>2</v>
      </c>
      <c r="BV175" s="6">
        <v>1</v>
      </c>
      <c r="BW175" s="6">
        <v>2</v>
      </c>
      <c r="BX175" s="6">
        <v>1</v>
      </c>
      <c r="BY175" s="6">
        <v>2</v>
      </c>
      <c r="BZ175" s="6">
        <v>2</v>
      </c>
      <c r="CA175" s="6">
        <v>2</v>
      </c>
      <c r="CB175" s="6">
        <v>2</v>
      </c>
      <c r="CC175" s="308">
        <f t="shared" si="107"/>
        <v>18</v>
      </c>
      <c r="CD175" s="347">
        <f t="shared" si="108"/>
        <v>0.8571428571428571</v>
      </c>
      <c r="CE175" s="308">
        <f t="shared" si="109"/>
        <v>3</v>
      </c>
      <c r="CF175" s="347">
        <f t="shared" si="110"/>
        <v>0.14285714285714285</v>
      </c>
      <c r="CG175" s="308">
        <f t="shared" si="111"/>
        <v>0</v>
      </c>
      <c r="CH175" s="347">
        <f t="shared" si="112"/>
        <v>0</v>
      </c>
      <c r="CI175" s="308">
        <f t="shared" si="113"/>
        <v>0</v>
      </c>
      <c r="CJ175" s="347">
        <f t="shared" si="104"/>
        <v>0</v>
      </c>
      <c r="CK175" s="306">
        <f t="shared" si="105"/>
        <v>1.8571428571428572</v>
      </c>
      <c r="CL175" s="306" t="str">
        <f t="shared" si="114"/>
        <v>Đạt mục tiêu</v>
      </c>
      <c r="CM175" s="27"/>
    </row>
    <row r="176" spans="1:91" s="22" customFormat="1" ht="31.5" hidden="1" customHeight="1">
      <c r="A176" s="71">
        <v>170</v>
      </c>
      <c r="B176" s="589"/>
      <c r="C176" s="590"/>
      <c r="D176" s="591"/>
      <c r="E176" s="590"/>
      <c r="F176" s="591"/>
      <c r="G176" s="590"/>
      <c r="H176" s="160" t="s">
        <v>761</v>
      </c>
      <c r="I176" s="55" t="s">
        <v>599</v>
      </c>
      <c r="J176" s="14" t="s">
        <v>363</v>
      </c>
      <c r="K176" s="17" t="s">
        <v>329</v>
      </c>
      <c r="L176" s="52" t="s">
        <v>296</v>
      </c>
      <c r="M176" s="69" t="s">
        <v>184</v>
      </c>
      <c r="N176" s="342"/>
      <c r="O176" s="342"/>
      <c r="P176" s="342" t="s">
        <v>184</v>
      </c>
      <c r="Q176" s="342"/>
      <c r="R176" s="342"/>
      <c r="S176" s="342"/>
      <c r="T176" s="342"/>
      <c r="U176" s="342"/>
      <c r="V176" s="342"/>
      <c r="W176" s="342"/>
      <c r="X176" s="306">
        <f t="shared" si="106"/>
        <v>1</v>
      </c>
      <c r="Y176" s="80"/>
      <c r="Z176" s="80"/>
      <c r="AA176" s="80"/>
      <c r="AB176" s="185"/>
      <c r="AC176" s="80"/>
      <c r="AD176" s="80"/>
      <c r="AE176" s="80"/>
      <c r="AF176" s="80"/>
      <c r="AG176" s="80"/>
      <c r="AH176" s="80"/>
      <c r="AI176" s="80" t="s">
        <v>519</v>
      </c>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6">
        <v>2</v>
      </c>
      <c r="BI176" s="6">
        <v>2</v>
      </c>
      <c r="BJ176" s="6">
        <v>2</v>
      </c>
      <c r="BK176" s="6">
        <v>2</v>
      </c>
      <c r="BL176" s="6">
        <v>2</v>
      </c>
      <c r="BM176" s="6">
        <v>1</v>
      </c>
      <c r="BN176" s="6">
        <v>2</v>
      </c>
      <c r="BO176" s="6">
        <v>2</v>
      </c>
      <c r="BP176" s="6">
        <v>2</v>
      </c>
      <c r="BQ176" s="6">
        <v>2</v>
      </c>
      <c r="BR176" s="6">
        <v>2</v>
      </c>
      <c r="BS176" s="6">
        <v>2</v>
      </c>
      <c r="BT176" s="6">
        <v>2</v>
      </c>
      <c r="BU176" s="6">
        <v>2</v>
      </c>
      <c r="BV176" s="6">
        <v>1</v>
      </c>
      <c r="BW176" s="6">
        <v>2</v>
      </c>
      <c r="BX176" s="6">
        <v>1</v>
      </c>
      <c r="BY176" s="6">
        <v>2</v>
      </c>
      <c r="BZ176" s="6">
        <v>2</v>
      </c>
      <c r="CA176" s="6">
        <v>2</v>
      </c>
      <c r="CB176" s="6">
        <v>2</v>
      </c>
      <c r="CC176" s="308">
        <f t="shared" si="107"/>
        <v>18</v>
      </c>
      <c r="CD176" s="347">
        <f t="shared" si="108"/>
        <v>0.8571428571428571</v>
      </c>
      <c r="CE176" s="308">
        <f t="shared" si="109"/>
        <v>3</v>
      </c>
      <c r="CF176" s="347">
        <f t="shared" si="110"/>
        <v>0.14285714285714285</v>
      </c>
      <c r="CG176" s="308">
        <f t="shared" si="111"/>
        <v>0</v>
      </c>
      <c r="CH176" s="347">
        <f t="shared" si="112"/>
        <v>0</v>
      </c>
      <c r="CI176" s="308">
        <f t="shared" si="113"/>
        <v>0</v>
      </c>
      <c r="CJ176" s="347">
        <f t="shared" si="104"/>
        <v>0</v>
      </c>
      <c r="CK176" s="306">
        <f t="shared" si="105"/>
        <v>1.8571428571428572</v>
      </c>
      <c r="CL176" s="306" t="str">
        <f t="shared" si="114"/>
        <v>Đạt mục tiêu</v>
      </c>
      <c r="CM176" s="6"/>
    </row>
    <row r="177" spans="1:91" s="22" customFormat="1" ht="38.25" hidden="1" customHeight="1">
      <c r="A177" s="71">
        <v>171</v>
      </c>
      <c r="B177" s="586"/>
      <c r="C177" s="576"/>
      <c r="D177" s="588"/>
      <c r="E177" s="576"/>
      <c r="F177" s="588"/>
      <c r="G177" s="576"/>
      <c r="H177" s="161" t="s">
        <v>605</v>
      </c>
      <c r="I177" s="55" t="s">
        <v>600</v>
      </c>
      <c r="J177" s="14" t="s">
        <v>363</v>
      </c>
      <c r="K177" s="17" t="s">
        <v>329</v>
      </c>
      <c r="L177" s="52" t="s">
        <v>296</v>
      </c>
      <c r="M177" s="69" t="s">
        <v>184</v>
      </c>
      <c r="N177" s="342"/>
      <c r="O177" s="342"/>
      <c r="P177" s="342" t="s">
        <v>184</v>
      </c>
      <c r="Q177" s="342"/>
      <c r="R177" s="342"/>
      <c r="S177" s="342"/>
      <c r="T177" s="342"/>
      <c r="U177" s="342"/>
      <c r="V177" s="342"/>
      <c r="W177" s="342"/>
      <c r="X177" s="306">
        <f t="shared" si="106"/>
        <v>1</v>
      </c>
      <c r="Y177" s="80"/>
      <c r="Z177" s="80"/>
      <c r="AA177" s="80"/>
      <c r="AB177" s="185"/>
      <c r="AC177" s="80"/>
      <c r="AD177" s="80"/>
      <c r="AE177" s="80"/>
      <c r="AF177" s="80" t="s">
        <v>522</v>
      </c>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6">
        <v>2</v>
      </c>
      <c r="BI177" s="6">
        <v>2</v>
      </c>
      <c r="BJ177" s="6">
        <v>2</v>
      </c>
      <c r="BK177" s="6">
        <v>2</v>
      </c>
      <c r="BL177" s="6">
        <v>2</v>
      </c>
      <c r="BM177" s="6">
        <v>1</v>
      </c>
      <c r="BN177" s="6">
        <v>2</v>
      </c>
      <c r="BO177" s="6">
        <v>2</v>
      </c>
      <c r="BP177" s="6">
        <v>2</v>
      </c>
      <c r="BQ177" s="6">
        <v>2</v>
      </c>
      <c r="BR177" s="6">
        <v>2</v>
      </c>
      <c r="BS177" s="6">
        <v>2</v>
      </c>
      <c r="BT177" s="6">
        <v>2</v>
      </c>
      <c r="BU177" s="6">
        <v>2</v>
      </c>
      <c r="BV177" s="6">
        <v>1</v>
      </c>
      <c r="BW177" s="6">
        <v>2</v>
      </c>
      <c r="BX177" s="6">
        <v>2</v>
      </c>
      <c r="BY177" s="6">
        <v>2</v>
      </c>
      <c r="BZ177" s="6">
        <v>2</v>
      </c>
      <c r="CA177" s="6">
        <v>2</v>
      </c>
      <c r="CB177" s="6">
        <v>2</v>
      </c>
      <c r="CC177" s="308">
        <f t="shared" si="107"/>
        <v>19</v>
      </c>
      <c r="CD177" s="347">
        <f t="shared" si="108"/>
        <v>0.90476190476190477</v>
      </c>
      <c r="CE177" s="308">
        <f t="shared" si="109"/>
        <v>2</v>
      </c>
      <c r="CF177" s="347">
        <f t="shared" si="110"/>
        <v>9.5238095238095233E-2</v>
      </c>
      <c r="CG177" s="308">
        <f t="shared" si="111"/>
        <v>0</v>
      </c>
      <c r="CH177" s="347">
        <f t="shared" si="112"/>
        <v>0</v>
      </c>
      <c r="CI177" s="308">
        <f t="shared" si="113"/>
        <v>0</v>
      </c>
      <c r="CJ177" s="347">
        <f t="shared" si="104"/>
        <v>0</v>
      </c>
      <c r="CK177" s="306">
        <f t="shared" si="105"/>
        <v>1.9047619047619047</v>
      </c>
      <c r="CL177" s="306" t="str">
        <f t="shared" si="114"/>
        <v>Đạt mục tiêu</v>
      </c>
      <c r="CM177" s="6"/>
    </row>
    <row r="178" spans="1:91" s="300" customFormat="1" ht="78" hidden="1" customHeight="1">
      <c r="A178" s="71">
        <v>172</v>
      </c>
      <c r="B178" s="291">
        <v>354</v>
      </c>
      <c r="C178" s="345" t="s">
        <v>198</v>
      </c>
      <c r="D178" s="329" t="s">
        <v>12</v>
      </c>
      <c r="E178" s="345" t="s">
        <v>199</v>
      </c>
      <c r="F178" s="329" t="s">
        <v>12</v>
      </c>
      <c r="G178" s="345" t="s">
        <v>199</v>
      </c>
      <c r="H178" s="160" t="s">
        <v>963</v>
      </c>
      <c r="I178" s="55" t="s">
        <v>599</v>
      </c>
      <c r="J178" s="14" t="s">
        <v>363</v>
      </c>
      <c r="K178" s="254" t="s">
        <v>329</v>
      </c>
      <c r="L178" s="292" t="s">
        <v>296</v>
      </c>
      <c r="M178" s="293" t="s">
        <v>184</v>
      </c>
      <c r="N178" s="291" t="s">
        <v>184</v>
      </c>
      <c r="O178" s="291"/>
      <c r="P178" s="291"/>
      <c r="Q178" s="291"/>
      <c r="R178" s="291"/>
      <c r="S178" s="291"/>
      <c r="T178" s="291"/>
      <c r="U178" s="291"/>
      <c r="V178" s="291"/>
      <c r="W178" s="291"/>
      <c r="X178" s="294">
        <f t="shared" si="106"/>
        <v>1</v>
      </c>
      <c r="Y178" s="295" t="s">
        <v>519</v>
      </c>
      <c r="Z178" s="295"/>
      <c r="AA178" s="295"/>
      <c r="AB178" s="295"/>
      <c r="AC178" s="295"/>
      <c r="AD178" s="295"/>
      <c r="AE178" s="295"/>
      <c r="AF178" s="295"/>
      <c r="AG178" s="295"/>
      <c r="AH178" s="295"/>
      <c r="AI178" s="295"/>
      <c r="AJ178" s="295"/>
      <c r="AK178" s="295"/>
      <c r="AL178" s="295"/>
      <c r="AM178" s="295"/>
      <c r="AN178" s="295"/>
      <c r="AO178" s="295"/>
      <c r="AP178" s="295"/>
      <c r="AQ178" s="295"/>
      <c r="AR178" s="295"/>
      <c r="AS178" s="295"/>
      <c r="AT178" s="295"/>
      <c r="AU178" s="295"/>
      <c r="AV178" s="295"/>
      <c r="AW178" s="295"/>
      <c r="AX178" s="295"/>
      <c r="AY178" s="295"/>
      <c r="AZ178" s="295"/>
      <c r="BA178" s="295"/>
      <c r="BB178" s="295"/>
      <c r="BC178" s="295"/>
      <c r="BD178" s="295"/>
      <c r="BE178" s="295"/>
      <c r="BF178" s="295"/>
      <c r="BG178" s="295"/>
      <c r="BH178" s="296">
        <v>2</v>
      </c>
      <c r="BI178" s="296">
        <v>1</v>
      </c>
      <c r="BJ178" s="296">
        <v>2</v>
      </c>
      <c r="BK178" s="296">
        <v>2</v>
      </c>
      <c r="BL178" s="296">
        <v>2</v>
      </c>
      <c r="BM178" s="296">
        <v>2</v>
      </c>
      <c r="BN178" s="296">
        <v>2</v>
      </c>
      <c r="BO178" s="296">
        <v>2</v>
      </c>
      <c r="BP178" s="296">
        <v>2</v>
      </c>
      <c r="BQ178" s="296">
        <v>2</v>
      </c>
      <c r="BR178" s="296">
        <v>2</v>
      </c>
      <c r="BS178" s="296">
        <v>2</v>
      </c>
      <c r="BT178" s="296">
        <v>2</v>
      </c>
      <c r="BU178" s="296">
        <v>2</v>
      </c>
      <c r="BV178" s="296">
        <v>2</v>
      </c>
      <c r="BW178" s="296">
        <v>2</v>
      </c>
      <c r="BX178" s="296">
        <v>2</v>
      </c>
      <c r="BY178" s="296">
        <v>2</v>
      </c>
      <c r="BZ178" s="296">
        <v>2</v>
      </c>
      <c r="CA178" s="296">
        <v>2</v>
      </c>
      <c r="CB178" s="296">
        <v>2</v>
      </c>
      <c r="CC178" s="297">
        <f t="shared" si="107"/>
        <v>20</v>
      </c>
      <c r="CD178" s="298">
        <f t="shared" si="108"/>
        <v>0.95238095238095233</v>
      </c>
      <c r="CE178" s="297">
        <f t="shared" si="109"/>
        <v>1</v>
      </c>
      <c r="CF178" s="298">
        <f t="shared" si="110"/>
        <v>4.7619047619047616E-2</v>
      </c>
      <c r="CG178" s="297">
        <f t="shared" si="111"/>
        <v>0</v>
      </c>
      <c r="CH178" s="298">
        <f t="shared" si="112"/>
        <v>0</v>
      </c>
      <c r="CI178" s="297">
        <f t="shared" si="113"/>
        <v>0</v>
      </c>
      <c r="CJ178" s="298">
        <f t="shared" si="104"/>
        <v>0</v>
      </c>
      <c r="CK178" s="294">
        <f t="shared" si="105"/>
        <v>1.9523809523809523</v>
      </c>
      <c r="CL178" s="294" t="str">
        <f t="shared" si="114"/>
        <v>Đạt mục tiêu</v>
      </c>
      <c r="CM178" s="299"/>
    </row>
    <row r="179" spans="1:91" s="22" customFormat="1" ht="41.25" hidden="1" customHeight="1">
      <c r="A179" s="71">
        <v>173</v>
      </c>
      <c r="B179" s="41">
        <v>361</v>
      </c>
      <c r="C179" s="582" t="s">
        <v>130</v>
      </c>
      <c r="D179" s="583"/>
      <c r="E179" s="583"/>
      <c r="F179" s="584"/>
      <c r="G179" s="45" t="s">
        <v>331</v>
      </c>
      <c r="H179" s="152" t="s">
        <v>331</v>
      </c>
      <c r="I179" s="45" t="s">
        <v>331</v>
      </c>
      <c r="J179" s="45" t="s">
        <v>331</v>
      </c>
      <c r="K179" s="15" t="s">
        <v>329</v>
      </c>
      <c r="L179" s="45" t="s">
        <v>331</v>
      </c>
      <c r="M179" s="45" t="s">
        <v>331</v>
      </c>
      <c r="N179" s="45" t="s">
        <v>331</v>
      </c>
      <c r="O179" s="45" t="s">
        <v>331</v>
      </c>
      <c r="P179" s="45" t="s">
        <v>331</v>
      </c>
      <c r="Q179" s="45" t="s">
        <v>331</v>
      </c>
      <c r="R179" s="45" t="s">
        <v>331</v>
      </c>
      <c r="S179" s="45" t="s">
        <v>331</v>
      </c>
      <c r="T179" s="45" t="s">
        <v>331</v>
      </c>
      <c r="U179" s="45" t="s">
        <v>331</v>
      </c>
      <c r="V179" s="45" t="s">
        <v>331</v>
      </c>
      <c r="W179" s="45" t="s">
        <v>331</v>
      </c>
      <c r="X179" s="45" t="s">
        <v>331</v>
      </c>
      <c r="Y179" s="45" t="s">
        <v>331</v>
      </c>
      <c r="Z179" s="45" t="s">
        <v>331</v>
      </c>
      <c r="AA179" s="45" t="s">
        <v>331</v>
      </c>
      <c r="AB179" s="45" t="s">
        <v>331</v>
      </c>
      <c r="AC179" s="45" t="s">
        <v>331</v>
      </c>
      <c r="AD179" s="45" t="s">
        <v>331</v>
      </c>
      <c r="AE179" s="45" t="s">
        <v>331</v>
      </c>
      <c r="AF179" s="45" t="s">
        <v>331</v>
      </c>
      <c r="AG179" s="45" t="s">
        <v>331</v>
      </c>
      <c r="AH179" s="45" t="s">
        <v>331</v>
      </c>
      <c r="AI179" s="45" t="s">
        <v>331</v>
      </c>
      <c r="AJ179" s="45" t="s">
        <v>331</v>
      </c>
      <c r="AK179" s="45" t="s">
        <v>331</v>
      </c>
      <c r="AL179" s="45" t="s">
        <v>331</v>
      </c>
      <c r="AM179" s="45" t="s">
        <v>331</v>
      </c>
      <c r="AN179" s="45" t="s">
        <v>331</v>
      </c>
      <c r="AO179" s="45" t="s">
        <v>331</v>
      </c>
      <c r="AP179" s="45" t="s">
        <v>331</v>
      </c>
      <c r="AQ179" s="45" t="s">
        <v>331</v>
      </c>
      <c r="AR179" s="45" t="s">
        <v>331</v>
      </c>
      <c r="AS179" s="45" t="s">
        <v>331</v>
      </c>
      <c r="AT179" s="45" t="s">
        <v>331</v>
      </c>
      <c r="AU179" s="45" t="s">
        <v>331</v>
      </c>
      <c r="AV179" s="45" t="s">
        <v>331</v>
      </c>
      <c r="AW179" s="45" t="s">
        <v>331</v>
      </c>
      <c r="AX179" s="45" t="s">
        <v>331</v>
      </c>
      <c r="AY179" s="45" t="s">
        <v>331</v>
      </c>
      <c r="AZ179" s="45" t="s">
        <v>331</v>
      </c>
      <c r="BA179" s="45" t="s">
        <v>331</v>
      </c>
      <c r="BB179" s="45" t="s">
        <v>331</v>
      </c>
      <c r="BC179" s="45" t="s">
        <v>331</v>
      </c>
      <c r="BD179" s="45" t="s">
        <v>331</v>
      </c>
      <c r="BE179" s="45" t="s">
        <v>331</v>
      </c>
      <c r="BF179" s="45" t="s">
        <v>331</v>
      </c>
      <c r="BG179" s="45" t="s">
        <v>331</v>
      </c>
      <c r="BH179" s="45" t="s">
        <v>331</v>
      </c>
      <c r="BI179" s="45" t="s">
        <v>331</v>
      </c>
      <c r="BJ179" s="45" t="s">
        <v>331</v>
      </c>
      <c r="BK179" s="45" t="s">
        <v>331</v>
      </c>
      <c r="BL179" s="45" t="s">
        <v>331</v>
      </c>
      <c r="BM179" s="45" t="s">
        <v>331</v>
      </c>
      <c r="BN179" s="45" t="s">
        <v>331</v>
      </c>
      <c r="BO179" s="45" t="s">
        <v>331</v>
      </c>
      <c r="BP179" s="45" t="s">
        <v>331</v>
      </c>
      <c r="BQ179" s="45" t="s">
        <v>331</v>
      </c>
      <c r="BR179" s="45" t="s">
        <v>331</v>
      </c>
      <c r="BS179" s="45" t="s">
        <v>331</v>
      </c>
      <c r="BT179" s="45" t="s">
        <v>331</v>
      </c>
      <c r="BU179" s="45" t="s">
        <v>331</v>
      </c>
      <c r="BV179" s="45" t="s">
        <v>331</v>
      </c>
      <c r="BW179" s="45" t="s">
        <v>331</v>
      </c>
      <c r="BX179" s="45" t="s">
        <v>331</v>
      </c>
      <c r="BY179" s="45" t="s">
        <v>331</v>
      </c>
      <c r="BZ179" s="45" t="s">
        <v>331</v>
      </c>
      <c r="CA179" s="45" t="s">
        <v>331</v>
      </c>
      <c r="CB179" s="45" t="s">
        <v>331</v>
      </c>
      <c r="CC179" s="45" t="s">
        <v>331</v>
      </c>
      <c r="CD179" s="278" t="s">
        <v>331</v>
      </c>
      <c r="CE179" s="45" t="s">
        <v>331</v>
      </c>
      <c r="CF179" s="278" t="s">
        <v>331</v>
      </c>
      <c r="CG179" s="45" t="s">
        <v>331</v>
      </c>
      <c r="CH179" s="278" t="s">
        <v>331</v>
      </c>
      <c r="CI179" s="45" t="s">
        <v>331</v>
      </c>
      <c r="CJ179" s="278" t="s">
        <v>331</v>
      </c>
      <c r="CK179" s="45" t="s">
        <v>331</v>
      </c>
      <c r="CL179" s="45" t="s">
        <v>331</v>
      </c>
      <c r="CM179" s="45" t="s">
        <v>331</v>
      </c>
    </row>
    <row r="180" spans="1:91" s="22" customFormat="1" ht="28.5" hidden="1" customHeight="1">
      <c r="A180" s="71">
        <v>174</v>
      </c>
      <c r="B180" s="585">
        <v>362</v>
      </c>
      <c r="C180" s="594" t="s">
        <v>202</v>
      </c>
      <c r="D180" s="597" t="s">
        <v>10</v>
      </c>
      <c r="E180" s="598" t="s">
        <v>332</v>
      </c>
      <c r="F180" s="587" t="s">
        <v>12</v>
      </c>
      <c r="G180" s="575" t="s">
        <v>332</v>
      </c>
      <c r="H180" s="166" t="s">
        <v>906</v>
      </c>
      <c r="I180" s="59" t="s">
        <v>599</v>
      </c>
      <c r="J180" s="14" t="s">
        <v>363</v>
      </c>
      <c r="K180" s="334" t="s">
        <v>329</v>
      </c>
      <c r="L180" s="335" t="s">
        <v>296</v>
      </c>
      <c r="M180" s="69" t="s">
        <v>184</v>
      </c>
      <c r="N180" s="342"/>
      <c r="O180" s="342"/>
      <c r="P180" s="342"/>
      <c r="Q180" s="342" t="s">
        <v>184</v>
      </c>
      <c r="R180" s="342"/>
      <c r="S180" s="342"/>
      <c r="T180" s="342"/>
      <c r="U180" s="342"/>
      <c r="V180" s="342"/>
      <c r="W180" s="342"/>
      <c r="X180" s="306">
        <f>COUNTIF($N180:$W180,"x")</f>
        <v>1</v>
      </c>
      <c r="Y180" s="80"/>
      <c r="Z180" s="80"/>
      <c r="AA180" s="80"/>
      <c r="AB180" s="185"/>
      <c r="AC180" s="80"/>
      <c r="AD180" s="80"/>
      <c r="AE180" s="80"/>
      <c r="AF180" s="80"/>
      <c r="AG180" s="80"/>
      <c r="AH180" s="80"/>
      <c r="AI180" s="80"/>
      <c r="AJ180" s="80" t="s">
        <v>519</v>
      </c>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6">
        <v>2</v>
      </c>
      <c r="BI180" s="6">
        <v>2</v>
      </c>
      <c r="BJ180" s="6">
        <v>2</v>
      </c>
      <c r="BK180" s="6">
        <v>2</v>
      </c>
      <c r="BL180" s="6">
        <v>2</v>
      </c>
      <c r="BM180" s="6">
        <v>2</v>
      </c>
      <c r="BN180" s="6">
        <v>2</v>
      </c>
      <c r="BO180" s="6">
        <v>2</v>
      </c>
      <c r="BP180" s="6">
        <v>2</v>
      </c>
      <c r="BQ180" s="6">
        <v>2</v>
      </c>
      <c r="BR180" s="6">
        <v>2</v>
      </c>
      <c r="BS180" s="6">
        <v>2</v>
      </c>
      <c r="BT180" s="6">
        <v>2</v>
      </c>
      <c r="BU180" s="6">
        <v>2</v>
      </c>
      <c r="BV180" s="6">
        <v>2</v>
      </c>
      <c r="BW180" s="6">
        <v>2</v>
      </c>
      <c r="BX180" s="6">
        <v>2</v>
      </c>
      <c r="BY180" s="6">
        <v>2</v>
      </c>
      <c r="BZ180" s="6">
        <v>2</v>
      </c>
      <c r="CA180" s="6">
        <v>2</v>
      </c>
      <c r="CB180" s="6">
        <v>2</v>
      </c>
      <c r="CC180" s="308">
        <f>COUNTIF(BH180:CB180,"2")</f>
        <v>21</v>
      </c>
      <c r="CD180" s="347">
        <f>CC180/(CC180+CE180+CG180+CI180)</f>
        <v>1</v>
      </c>
      <c r="CE180" s="308">
        <f>COUNTIF(BH180:CB180,"1")</f>
        <v>0</v>
      </c>
      <c r="CF180" s="347">
        <f>CE180/(CC180+CE180+CG180+CI180)</f>
        <v>0</v>
      </c>
      <c r="CG180" s="308">
        <f>COUNTIF(BH180:CB180,"0")</f>
        <v>0</v>
      </c>
      <c r="CH180" s="347">
        <f>CG180/(CC180+CE180+CG180+CI180)</f>
        <v>0</v>
      </c>
      <c r="CI180" s="308">
        <f>COUNTIF(BH180:CB180,"KĐG")</f>
        <v>0</v>
      </c>
      <c r="CJ180" s="347">
        <f t="shared" si="104"/>
        <v>0</v>
      </c>
      <c r="CK180" s="306">
        <f t="shared" si="105"/>
        <v>2</v>
      </c>
      <c r="CL180" s="306" t="str">
        <f>IF(CJ180&gt;=50%,"KĐG",IF(CK180&gt;=1.6,"Đạt mục tiêu",IF(CK180&gt;=1,"Cần cố gắng","Chưa đạt")))</f>
        <v>Đạt mục tiêu</v>
      </c>
      <c r="CM180" s="6"/>
    </row>
    <row r="181" spans="1:91" s="22" customFormat="1" ht="28.5" hidden="1" customHeight="1">
      <c r="A181" s="71">
        <v>175</v>
      </c>
      <c r="B181" s="589"/>
      <c r="C181" s="595"/>
      <c r="D181" s="597"/>
      <c r="E181" s="599"/>
      <c r="F181" s="591"/>
      <c r="G181" s="590"/>
      <c r="H181" s="290" t="s">
        <v>962</v>
      </c>
      <c r="I181" s="59" t="s">
        <v>599</v>
      </c>
      <c r="J181" s="14" t="s">
        <v>363</v>
      </c>
      <c r="K181" s="334" t="s">
        <v>329</v>
      </c>
      <c r="L181" s="335" t="s">
        <v>296</v>
      </c>
      <c r="M181" s="69" t="s">
        <v>184</v>
      </c>
      <c r="N181" s="321"/>
      <c r="O181" s="321"/>
      <c r="P181" s="321"/>
      <c r="Q181" s="321"/>
      <c r="R181" s="321"/>
      <c r="S181" s="321"/>
      <c r="T181" s="321"/>
      <c r="U181" s="321"/>
      <c r="V181" s="321"/>
      <c r="W181" s="321"/>
      <c r="X181" s="307"/>
      <c r="Y181" s="331"/>
      <c r="Z181" s="331"/>
      <c r="AA181" s="331"/>
      <c r="AB181" s="344"/>
      <c r="AC181" s="331"/>
      <c r="AD181" s="331"/>
      <c r="AE181" s="331"/>
      <c r="AF181" s="331"/>
      <c r="AG181" s="331"/>
      <c r="AH181" s="331"/>
      <c r="AI181" s="331"/>
      <c r="AJ181" s="331"/>
      <c r="AK181" s="331" t="s">
        <v>519</v>
      </c>
      <c r="AL181" s="331"/>
      <c r="AM181" s="331"/>
      <c r="AN181" s="331"/>
      <c r="AO181" s="331"/>
      <c r="AP181" s="331"/>
      <c r="AQ181" s="331"/>
      <c r="AR181" s="331"/>
      <c r="AS181" s="331"/>
      <c r="AT181" s="331"/>
      <c r="AU181" s="331"/>
      <c r="AV181" s="331"/>
      <c r="AW181" s="331"/>
      <c r="AX181" s="331"/>
      <c r="AY181" s="331"/>
      <c r="AZ181" s="331"/>
      <c r="BA181" s="331"/>
      <c r="BB181" s="331"/>
      <c r="BC181" s="331"/>
      <c r="BD181" s="331"/>
      <c r="BE181" s="331"/>
      <c r="BF181" s="331"/>
      <c r="BG181" s="331"/>
      <c r="BH181" s="6"/>
      <c r="BI181" s="6"/>
      <c r="BJ181" s="6"/>
      <c r="BK181" s="6"/>
      <c r="BL181" s="6"/>
      <c r="BM181" s="6"/>
      <c r="BN181" s="6"/>
      <c r="BO181" s="6"/>
      <c r="BP181" s="6"/>
      <c r="BQ181" s="6"/>
      <c r="BR181" s="6"/>
      <c r="BS181" s="6"/>
      <c r="BT181" s="6"/>
      <c r="BU181" s="6"/>
      <c r="BV181" s="6"/>
      <c r="BW181" s="6"/>
      <c r="BX181" s="6"/>
      <c r="BY181" s="6"/>
      <c r="BZ181" s="6"/>
      <c r="CA181" s="6"/>
      <c r="CB181" s="6"/>
      <c r="CC181" s="308"/>
      <c r="CD181" s="347"/>
      <c r="CE181" s="308"/>
      <c r="CF181" s="347"/>
      <c r="CG181" s="308"/>
      <c r="CH181" s="347"/>
      <c r="CI181" s="308"/>
      <c r="CJ181" s="347"/>
      <c r="CK181" s="306"/>
      <c r="CL181" s="306"/>
      <c r="CM181" s="91"/>
    </row>
    <row r="182" spans="1:91" s="22" customFormat="1" ht="35.25" hidden="1" customHeight="1">
      <c r="A182" s="71">
        <v>176</v>
      </c>
      <c r="B182" s="589"/>
      <c r="C182" s="595"/>
      <c r="D182" s="597"/>
      <c r="E182" s="599"/>
      <c r="F182" s="591"/>
      <c r="G182" s="590"/>
      <c r="H182" s="610" t="s">
        <v>759</v>
      </c>
      <c r="I182" s="612" t="s">
        <v>599</v>
      </c>
      <c r="J182" s="614" t="s">
        <v>363</v>
      </c>
      <c r="K182" s="616" t="s">
        <v>329</v>
      </c>
      <c r="L182" s="618" t="s">
        <v>296</v>
      </c>
      <c r="M182" s="620" t="s">
        <v>184</v>
      </c>
      <c r="N182" s="585"/>
      <c r="O182" s="585"/>
      <c r="P182" s="585"/>
      <c r="Q182" s="585" t="s">
        <v>184</v>
      </c>
      <c r="R182" s="585"/>
      <c r="S182" s="585"/>
      <c r="T182" s="585"/>
      <c r="U182" s="585"/>
      <c r="V182" s="585"/>
      <c r="W182" s="585"/>
      <c r="X182" s="512">
        <f>COUNTIF($N182:$W182,"x")</f>
        <v>1</v>
      </c>
      <c r="Y182" s="606"/>
      <c r="Z182" s="606"/>
      <c r="AA182" s="606"/>
      <c r="AB182" s="730"/>
      <c r="AC182" s="606"/>
      <c r="AD182" s="606"/>
      <c r="AE182" s="606"/>
      <c r="AF182" s="606"/>
      <c r="AG182" s="606"/>
      <c r="AH182" s="606"/>
      <c r="AI182" s="606"/>
      <c r="AJ182" s="606"/>
      <c r="AK182" s="606"/>
      <c r="AL182" s="331"/>
      <c r="AM182" s="606"/>
      <c r="AN182" s="606" t="s">
        <v>519</v>
      </c>
      <c r="AO182" s="606"/>
      <c r="AP182" s="606"/>
      <c r="AQ182" s="606"/>
      <c r="AR182" s="606"/>
      <c r="AS182" s="606"/>
      <c r="AT182" s="606"/>
      <c r="AU182" s="606"/>
      <c r="AV182" s="606"/>
      <c r="AW182" s="331"/>
      <c r="AX182" s="606"/>
      <c r="AY182" s="606"/>
      <c r="AZ182" s="606"/>
      <c r="BA182" s="606"/>
      <c r="BB182" s="606"/>
      <c r="BC182" s="606"/>
      <c r="BD182" s="606"/>
      <c r="BE182" s="606"/>
      <c r="BF182" s="606"/>
      <c r="BG182" s="606"/>
      <c r="BH182" s="6">
        <v>2</v>
      </c>
      <c r="BI182" s="6">
        <v>2</v>
      </c>
      <c r="BJ182" s="6">
        <v>2</v>
      </c>
      <c r="BK182" s="6">
        <v>2</v>
      </c>
      <c r="BL182" s="6">
        <v>2</v>
      </c>
      <c r="BM182" s="6">
        <v>2</v>
      </c>
      <c r="BN182" s="6">
        <v>2</v>
      </c>
      <c r="BO182" s="6">
        <v>2</v>
      </c>
      <c r="BP182" s="6">
        <v>2</v>
      </c>
      <c r="BQ182" s="6">
        <v>2</v>
      </c>
      <c r="BR182" s="6">
        <v>2</v>
      </c>
      <c r="BS182" s="6">
        <v>2</v>
      </c>
      <c r="BT182" s="6">
        <v>2</v>
      </c>
      <c r="BU182" s="6">
        <v>1</v>
      </c>
      <c r="BV182" s="6">
        <v>1</v>
      </c>
      <c r="BW182" s="6">
        <v>2</v>
      </c>
      <c r="BX182" s="6">
        <v>1</v>
      </c>
      <c r="BY182" s="6">
        <v>2</v>
      </c>
      <c r="BZ182" s="6">
        <v>2</v>
      </c>
      <c r="CA182" s="6">
        <v>2</v>
      </c>
      <c r="CB182" s="6">
        <v>2</v>
      </c>
      <c r="CC182" s="308">
        <f>COUNTIF(BH182:CB182,"2")</f>
        <v>18</v>
      </c>
      <c r="CD182" s="347">
        <f>CC182/(CC182+CE182+CG182+CI182)</f>
        <v>0.8571428571428571</v>
      </c>
      <c r="CE182" s="308">
        <f>COUNTIF(BH182:CB182,"1")</f>
        <v>3</v>
      </c>
      <c r="CF182" s="347">
        <f>CE182/(CC182+CE182+CG182+CI182)</f>
        <v>0.14285714285714285</v>
      </c>
      <c r="CG182" s="308">
        <f>COUNTIF(BH182:CB182,"0")</f>
        <v>0</v>
      </c>
      <c r="CH182" s="347">
        <f>CG182/(CC182+CE182+CG182+CI182)</f>
        <v>0</v>
      </c>
      <c r="CI182" s="308">
        <f>COUNTIF(BH182:CB182,"KĐG")</f>
        <v>0</v>
      </c>
      <c r="CJ182" s="347">
        <f t="shared" si="104"/>
        <v>0</v>
      </c>
      <c r="CK182" s="306">
        <f t="shared" si="105"/>
        <v>1.8571428571428572</v>
      </c>
      <c r="CL182" s="306" t="str">
        <f>IF(CJ182&gt;=50%,"KĐG",IF(CK182&gt;=1.6,"Đạt mục tiêu",IF(CK182&gt;=1,"Cần cố gắng","Chưa đạt")))</f>
        <v>Đạt mục tiêu</v>
      </c>
      <c r="CM182" s="608"/>
    </row>
    <row r="183" spans="1:91" s="22" customFormat="1" ht="19.5" hidden="1" customHeight="1">
      <c r="A183" s="71">
        <v>177</v>
      </c>
      <c r="B183" s="586"/>
      <c r="C183" s="596"/>
      <c r="D183" s="597"/>
      <c r="E183" s="600"/>
      <c r="F183" s="588"/>
      <c r="G183" s="576"/>
      <c r="H183" s="611"/>
      <c r="I183" s="613"/>
      <c r="J183" s="615"/>
      <c r="K183" s="617"/>
      <c r="L183" s="619"/>
      <c r="M183" s="621"/>
      <c r="N183" s="586"/>
      <c r="O183" s="586"/>
      <c r="P183" s="586"/>
      <c r="Q183" s="586"/>
      <c r="R183" s="586"/>
      <c r="S183" s="586"/>
      <c r="T183" s="586"/>
      <c r="U183" s="586"/>
      <c r="V183" s="586"/>
      <c r="W183" s="586"/>
      <c r="X183" s="513"/>
      <c r="Y183" s="607"/>
      <c r="Z183" s="607"/>
      <c r="AA183" s="607"/>
      <c r="AB183" s="731"/>
      <c r="AC183" s="607"/>
      <c r="AD183" s="607"/>
      <c r="AE183" s="607"/>
      <c r="AF183" s="607"/>
      <c r="AG183" s="607"/>
      <c r="AH183" s="607"/>
      <c r="AI183" s="607"/>
      <c r="AJ183" s="607"/>
      <c r="AK183" s="607"/>
      <c r="AL183" s="332"/>
      <c r="AM183" s="607"/>
      <c r="AN183" s="607"/>
      <c r="AO183" s="607"/>
      <c r="AP183" s="607"/>
      <c r="AQ183" s="607"/>
      <c r="AR183" s="607"/>
      <c r="AS183" s="607"/>
      <c r="AT183" s="607"/>
      <c r="AU183" s="607"/>
      <c r="AV183" s="607"/>
      <c r="AW183" s="332"/>
      <c r="AX183" s="607"/>
      <c r="AY183" s="607"/>
      <c r="AZ183" s="607"/>
      <c r="BA183" s="607"/>
      <c r="BB183" s="607"/>
      <c r="BC183" s="607"/>
      <c r="BD183" s="607"/>
      <c r="BE183" s="607"/>
      <c r="BF183" s="607"/>
      <c r="BG183" s="607"/>
      <c r="BH183" s="6"/>
      <c r="BI183" s="6"/>
      <c r="BJ183" s="6"/>
      <c r="BK183" s="6"/>
      <c r="BL183" s="6"/>
      <c r="BM183" s="6"/>
      <c r="BN183" s="6"/>
      <c r="BO183" s="6"/>
      <c r="BP183" s="6"/>
      <c r="BQ183" s="6"/>
      <c r="BR183" s="6"/>
      <c r="BS183" s="6"/>
      <c r="BT183" s="6"/>
      <c r="BU183" s="6"/>
      <c r="BV183" s="6"/>
      <c r="BW183" s="6"/>
      <c r="BX183" s="6"/>
      <c r="BY183" s="6"/>
      <c r="BZ183" s="6"/>
      <c r="CA183" s="6"/>
      <c r="CB183" s="6"/>
      <c r="CC183" s="308">
        <f>COUNTIF(BH183:CB183,"2")</f>
        <v>0</v>
      </c>
      <c r="CD183" s="347" t="e">
        <f>CC183/(CC183+CE183+CG183+CI183)</f>
        <v>#DIV/0!</v>
      </c>
      <c r="CE183" s="308">
        <f>COUNTIF(BH183:CB183,"1")</f>
        <v>0</v>
      </c>
      <c r="CF183" s="347" t="e">
        <f>CE183/(CC183+CE183+CG183+CI183)</f>
        <v>#DIV/0!</v>
      </c>
      <c r="CG183" s="308">
        <f>COUNTIF(BH183:CB183,"0")</f>
        <v>0</v>
      </c>
      <c r="CH183" s="347" t="e">
        <f>CG183/(CC183+CE183+CG183+CI183)</f>
        <v>#DIV/0!</v>
      </c>
      <c r="CI183" s="308">
        <f>COUNTIF(BH183:CB183,"KĐG")</f>
        <v>0</v>
      </c>
      <c r="CJ183" s="347" t="e">
        <f t="shared" si="104"/>
        <v>#DIV/0!</v>
      </c>
      <c r="CK183" s="306" t="e">
        <f t="shared" si="105"/>
        <v>#DIV/0!</v>
      </c>
      <c r="CL183" s="306" t="e">
        <f>IF(CJ183&gt;=50%,"KĐG",IF(CK183&gt;=1.6,"Đạt mục tiêu",IF(CK183&gt;=1,"Cần cố gắng","Chưa đạt")))</f>
        <v>#DIV/0!</v>
      </c>
      <c r="CM183" s="609"/>
    </row>
    <row r="184" spans="1:91" s="22" customFormat="1" ht="27" hidden="1" customHeight="1">
      <c r="A184" s="71">
        <v>178</v>
      </c>
      <c r="B184" s="41">
        <v>365</v>
      </c>
      <c r="C184" s="582" t="s">
        <v>131</v>
      </c>
      <c r="D184" s="583"/>
      <c r="E184" s="583"/>
      <c r="F184" s="584"/>
      <c r="G184" s="45" t="s">
        <v>331</v>
      </c>
      <c r="H184" s="152" t="s">
        <v>331</v>
      </c>
      <c r="I184" s="45" t="s">
        <v>331</v>
      </c>
      <c r="J184" s="45" t="s">
        <v>331</v>
      </c>
      <c r="K184" s="15" t="s">
        <v>329</v>
      </c>
      <c r="L184" s="45" t="s">
        <v>331</v>
      </c>
      <c r="M184" s="45" t="s">
        <v>331</v>
      </c>
      <c r="N184" s="45" t="s">
        <v>331</v>
      </c>
      <c r="O184" s="45" t="s">
        <v>331</v>
      </c>
      <c r="P184" s="45" t="s">
        <v>331</v>
      </c>
      <c r="Q184" s="45" t="s">
        <v>331</v>
      </c>
      <c r="R184" s="45" t="s">
        <v>331</v>
      </c>
      <c r="S184" s="45" t="s">
        <v>331</v>
      </c>
      <c r="T184" s="45" t="s">
        <v>331</v>
      </c>
      <c r="U184" s="45" t="s">
        <v>331</v>
      </c>
      <c r="V184" s="45" t="s">
        <v>331</v>
      </c>
      <c r="W184" s="45" t="s">
        <v>331</v>
      </c>
      <c r="X184" s="45" t="s">
        <v>331</v>
      </c>
      <c r="Y184" s="45" t="s">
        <v>331</v>
      </c>
      <c r="Z184" s="45" t="s">
        <v>331</v>
      </c>
      <c r="AA184" s="45" t="s">
        <v>331</v>
      </c>
      <c r="AB184" s="45" t="s">
        <v>331</v>
      </c>
      <c r="AC184" s="45" t="s">
        <v>331</v>
      </c>
      <c r="AD184" s="45" t="s">
        <v>331</v>
      </c>
      <c r="AE184" s="45" t="s">
        <v>331</v>
      </c>
      <c r="AF184" s="45" t="s">
        <v>331</v>
      </c>
      <c r="AG184" s="45" t="s">
        <v>331</v>
      </c>
      <c r="AH184" s="45" t="s">
        <v>331</v>
      </c>
      <c r="AI184" s="45" t="s">
        <v>331</v>
      </c>
      <c r="AJ184" s="45" t="s">
        <v>331</v>
      </c>
      <c r="AK184" s="45" t="s">
        <v>331</v>
      </c>
      <c r="AL184" s="45" t="s">
        <v>331</v>
      </c>
      <c r="AM184" s="45" t="s">
        <v>331</v>
      </c>
      <c r="AN184" s="45" t="s">
        <v>331</v>
      </c>
      <c r="AO184" s="45" t="s">
        <v>331</v>
      </c>
      <c r="AP184" s="45" t="s">
        <v>331</v>
      </c>
      <c r="AQ184" s="45" t="s">
        <v>331</v>
      </c>
      <c r="AR184" s="45" t="s">
        <v>331</v>
      </c>
      <c r="AS184" s="45" t="s">
        <v>331</v>
      </c>
      <c r="AT184" s="45" t="s">
        <v>331</v>
      </c>
      <c r="AU184" s="45" t="s">
        <v>331</v>
      </c>
      <c r="AV184" s="45" t="s">
        <v>331</v>
      </c>
      <c r="AW184" s="45" t="s">
        <v>331</v>
      </c>
      <c r="AX184" s="45" t="s">
        <v>331</v>
      </c>
      <c r="AY184" s="45" t="s">
        <v>331</v>
      </c>
      <c r="AZ184" s="45" t="s">
        <v>331</v>
      </c>
      <c r="BA184" s="45" t="s">
        <v>331</v>
      </c>
      <c r="BB184" s="45" t="s">
        <v>331</v>
      </c>
      <c r="BC184" s="45" t="s">
        <v>331</v>
      </c>
      <c r="BD184" s="45" t="s">
        <v>331</v>
      </c>
      <c r="BE184" s="45" t="s">
        <v>331</v>
      </c>
      <c r="BF184" s="45" t="s">
        <v>331</v>
      </c>
      <c r="BG184" s="45" t="s">
        <v>331</v>
      </c>
      <c r="BH184" s="45" t="s">
        <v>331</v>
      </c>
      <c r="BI184" s="45" t="s">
        <v>331</v>
      </c>
      <c r="BJ184" s="45" t="s">
        <v>331</v>
      </c>
      <c r="BK184" s="45" t="s">
        <v>331</v>
      </c>
      <c r="BL184" s="45" t="s">
        <v>331</v>
      </c>
      <c r="BM184" s="45" t="s">
        <v>331</v>
      </c>
      <c r="BN184" s="45" t="s">
        <v>331</v>
      </c>
      <c r="BO184" s="45" t="s">
        <v>331</v>
      </c>
      <c r="BP184" s="45" t="s">
        <v>331</v>
      </c>
      <c r="BQ184" s="45" t="s">
        <v>331</v>
      </c>
      <c r="BR184" s="45" t="s">
        <v>331</v>
      </c>
      <c r="BS184" s="45" t="s">
        <v>331</v>
      </c>
      <c r="BT184" s="45" t="s">
        <v>331</v>
      </c>
      <c r="BU184" s="45" t="s">
        <v>331</v>
      </c>
      <c r="BV184" s="45" t="s">
        <v>331</v>
      </c>
      <c r="BW184" s="45" t="s">
        <v>331</v>
      </c>
      <c r="BX184" s="45" t="s">
        <v>331</v>
      </c>
      <c r="BY184" s="45" t="s">
        <v>331</v>
      </c>
      <c r="BZ184" s="45" t="s">
        <v>331</v>
      </c>
      <c r="CA184" s="45" t="s">
        <v>331</v>
      </c>
      <c r="CB184" s="45" t="s">
        <v>331</v>
      </c>
      <c r="CC184" s="45" t="s">
        <v>331</v>
      </c>
      <c r="CD184" s="278" t="s">
        <v>331</v>
      </c>
      <c r="CE184" s="45" t="s">
        <v>331</v>
      </c>
      <c r="CF184" s="278" t="s">
        <v>331</v>
      </c>
      <c r="CG184" s="45" t="s">
        <v>331</v>
      </c>
      <c r="CH184" s="278" t="s">
        <v>331</v>
      </c>
      <c r="CI184" s="45" t="s">
        <v>331</v>
      </c>
      <c r="CJ184" s="278" t="s">
        <v>331</v>
      </c>
      <c r="CK184" s="45" t="s">
        <v>331</v>
      </c>
      <c r="CL184" s="45" t="s">
        <v>331</v>
      </c>
      <c r="CM184" s="45" t="s">
        <v>331</v>
      </c>
    </row>
    <row r="185" spans="1:91" s="22" customFormat="1" ht="34.5" hidden="1" customHeight="1">
      <c r="A185" s="71">
        <v>179</v>
      </c>
      <c r="B185" s="585">
        <v>366</v>
      </c>
      <c r="C185" s="575" t="s">
        <v>203</v>
      </c>
      <c r="D185" s="587" t="s">
        <v>12</v>
      </c>
      <c r="E185" s="575" t="s">
        <v>204</v>
      </c>
      <c r="F185" s="587" t="s">
        <v>12</v>
      </c>
      <c r="G185" s="575" t="s">
        <v>204</v>
      </c>
      <c r="H185" s="160" t="s">
        <v>929</v>
      </c>
      <c r="I185" s="55" t="s">
        <v>599</v>
      </c>
      <c r="J185" s="14" t="s">
        <v>363</v>
      </c>
      <c r="K185" s="254" t="s">
        <v>329</v>
      </c>
      <c r="L185" s="51" t="s">
        <v>296</v>
      </c>
      <c r="M185" s="69" t="s">
        <v>184</v>
      </c>
      <c r="N185" s="342"/>
      <c r="O185" s="342" t="s">
        <v>949</v>
      </c>
      <c r="P185" s="342"/>
      <c r="Q185" s="342"/>
      <c r="R185" s="342"/>
      <c r="S185" s="342"/>
      <c r="T185" s="342"/>
      <c r="U185" s="342"/>
      <c r="V185" s="342"/>
      <c r="W185" s="342"/>
      <c r="X185" s="306">
        <f>COUNTIF($N185:$W185,"x")</f>
        <v>1</v>
      </c>
      <c r="Y185" s="80"/>
      <c r="Z185" s="80"/>
      <c r="AA185" s="80"/>
      <c r="AB185" s="185" t="s">
        <v>519</v>
      </c>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6">
        <v>2</v>
      </c>
      <c r="BI185" s="6">
        <v>2</v>
      </c>
      <c r="BJ185" s="6">
        <v>2</v>
      </c>
      <c r="BK185" s="6">
        <v>2</v>
      </c>
      <c r="BL185" s="6">
        <v>2</v>
      </c>
      <c r="BM185" s="6">
        <v>2</v>
      </c>
      <c r="BN185" s="6">
        <v>2</v>
      </c>
      <c r="BO185" s="6">
        <v>1</v>
      </c>
      <c r="BP185" s="6">
        <v>2</v>
      </c>
      <c r="BQ185" s="6">
        <v>2</v>
      </c>
      <c r="BR185" s="6">
        <v>2</v>
      </c>
      <c r="BS185" s="6">
        <v>2</v>
      </c>
      <c r="BT185" s="6">
        <v>1</v>
      </c>
      <c r="BU185" s="6">
        <v>2</v>
      </c>
      <c r="BV185" s="6">
        <v>1</v>
      </c>
      <c r="BW185" s="6">
        <v>2</v>
      </c>
      <c r="BX185" s="6">
        <v>1</v>
      </c>
      <c r="BY185" s="6">
        <v>2</v>
      </c>
      <c r="BZ185" s="6">
        <v>2</v>
      </c>
      <c r="CA185" s="6">
        <v>2</v>
      </c>
      <c r="CB185" s="6">
        <v>2</v>
      </c>
      <c r="CC185" s="308">
        <f>COUNTIF(BH185:CB185,"2")</f>
        <v>17</v>
      </c>
      <c r="CD185" s="347">
        <f>CC185/(CC185+CE185+CG185+CI185)</f>
        <v>0.80952380952380953</v>
      </c>
      <c r="CE185" s="308">
        <f>COUNTIF(BH185:CB185,"1")</f>
        <v>4</v>
      </c>
      <c r="CF185" s="347">
        <f>CE185/(CC185+CE185+CG185+CI185)</f>
        <v>0.19047619047619047</v>
      </c>
      <c r="CG185" s="308">
        <f>COUNTIF(BH185:CB185,"0")</f>
        <v>0</v>
      </c>
      <c r="CH185" s="347">
        <f>CG185/(CC185+CE185+CG185+CI185)</f>
        <v>0</v>
      </c>
      <c r="CI185" s="308">
        <f>COUNTIF(BH185:CB185,"KĐG")</f>
        <v>0</v>
      </c>
      <c r="CJ185" s="347">
        <f t="shared" si="104"/>
        <v>0</v>
      </c>
      <c r="CK185" s="306">
        <f t="shared" si="105"/>
        <v>1.8095238095238095</v>
      </c>
      <c r="CL185" s="306" t="str">
        <f>IF(CJ185&gt;=50%,"KĐG",IF(CK185&gt;=1.6,"Đạt mục tiêu",IF(CK185&gt;=1,"Cần cố gắng","Chưa đạt")))</f>
        <v>Đạt mục tiêu</v>
      </c>
      <c r="CM185" s="6"/>
    </row>
    <row r="186" spans="1:91" s="22" customFormat="1" ht="54" hidden="1" customHeight="1">
      <c r="A186" s="71">
        <v>180</v>
      </c>
      <c r="B186" s="586"/>
      <c r="C186" s="576"/>
      <c r="D186" s="588"/>
      <c r="E186" s="576"/>
      <c r="F186" s="588"/>
      <c r="G186" s="576"/>
      <c r="H186" s="160" t="s">
        <v>758</v>
      </c>
      <c r="I186" s="55" t="s">
        <v>599</v>
      </c>
      <c r="J186" s="14" t="s">
        <v>363</v>
      </c>
      <c r="K186" s="15" t="s">
        <v>329</v>
      </c>
      <c r="L186" s="51" t="s">
        <v>296</v>
      </c>
      <c r="M186" s="69" t="s">
        <v>184</v>
      </c>
      <c r="N186" s="342"/>
      <c r="O186" s="342"/>
      <c r="P186" s="342"/>
      <c r="Q186" s="342"/>
      <c r="R186" s="342"/>
      <c r="S186" s="342" t="s">
        <v>184</v>
      </c>
      <c r="T186" s="342"/>
      <c r="U186" s="342"/>
      <c r="V186" s="342"/>
      <c r="W186" s="342"/>
      <c r="X186" s="306">
        <f>COUNTIF($N186:$W186,"x")</f>
        <v>1</v>
      </c>
      <c r="Y186" s="80"/>
      <c r="Z186" s="80"/>
      <c r="AA186" s="80"/>
      <c r="AB186" s="185"/>
      <c r="AC186" s="80"/>
      <c r="AD186" s="80"/>
      <c r="AE186" s="80"/>
      <c r="AF186" s="80"/>
      <c r="AG186" s="80"/>
      <c r="AH186" s="80"/>
      <c r="AI186" s="80"/>
      <c r="AJ186" s="80"/>
      <c r="AK186" s="80"/>
      <c r="AL186" s="80"/>
      <c r="AM186" s="80"/>
      <c r="AN186" s="80"/>
      <c r="AO186" s="80"/>
      <c r="AP186" s="80"/>
      <c r="AQ186" s="80"/>
      <c r="AR186" s="80"/>
      <c r="AS186" s="80" t="s">
        <v>519</v>
      </c>
      <c r="AT186" s="80"/>
      <c r="AU186" s="80"/>
      <c r="AV186" s="80"/>
      <c r="AW186" s="80"/>
      <c r="AX186" s="80"/>
      <c r="AY186" s="80"/>
      <c r="AZ186" s="80"/>
      <c r="BA186" s="80"/>
      <c r="BB186" s="80"/>
      <c r="BC186" s="80"/>
      <c r="BD186" s="80"/>
      <c r="BE186" s="80"/>
      <c r="BF186" s="80"/>
      <c r="BG186" s="80"/>
      <c r="BH186" s="222">
        <v>2</v>
      </c>
      <c r="BI186" s="222">
        <v>2</v>
      </c>
      <c r="BJ186" s="222">
        <v>2</v>
      </c>
      <c r="BK186" s="222">
        <v>2</v>
      </c>
      <c r="BL186" s="222">
        <v>2</v>
      </c>
      <c r="BM186" s="222">
        <v>2</v>
      </c>
      <c r="BN186" s="222">
        <v>2</v>
      </c>
      <c r="BO186" s="222">
        <v>2</v>
      </c>
      <c r="BP186" s="222">
        <v>2</v>
      </c>
      <c r="BQ186" s="222">
        <v>2</v>
      </c>
      <c r="BR186" s="222">
        <v>2</v>
      </c>
      <c r="BS186" s="222">
        <v>2</v>
      </c>
      <c r="BT186" s="222">
        <v>2</v>
      </c>
      <c r="BU186" s="222">
        <v>2</v>
      </c>
      <c r="BV186" s="222">
        <v>2</v>
      </c>
      <c r="BW186" s="222">
        <v>2</v>
      </c>
      <c r="BX186" s="222">
        <v>2</v>
      </c>
      <c r="BY186" s="222">
        <v>2</v>
      </c>
      <c r="BZ186" s="222">
        <v>2</v>
      </c>
      <c r="CA186" s="222">
        <v>2</v>
      </c>
      <c r="CB186" s="222">
        <v>2</v>
      </c>
      <c r="CC186" s="308"/>
      <c r="CD186" s="347"/>
      <c r="CE186" s="308"/>
      <c r="CF186" s="347"/>
      <c r="CG186" s="308"/>
      <c r="CH186" s="347"/>
      <c r="CI186" s="308"/>
      <c r="CJ186" s="347"/>
      <c r="CK186" s="306"/>
      <c r="CL186" s="306"/>
      <c r="CM186" s="6"/>
    </row>
    <row r="187" spans="1:91" s="22" customFormat="1" ht="37.5" hidden="1" customHeight="1">
      <c r="A187" s="71">
        <v>181</v>
      </c>
      <c r="B187" s="585">
        <v>369</v>
      </c>
      <c r="C187" s="575" t="s">
        <v>205</v>
      </c>
      <c r="D187" s="587" t="s">
        <v>12</v>
      </c>
      <c r="E187" s="575" t="s">
        <v>206</v>
      </c>
      <c r="F187" s="587" t="s">
        <v>12</v>
      </c>
      <c r="G187" s="575" t="s">
        <v>206</v>
      </c>
      <c r="H187" s="160" t="s">
        <v>757</v>
      </c>
      <c r="I187" s="55" t="s">
        <v>599</v>
      </c>
      <c r="J187" s="14" t="s">
        <v>363</v>
      </c>
      <c r="K187" s="15" t="s">
        <v>329</v>
      </c>
      <c r="L187" s="51" t="s">
        <v>296</v>
      </c>
      <c r="M187" s="69" t="s">
        <v>184</v>
      </c>
      <c r="N187" s="342"/>
      <c r="O187" s="342"/>
      <c r="P187" s="342"/>
      <c r="Q187" s="342"/>
      <c r="R187" s="342"/>
      <c r="S187" s="342"/>
      <c r="T187" s="342"/>
      <c r="U187" s="342"/>
      <c r="V187" s="342"/>
      <c r="W187" s="342" t="s">
        <v>184</v>
      </c>
      <c r="X187" s="306">
        <f>COUNTIF($N187:$W187,"x")</f>
        <v>1</v>
      </c>
      <c r="Y187" s="80"/>
      <c r="Z187" s="80"/>
      <c r="AA187" s="80"/>
      <c r="AB187" s="185"/>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t="s">
        <v>519</v>
      </c>
      <c r="BH187" s="6">
        <v>2</v>
      </c>
      <c r="BI187" s="6">
        <v>2</v>
      </c>
      <c r="BJ187" s="6">
        <v>1</v>
      </c>
      <c r="BK187" s="6">
        <v>2</v>
      </c>
      <c r="BL187" s="6">
        <v>2</v>
      </c>
      <c r="BM187" s="6">
        <v>2</v>
      </c>
      <c r="BN187" s="6">
        <v>2</v>
      </c>
      <c r="BO187" s="6">
        <v>2</v>
      </c>
      <c r="BP187" s="6">
        <v>2</v>
      </c>
      <c r="BQ187" s="6">
        <v>2</v>
      </c>
      <c r="BR187" s="6">
        <v>2</v>
      </c>
      <c r="BS187" s="6">
        <v>1</v>
      </c>
      <c r="BT187" s="6">
        <v>2</v>
      </c>
      <c r="BU187" s="6">
        <v>2</v>
      </c>
      <c r="BV187" s="6">
        <v>2</v>
      </c>
      <c r="BW187" s="6">
        <v>2</v>
      </c>
      <c r="BX187" s="6">
        <v>1</v>
      </c>
      <c r="BY187" s="6">
        <v>2</v>
      </c>
      <c r="BZ187" s="6">
        <v>2</v>
      </c>
      <c r="CA187" s="6">
        <v>1</v>
      </c>
      <c r="CB187" s="6">
        <v>2</v>
      </c>
      <c r="CC187" s="308">
        <f>COUNTIF(BH187:CB187,"2")</f>
        <v>17</v>
      </c>
      <c r="CD187" s="347">
        <f>CC187/(CC187+CE187+CG187+CI187)</f>
        <v>0.80952380952380953</v>
      </c>
      <c r="CE187" s="308">
        <f>COUNTIF(BH187:CB187,"1")</f>
        <v>4</v>
      </c>
      <c r="CF187" s="347">
        <f>CE187/(CC187+CE187+CG187+CI187)</f>
        <v>0.19047619047619047</v>
      </c>
      <c r="CG187" s="308">
        <f>COUNTIF(BH187:CB187,"0")</f>
        <v>0</v>
      </c>
      <c r="CH187" s="347">
        <f>CG187/(CC187+CE187+CG187+CI187)</f>
        <v>0</v>
      </c>
      <c r="CI187" s="308">
        <f>COUNTIF(BH187:CB187,"KĐG")</f>
        <v>0</v>
      </c>
      <c r="CJ187" s="347">
        <f t="shared" si="104"/>
        <v>0</v>
      </c>
      <c r="CK187" s="306">
        <f t="shared" si="105"/>
        <v>1.8095238095238095</v>
      </c>
      <c r="CL187" s="306" t="str">
        <f>IF(CJ187&gt;=50%,"KĐG",IF(CK187&gt;=1.6,"Đạt mục tiêu",IF(CK187&gt;=1,"Cần cố gắng","Chưa đạt")))</f>
        <v>Đạt mục tiêu</v>
      </c>
      <c r="CM187" s="6"/>
    </row>
    <row r="188" spans="1:91" s="22" customFormat="1" ht="27.75" hidden="1" customHeight="1">
      <c r="A188" s="71">
        <v>182</v>
      </c>
      <c r="B188" s="586"/>
      <c r="C188" s="576"/>
      <c r="D188" s="588"/>
      <c r="E188" s="576"/>
      <c r="F188" s="588"/>
      <c r="G188" s="576"/>
      <c r="H188" s="160" t="s">
        <v>756</v>
      </c>
      <c r="I188" s="55"/>
      <c r="J188" s="14"/>
      <c r="K188" s="15"/>
      <c r="L188" s="51"/>
      <c r="M188" s="69"/>
      <c r="N188" s="342"/>
      <c r="O188" s="342"/>
      <c r="P188" s="342"/>
      <c r="Q188" s="342"/>
      <c r="R188" s="342"/>
      <c r="S188" s="342"/>
      <c r="T188" s="342"/>
      <c r="U188" s="342"/>
      <c r="V188" s="342"/>
      <c r="W188" s="342" t="s">
        <v>184</v>
      </c>
      <c r="X188" s="306">
        <f>COUNTIF($N188:$W188,"x")</f>
        <v>1</v>
      </c>
      <c r="Y188" s="80"/>
      <c r="Z188" s="80"/>
      <c r="AA188" s="80"/>
      <c r="AB188" s="185"/>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t="s">
        <v>519</v>
      </c>
      <c r="BG188" s="80"/>
      <c r="BH188" s="6">
        <v>2</v>
      </c>
      <c r="BI188" s="6">
        <v>1</v>
      </c>
      <c r="BJ188" s="6">
        <v>2</v>
      </c>
      <c r="BK188" s="6">
        <v>2</v>
      </c>
      <c r="BL188" s="6">
        <v>2</v>
      </c>
      <c r="BM188" s="6">
        <v>2</v>
      </c>
      <c r="BN188" s="6">
        <v>1</v>
      </c>
      <c r="BO188" s="6">
        <v>2</v>
      </c>
      <c r="BP188" s="6">
        <v>2</v>
      </c>
      <c r="BQ188" s="6">
        <v>2</v>
      </c>
      <c r="BR188" s="6">
        <v>2</v>
      </c>
      <c r="BS188" s="6">
        <v>2</v>
      </c>
      <c r="BT188" s="6">
        <v>1</v>
      </c>
      <c r="BU188" s="6">
        <v>1</v>
      </c>
      <c r="BV188" s="6">
        <v>2</v>
      </c>
      <c r="BW188" s="6">
        <v>2</v>
      </c>
      <c r="BX188" s="6">
        <v>2</v>
      </c>
      <c r="BY188" s="6">
        <v>2</v>
      </c>
      <c r="BZ188" s="6">
        <v>1</v>
      </c>
      <c r="CA188" s="6">
        <v>2</v>
      </c>
      <c r="CB188" s="6">
        <v>2</v>
      </c>
      <c r="CC188" s="308">
        <f>COUNTIF(BH188:CB188,"2")</f>
        <v>16</v>
      </c>
      <c r="CD188" s="347">
        <f>CC188/(CC188+CE188+CG188+CI188)</f>
        <v>0.76190476190476186</v>
      </c>
      <c r="CE188" s="308">
        <f>COUNTIF(BH188:CB188,"1")</f>
        <v>5</v>
      </c>
      <c r="CF188" s="347">
        <f>CE188/(CC188+CE188+CG188+CI188)</f>
        <v>0.23809523809523808</v>
      </c>
      <c r="CG188" s="308">
        <f>COUNTIF(BH188:CB188,"0")</f>
        <v>0</v>
      </c>
      <c r="CH188" s="347">
        <f>CG188/(CC188+CE188+CG188+CI188)</f>
        <v>0</v>
      </c>
      <c r="CI188" s="308">
        <f>COUNTIF(BH188:CB188,"KĐG")</f>
        <v>0</v>
      </c>
      <c r="CJ188" s="347">
        <f t="shared" si="104"/>
        <v>0</v>
      </c>
      <c r="CK188" s="306">
        <f t="shared" si="105"/>
        <v>1.7619047619047619</v>
      </c>
      <c r="CL188" s="306" t="str">
        <f>IF(CJ188&gt;=50%,"KĐG",IF(CK188&gt;=1.6,"Đạt mục tiêu",IF(CK188&gt;=1,"Cần cố gắng","Chưa đạt")))</f>
        <v>Đạt mục tiêu</v>
      </c>
      <c r="CM188" s="6"/>
    </row>
    <row r="189" spans="1:91" s="22" customFormat="1" ht="28.5" hidden="1" customHeight="1">
      <c r="A189" s="71">
        <v>183</v>
      </c>
      <c r="B189" s="342">
        <v>372</v>
      </c>
      <c r="C189" s="345" t="s">
        <v>207</v>
      </c>
      <c r="D189" s="329" t="s">
        <v>12</v>
      </c>
      <c r="E189" s="345" t="s">
        <v>208</v>
      </c>
      <c r="F189" s="329" t="s">
        <v>12</v>
      </c>
      <c r="G189" s="345" t="s">
        <v>208</v>
      </c>
      <c r="H189" s="169" t="s">
        <v>755</v>
      </c>
      <c r="I189" s="61" t="s">
        <v>599</v>
      </c>
      <c r="J189" s="14" t="s">
        <v>363</v>
      </c>
      <c r="K189" s="15" t="s">
        <v>329</v>
      </c>
      <c r="L189" s="51" t="s">
        <v>296</v>
      </c>
      <c r="M189" s="69" t="s">
        <v>184</v>
      </c>
      <c r="N189" s="342"/>
      <c r="O189" s="342"/>
      <c r="P189" s="342"/>
      <c r="Q189" s="342"/>
      <c r="R189" s="342"/>
      <c r="S189" s="342"/>
      <c r="T189" s="342"/>
      <c r="U189" s="342"/>
      <c r="V189" s="342"/>
      <c r="W189" s="342" t="s">
        <v>184</v>
      </c>
      <c r="X189" s="306">
        <f>COUNTIF($N189:$W189,"x")</f>
        <v>1</v>
      </c>
      <c r="Y189" s="80"/>
      <c r="Z189" s="80"/>
      <c r="AA189" s="80"/>
      <c r="AB189" s="185"/>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t="s">
        <v>519</v>
      </c>
      <c r="BF189" s="80"/>
      <c r="BG189" s="80"/>
      <c r="BH189" s="6">
        <v>1</v>
      </c>
      <c r="BI189" s="6">
        <v>2</v>
      </c>
      <c r="BJ189" s="6">
        <v>1</v>
      </c>
      <c r="BK189" s="6">
        <v>2</v>
      </c>
      <c r="BL189" s="6">
        <v>2</v>
      </c>
      <c r="BM189" s="6">
        <v>2</v>
      </c>
      <c r="BN189" s="6">
        <v>1</v>
      </c>
      <c r="BO189" s="6">
        <v>2</v>
      </c>
      <c r="BP189" s="6">
        <v>1</v>
      </c>
      <c r="BQ189" s="6">
        <v>2</v>
      </c>
      <c r="BR189" s="6">
        <v>2</v>
      </c>
      <c r="BS189" s="6">
        <v>2</v>
      </c>
      <c r="BT189" s="6">
        <v>2</v>
      </c>
      <c r="BU189" s="6">
        <v>1</v>
      </c>
      <c r="BV189" s="6">
        <v>2</v>
      </c>
      <c r="BW189" s="6">
        <v>2</v>
      </c>
      <c r="BX189" s="6">
        <v>1</v>
      </c>
      <c r="BY189" s="6">
        <v>2</v>
      </c>
      <c r="BZ189" s="6">
        <v>2</v>
      </c>
      <c r="CA189" s="6">
        <v>2</v>
      </c>
      <c r="CB189" s="6">
        <v>2</v>
      </c>
      <c r="CC189" s="308">
        <f>COUNTIF(BH189:CB189,"2")</f>
        <v>15</v>
      </c>
      <c r="CD189" s="347">
        <f>CC189/(CC189+CE189+CG189+CI189)</f>
        <v>0.7142857142857143</v>
      </c>
      <c r="CE189" s="308">
        <f>COUNTIF(BH189:CB189,"1")</f>
        <v>6</v>
      </c>
      <c r="CF189" s="347">
        <f>CE189/(CC189+CE189+CG189+CI189)</f>
        <v>0.2857142857142857</v>
      </c>
      <c r="CG189" s="308">
        <f>COUNTIF(BH189:CB189,"0")</f>
        <v>0</v>
      </c>
      <c r="CH189" s="347">
        <f>CG189/(CC189+CE189+CG189+CI189)</f>
        <v>0</v>
      </c>
      <c r="CI189" s="308">
        <f>COUNTIF(BH189:CB189,"KĐG")</f>
        <v>0</v>
      </c>
      <c r="CJ189" s="347">
        <f t="shared" si="104"/>
        <v>0</v>
      </c>
      <c r="CK189" s="306">
        <f t="shared" si="105"/>
        <v>1.7142857142857142</v>
      </c>
      <c r="CL189" s="306" t="str">
        <f>IF(CJ189&gt;=50%,"KĐG",IF(CK189&gt;=1.6,"Đạt mục tiêu",IF(CK189&gt;=1,"Cần cố gắng","Chưa đạt")))</f>
        <v>Đạt mục tiêu</v>
      </c>
      <c r="CM189" s="6"/>
    </row>
    <row r="190" spans="1:91" s="22" customFormat="1" ht="29.25" hidden="1" customHeight="1">
      <c r="A190" s="71">
        <v>184</v>
      </c>
      <c r="B190" s="41">
        <v>375</v>
      </c>
      <c r="C190" s="582" t="s">
        <v>169</v>
      </c>
      <c r="D190" s="583"/>
      <c r="E190" s="583"/>
      <c r="F190" s="584"/>
      <c r="G190" s="45" t="s">
        <v>331</v>
      </c>
      <c r="H190" s="152" t="s">
        <v>331</v>
      </c>
      <c r="I190" s="45" t="s">
        <v>331</v>
      </c>
      <c r="J190" s="45" t="s">
        <v>331</v>
      </c>
      <c r="K190" s="15" t="s">
        <v>328</v>
      </c>
      <c r="L190" s="45" t="s">
        <v>331</v>
      </c>
      <c r="M190" s="45" t="s">
        <v>331</v>
      </c>
      <c r="N190" s="45" t="s">
        <v>331</v>
      </c>
      <c r="O190" s="45" t="s">
        <v>331</v>
      </c>
      <c r="P190" s="45" t="s">
        <v>331</v>
      </c>
      <c r="Q190" s="45" t="s">
        <v>331</v>
      </c>
      <c r="R190" s="45" t="s">
        <v>331</v>
      </c>
      <c r="S190" s="45" t="s">
        <v>331</v>
      </c>
      <c r="T190" s="45" t="s">
        <v>331</v>
      </c>
      <c r="U190" s="45" t="s">
        <v>331</v>
      </c>
      <c r="V190" s="45" t="s">
        <v>331</v>
      </c>
      <c r="W190" s="45" t="s">
        <v>331</v>
      </c>
      <c r="X190" s="45" t="s">
        <v>331</v>
      </c>
      <c r="Y190" s="45" t="s">
        <v>331</v>
      </c>
      <c r="Z190" s="45" t="s">
        <v>331</v>
      </c>
      <c r="AA190" s="45" t="s">
        <v>331</v>
      </c>
      <c r="AB190" s="45" t="s">
        <v>331</v>
      </c>
      <c r="AC190" s="45" t="s">
        <v>331</v>
      </c>
      <c r="AD190" s="45" t="s">
        <v>331</v>
      </c>
      <c r="AE190" s="45" t="s">
        <v>331</v>
      </c>
      <c r="AF190" s="45" t="s">
        <v>331</v>
      </c>
      <c r="AG190" s="45" t="s">
        <v>331</v>
      </c>
      <c r="AH190" s="45" t="s">
        <v>331</v>
      </c>
      <c r="AI190" s="45" t="s">
        <v>331</v>
      </c>
      <c r="AJ190" s="45" t="s">
        <v>331</v>
      </c>
      <c r="AK190" s="45" t="s">
        <v>331</v>
      </c>
      <c r="AL190" s="45" t="s">
        <v>331</v>
      </c>
      <c r="AM190" s="45" t="s">
        <v>331</v>
      </c>
      <c r="AN190" s="45" t="s">
        <v>331</v>
      </c>
      <c r="AO190" s="45" t="s">
        <v>331</v>
      </c>
      <c r="AP190" s="45" t="s">
        <v>331</v>
      </c>
      <c r="AQ190" s="45" t="s">
        <v>331</v>
      </c>
      <c r="AR190" s="45" t="s">
        <v>331</v>
      </c>
      <c r="AS190" s="45" t="s">
        <v>331</v>
      </c>
      <c r="AT190" s="45" t="s">
        <v>331</v>
      </c>
      <c r="AU190" s="45" t="s">
        <v>331</v>
      </c>
      <c r="AV190" s="45" t="s">
        <v>331</v>
      </c>
      <c r="AW190" s="45" t="s">
        <v>331</v>
      </c>
      <c r="AX190" s="45" t="s">
        <v>331</v>
      </c>
      <c r="AY190" s="45" t="s">
        <v>331</v>
      </c>
      <c r="AZ190" s="45" t="s">
        <v>331</v>
      </c>
      <c r="BA190" s="45" t="s">
        <v>331</v>
      </c>
      <c r="BB190" s="45" t="s">
        <v>331</v>
      </c>
      <c r="BC190" s="45" t="s">
        <v>331</v>
      </c>
      <c r="BD190" s="45" t="s">
        <v>331</v>
      </c>
      <c r="BE190" s="45" t="s">
        <v>331</v>
      </c>
      <c r="BF190" s="45" t="s">
        <v>331</v>
      </c>
      <c r="BG190" s="45" t="s">
        <v>331</v>
      </c>
      <c r="BH190" s="45" t="s">
        <v>331</v>
      </c>
      <c r="BI190" s="45" t="s">
        <v>331</v>
      </c>
      <c r="BJ190" s="45" t="s">
        <v>331</v>
      </c>
      <c r="BK190" s="45" t="s">
        <v>331</v>
      </c>
      <c r="BL190" s="45" t="s">
        <v>331</v>
      </c>
      <c r="BM190" s="45" t="s">
        <v>331</v>
      </c>
      <c r="BN190" s="45" t="s">
        <v>331</v>
      </c>
      <c r="BO190" s="45" t="s">
        <v>331</v>
      </c>
      <c r="BP190" s="45" t="s">
        <v>331</v>
      </c>
      <c r="BQ190" s="45" t="s">
        <v>331</v>
      </c>
      <c r="BR190" s="45" t="s">
        <v>331</v>
      </c>
      <c r="BS190" s="45" t="s">
        <v>331</v>
      </c>
      <c r="BT190" s="45" t="s">
        <v>331</v>
      </c>
      <c r="BU190" s="45" t="s">
        <v>331</v>
      </c>
      <c r="BV190" s="45" t="s">
        <v>331</v>
      </c>
      <c r="BW190" s="45" t="s">
        <v>331</v>
      </c>
      <c r="BX190" s="45" t="s">
        <v>331</v>
      </c>
      <c r="BY190" s="45" t="s">
        <v>331</v>
      </c>
      <c r="BZ190" s="45" t="s">
        <v>331</v>
      </c>
      <c r="CA190" s="45" t="s">
        <v>331</v>
      </c>
      <c r="CB190" s="45" t="s">
        <v>331</v>
      </c>
      <c r="CC190" s="45" t="s">
        <v>331</v>
      </c>
      <c r="CD190" s="278" t="s">
        <v>331</v>
      </c>
      <c r="CE190" s="45" t="s">
        <v>331</v>
      </c>
      <c r="CF190" s="278" t="s">
        <v>331</v>
      </c>
      <c r="CG190" s="45" t="s">
        <v>331</v>
      </c>
      <c r="CH190" s="278" t="s">
        <v>331</v>
      </c>
      <c r="CI190" s="45" t="s">
        <v>331</v>
      </c>
      <c r="CJ190" s="278" t="s">
        <v>331</v>
      </c>
      <c r="CK190" s="45" t="s">
        <v>331</v>
      </c>
      <c r="CL190" s="45" t="s">
        <v>331</v>
      </c>
      <c r="CM190" s="45" t="s">
        <v>331</v>
      </c>
    </row>
    <row r="191" spans="1:91" s="22" customFormat="1" ht="17.25" hidden="1" customHeight="1">
      <c r="A191" s="71">
        <v>185</v>
      </c>
      <c r="B191" s="41">
        <v>376</v>
      </c>
      <c r="C191" s="582" t="s">
        <v>272</v>
      </c>
      <c r="D191" s="583"/>
      <c r="E191" s="583"/>
      <c r="F191" s="584"/>
      <c r="G191" s="45" t="s">
        <v>331</v>
      </c>
      <c r="H191" s="152" t="s">
        <v>331</v>
      </c>
      <c r="I191" s="45" t="s">
        <v>331</v>
      </c>
      <c r="J191" s="45" t="s">
        <v>331</v>
      </c>
      <c r="K191" s="15" t="s">
        <v>328</v>
      </c>
      <c r="L191" s="45" t="s">
        <v>331</v>
      </c>
      <c r="M191" s="45" t="s">
        <v>331</v>
      </c>
      <c r="N191" s="45" t="s">
        <v>331</v>
      </c>
      <c r="O191" s="45" t="s">
        <v>331</v>
      </c>
      <c r="P191" s="45" t="s">
        <v>331</v>
      </c>
      <c r="Q191" s="45" t="s">
        <v>331</v>
      </c>
      <c r="R191" s="45" t="s">
        <v>331</v>
      </c>
      <c r="S191" s="45" t="s">
        <v>331</v>
      </c>
      <c r="T191" s="45" t="s">
        <v>331</v>
      </c>
      <c r="U191" s="45" t="s">
        <v>331</v>
      </c>
      <c r="V191" s="45" t="s">
        <v>331</v>
      </c>
      <c r="W191" s="45" t="s">
        <v>331</v>
      </c>
      <c r="X191" s="45" t="s">
        <v>331</v>
      </c>
      <c r="Y191" s="45" t="s">
        <v>331</v>
      </c>
      <c r="Z191" s="45" t="s">
        <v>331</v>
      </c>
      <c r="AA191" s="45" t="s">
        <v>331</v>
      </c>
      <c r="AB191" s="45" t="s">
        <v>331</v>
      </c>
      <c r="AC191" s="45" t="s">
        <v>331</v>
      </c>
      <c r="AD191" s="45" t="s">
        <v>331</v>
      </c>
      <c r="AE191" s="45" t="s">
        <v>331</v>
      </c>
      <c r="AF191" s="45" t="s">
        <v>331</v>
      </c>
      <c r="AG191" s="45" t="s">
        <v>331</v>
      </c>
      <c r="AH191" s="45" t="s">
        <v>331</v>
      </c>
      <c r="AI191" s="45" t="s">
        <v>331</v>
      </c>
      <c r="AJ191" s="45" t="s">
        <v>331</v>
      </c>
      <c r="AK191" s="45" t="s">
        <v>331</v>
      </c>
      <c r="AL191" s="45" t="s">
        <v>331</v>
      </c>
      <c r="AM191" s="45" t="s">
        <v>331</v>
      </c>
      <c r="AN191" s="45" t="s">
        <v>331</v>
      </c>
      <c r="AO191" s="45" t="s">
        <v>331</v>
      </c>
      <c r="AP191" s="45" t="s">
        <v>331</v>
      </c>
      <c r="AQ191" s="45" t="s">
        <v>331</v>
      </c>
      <c r="AR191" s="45" t="s">
        <v>331</v>
      </c>
      <c r="AS191" s="45" t="s">
        <v>331</v>
      </c>
      <c r="AT191" s="45" t="s">
        <v>331</v>
      </c>
      <c r="AU191" s="45" t="s">
        <v>331</v>
      </c>
      <c r="AV191" s="45" t="s">
        <v>331</v>
      </c>
      <c r="AW191" s="45" t="s">
        <v>331</v>
      </c>
      <c r="AX191" s="45" t="s">
        <v>331</v>
      </c>
      <c r="AY191" s="45" t="s">
        <v>331</v>
      </c>
      <c r="AZ191" s="45" t="s">
        <v>331</v>
      </c>
      <c r="BA191" s="45" t="s">
        <v>331</v>
      </c>
      <c r="BB191" s="45" t="s">
        <v>331</v>
      </c>
      <c r="BC191" s="45" t="s">
        <v>331</v>
      </c>
      <c r="BD191" s="45" t="s">
        <v>331</v>
      </c>
      <c r="BE191" s="45" t="s">
        <v>331</v>
      </c>
      <c r="BF191" s="45" t="s">
        <v>331</v>
      </c>
      <c r="BG191" s="45" t="s">
        <v>331</v>
      </c>
      <c r="BH191" s="45" t="s">
        <v>331</v>
      </c>
      <c r="BI191" s="45" t="s">
        <v>331</v>
      </c>
      <c r="BJ191" s="45" t="s">
        <v>331</v>
      </c>
      <c r="BK191" s="45" t="s">
        <v>331</v>
      </c>
      <c r="BL191" s="45" t="s">
        <v>331</v>
      </c>
      <c r="BM191" s="45" t="s">
        <v>331</v>
      </c>
      <c r="BN191" s="45" t="s">
        <v>331</v>
      </c>
      <c r="BO191" s="45" t="s">
        <v>331</v>
      </c>
      <c r="BP191" s="45" t="s">
        <v>331</v>
      </c>
      <c r="BQ191" s="45" t="s">
        <v>331</v>
      </c>
      <c r="BR191" s="45" t="s">
        <v>331</v>
      </c>
      <c r="BS191" s="45" t="s">
        <v>331</v>
      </c>
      <c r="BT191" s="45" t="s">
        <v>331</v>
      </c>
      <c r="BU191" s="45" t="s">
        <v>331</v>
      </c>
      <c r="BV191" s="45" t="s">
        <v>331</v>
      </c>
      <c r="BW191" s="45" t="s">
        <v>331</v>
      </c>
      <c r="BX191" s="45" t="s">
        <v>331</v>
      </c>
      <c r="BY191" s="45" t="s">
        <v>331</v>
      </c>
      <c r="BZ191" s="45" t="s">
        <v>331</v>
      </c>
      <c r="CA191" s="45" t="s">
        <v>331</v>
      </c>
      <c r="CB191" s="45" t="s">
        <v>331</v>
      </c>
      <c r="CC191" s="45" t="s">
        <v>331</v>
      </c>
      <c r="CD191" s="278" t="s">
        <v>331</v>
      </c>
      <c r="CE191" s="45" t="s">
        <v>331</v>
      </c>
      <c r="CF191" s="278" t="s">
        <v>331</v>
      </c>
      <c r="CG191" s="45" t="s">
        <v>331</v>
      </c>
      <c r="CH191" s="278" t="s">
        <v>331</v>
      </c>
      <c r="CI191" s="45" t="s">
        <v>331</v>
      </c>
      <c r="CJ191" s="278" t="s">
        <v>331</v>
      </c>
      <c r="CK191" s="45" t="s">
        <v>331</v>
      </c>
      <c r="CL191" s="45" t="s">
        <v>331</v>
      </c>
      <c r="CM191" s="45" t="s">
        <v>331</v>
      </c>
    </row>
    <row r="192" spans="1:91" s="22" customFormat="1" ht="89.25" hidden="1" customHeight="1">
      <c r="A192" s="71">
        <v>186</v>
      </c>
      <c r="B192" s="342">
        <v>377</v>
      </c>
      <c r="C192" s="345" t="s">
        <v>216</v>
      </c>
      <c r="D192" s="329" t="s">
        <v>10</v>
      </c>
      <c r="E192" s="345" t="s">
        <v>217</v>
      </c>
      <c r="F192" s="329" t="s">
        <v>10</v>
      </c>
      <c r="G192" s="345" t="s">
        <v>217</v>
      </c>
      <c r="H192" s="161" t="s">
        <v>395</v>
      </c>
      <c r="I192" s="55" t="s">
        <v>600</v>
      </c>
      <c r="J192" s="14" t="s">
        <v>363</v>
      </c>
      <c r="K192" s="254" t="s">
        <v>328</v>
      </c>
      <c r="L192" s="51" t="s">
        <v>296</v>
      </c>
      <c r="M192" s="69" t="s">
        <v>184</v>
      </c>
      <c r="N192" s="342"/>
      <c r="O192" s="342" t="s">
        <v>949</v>
      </c>
      <c r="P192" s="342"/>
      <c r="Q192" s="342"/>
      <c r="R192" s="342"/>
      <c r="S192" s="342"/>
      <c r="T192" s="342"/>
      <c r="U192" s="342"/>
      <c r="V192" s="342"/>
      <c r="W192" s="342"/>
      <c r="X192" s="306">
        <f t="shared" ref="X192:X241" si="115">COUNTIF($N192:$W192,"x")</f>
        <v>1</v>
      </c>
      <c r="Y192" s="80"/>
      <c r="Z192" s="80"/>
      <c r="AA192" s="80"/>
      <c r="AB192" s="185" t="s">
        <v>521</v>
      </c>
      <c r="AC192" s="80"/>
      <c r="AD192" s="80"/>
      <c r="AE192" s="80"/>
      <c r="AF192" s="80" t="s">
        <v>521</v>
      </c>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6">
        <v>2</v>
      </c>
      <c r="BI192" s="6">
        <v>2</v>
      </c>
      <c r="BJ192" s="6">
        <v>2</v>
      </c>
      <c r="BK192" s="6">
        <v>2</v>
      </c>
      <c r="BL192" s="6">
        <v>2</v>
      </c>
      <c r="BM192" s="6">
        <v>2</v>
      </c>
      <c r="BN192" s="6">
        <v>1</v>
      </c>
      <c r="BO192" s="6">
        <v>1</v>
      </c>
      <c r="BP192" s="6">
        <v>2</v>
      </c>
      <c r="BQ192" s="6">
        <v>2</v>
      </c>
      <c r="BR192" s="6">
        <v>2</v>
      </c>
      <c r="BS192" s="6">
        <v>2</v>
      </c>
      <c r="BT192" s="6">
        <v>2</v>
      </c>
      <c r="BU192" s="6">
        <v>2</v>
      </c>
      <c r="BV192" s="6">
        <v>2</v>
      </c>
      <c r="BW192" s="6">
        <v>2</v>
      </c>
      <c r="BX192" s="6">
        <v>2</v>
      </c>
      <c r="BY192" s="6">
        <v>2</v>
      </c>
      <c r="BZ192" s="6">
        <v>2</v>
      </c>
      <c r="CA192" s="6">
        <v>2</v>
      </c>
      <c r="CB192" s="6">
        <v>2</v>
      </c>
      <c r="CC192" s="308">
        <f t="shared" ref="CC192:CC226" si="116">COUNTIF(BH192:CB192,"2")</f>
        <v>19</v>
      </c>
      <c r="CD192" s="347">
        <f t="shared" ref="CD192:CD241" si="117">CC192/(CC192+CE192+CG192+CI192)</f>
        <v>0.90476190476190477</v>
      </c>
      <c r="CE192" s="308">
        <f t="shared" ref="CE192:CE226" si="118">COUNTIF(BH192:CB192,"1")</f>
        <v>2</v>
      </c>
      <c r="CF192" s="347">
        <f t="shared" ref="CF192:CF241" si="119">CE192/(CC192+CE192+CG192+CI192)</f>
        <v>9.5238095238095233E-2</v>
      </c>
      <c r="CG192" s="308">
        <f t="shared" ref="CG192:CG226" si="120">COUNTIF(BH192:CB192,"0")</f>
        <v>0</v>
      </c>
      <c r="CH192" s="347">
        <f t="shared" ref="CH192:CH241" si="121">CG192/(CC192+CE192+CG192+CI192)</f>
        <v>0</v>
      </c>
      <c r="CI192" s="308">
        <f t="shared" ref="CI192:CI226" si="122">COUNTIF(BH192:CB192,"KĐG")</f>
        <v>0</v>
      </c>
      <c r="CJ192" s="347">
        <f t="shared" si="104"/>
        <v>0</v>
      </c>
      <c r="CK192" s="306">
        <f t="shared" si="105"/>
        <v>1.9047619047619047</v>
      </c>
      <c r="CL192" s="306" t="str">
        <f t="shared" ref="CL192:CL241" si="123">IF(CJ192&gt;=50%,"KĐG",IF(CK192&gt;=1.6,"Đạt mục tiêu",IF(CK192&gt;=1,"Cần cố gắng","Chưa đạt")))</f>
        <v>Đạt mục tiêu</v>
      </c>
      <c r="CM192" s="6"/>
    </row>
    <row r="193" spans="1:91" s="22" customFormat="1" ht="76.5" hidden="1" customHeight="1">
      <c r="A193" s="71">
        <v>187</v>
      </c>
      <c r="B193" s="342"/>
      <c r="C193" s="345"/>
      <c r="D193" s="329"/>
      <c r="E193" s="345"/>
      <c r="F193" s="329"/>
      <c r="G193" s="345"/>
      <c r="H193" s="161" t="s">
        <v>395</v>
      </c>
      <c r="I193" s="55"/>
      <c r="J193" s="14"/>
      <c r="K193" s="15"/>
      <c r="L193" s="51"/>
      <c r="M193" s="69"/>
      <c r="N193" s="342"/>
      <c r="O193" s="342"/>
      <c r="P193" s="342"/>
      <c r="Q193" s="342"/>
      <c r="R193" s="342"/>
      <c r="S193" s="342"/>
      <c r="T193" s="342"/>
      <c r="U193" s="342"/>
      <c r="V193" s="342" t="s">
        <v>184</v>
      </c>
      <c r="W193" s="342"/>
      <c r="X193" s="306">
        <f t="shared" si="115"/>
        <v>1</v>
      </c>
      <c r="Y193" s="80"/>
      <c r="Z193" s="80"/>
      <c r="AA193" s="80"/>
      <c r="AB193" s="185"/>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t="s">
        <v>521</v>
      </c>
      <c r="BC193" s="80"/>
      <c r="BD193" s="80"/>
      <c r="BE193" s="80"/>
      <c r="BF193" s="80"/>
      <c r="BG193" s="80"/>
      <c r="BH193" s="6">
        <v>2</v>
      </c>
      <c r="BI193" s="6">
        <v>2</v>
      </c>
      <c r="BJ193" s="6">
        <v>2</v>
      </c>
      <c r="BK193" s="6">
        <v>2</v>
      </c>
      <c r="BL193" s="6">
        <v>2</v>
      </c>
      <c r="BM193" s="6">
        <v>1</v>
      </c>
      <c r="BN193" s="6">
        <v>2</v>
      </c>
      <c r="BO193" s="6">
        <v>2</v>
      </c>
      <c r="BP193" s="6">
        <v>2</v>
      </c>
      <c r="BQ193" s="6">
        <v>2</v>
      </c>
      <c r="BR193" s="6">
        <v>2</v>
      </c>
      <c r="BS193" s="6">
        <v>2</v>
      </c>
      <c r="BT193" s="6">
        <v>1</v>
      </c>
      <c r="BU193" s="6">
        <v>2</v>
      </c>
      <c r="BV193" s="6">
        <v>2</v>
      </c>
      <c r="BW193" s="6">
        <v>2</v>
      </c>
      <c r="BX193" s="6">
        <v>2</v>
      </c>
      <c r="BY193" s="6">
        <v>1</v>
      </c>
      <c r="BZ193" s="6">
        <v>2</v>
      </c>
      <c r="CA193" s="6">
        <v>1</v>
      </c>
      <c r="CB193" s="6">
        <v>2</v>
      </c>
      <c r="CC193" s="308">
        <f t="shared" si="116"/>
        <v>17</v>
      </c>
      <c r="CD193" s="347">
        <f>CC193/(CC193+CE193+CG193+CI193)</f>
        <v>0.80952380952380953</v>
      </c>
      <c r="CE193" s="308">
        <f t="shared" si="118"/>
        <v>4</v>
      </c>
      <c r="CF193" s="347">
        <f>CE193/(CC193+CE193+CG193+CI193)</f>
        <v>0.19047619047619047</v>
      </c>
      <c r="CG193" s="308">
        <f t="shared" si="120"/>
        <v>0</v>
      </c>
      <c r="CH193" s="347">
        <f>CG193/(CC193+CE193+CG193+CI193)</f>
        <v>0</v>
      </c>
      <c r="CI193" s="308">
        <f t="shared" si="122"/>
        <v>0</v>
      </c>
      <c r="CJ193" s="347">
        <f t="shared" si="104"/>
        <v>0</v>
      </c>
      <c r="CK193" s="306">
        <f t="shared" si="105"/>
        <v>1.8095238095238095</v>
      </c>
      <c r="CL193" s="306" t="str">
        <f>IF(CJ193&gt;=50%,"KĐG",IF(CK193&gt;=1.6,"Đạt mục tiêu",IF(CK193&gt;=1,"Cần cố gắng","Chưa đạt")))</f>
        <v>Đạt mục tiêu</v>
      </c>
      <c r="CM193" s="6"/>
    </row>
    <row r="194" spans="1:91" s="22" customFormat="1" ht="45.75" hidden="1" customHeight="1">
      <c r="A194" s="71">
        <v>188</v>
      </c>
      <c r="B194" s="342">
        <v>380</v>
      </c>
      <c r="C194" s="345" t="s">
        <v>48</v>
      </c>
      <c r="D194" s="329" t="s">
        <v>12</v>
      </c>
      <c r="E194" s="345" t="s">
        <v>47</v>
      </c>
      <c r="F194" s="329" t="s">
        <v>12</v>
      </c>
      <c r="G194" s="345" t="s">
        <v>47</v>
      </c>
      <c r="H194" s="161" t="s">
        <v>550</v>
      </c>
      <c r="I194" s="55" t="s">
        <v>600</v>
      </c>
      <c r="J194" s="14" t="s">
        <v>363</v>
      </c>
      <c r="K194" s="15" t="s">
        <v>328</v>
      </c>
      <c r="L194" s="51" t="s">
        <v>296</v>
      </c>
      <c r="M194" s="69" t="s">
        <v>184</v>
      </c>
      <c r="N194" s="342"/>
      <c r="O194" s="342"/>
      <c r="P194" s="342"/>
      <c r="Q194" s="342" t="s">
        <v>184</v>
      </c>
      <c r="R194" s="342"/>
      <c r="S194" s="342"/>
      <c r="T194" s="342"/>
      <c r="U194" s="342"/>
      <c r="V194" s="342"/>
      <c r="W194" s="342"/>
      <c r="X194" s="306">
        <f t="shared" si="115"/>
        <v>1</v>
      </c>
      <c r="Y194" s="80"/>
      <c r="Z194" s="80"/>
      <c r="AA194" s="80"/>
      <c r="AB194" s="185"/>
      <c r="AC194" s="80"/>
      <c r="AD194" s="80" t="s">
        <v>523</v>
      </c>
      <c r="AE194" s="80"/>
      <c r="AF194" s="80"/>
      <c r="AG194" s="80"/>
      <c r="AH194" s="80"/>
      <c r="AI194" s="80"/>
      <c r="AJ194" s="80"/>
      <c r="AK194" s="80" t="s">
        <v>522</v>
      </c>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6">
        <v>2</v>
      </c>
      <c r="BI194" s="6">
        <v>2</v>
      </c>
      <c r="BJ194" s="6">
        <v>2</v>
      </c>
      <c r="BK194" s="6">
        <v>2</v>
      </c>
      <c r="BL194" s="6">
        <v>2</v>
      </c>
      <c r="BM194" s="6">
        <v>1</v>
      </c>
      <c r="BN194" s="6">
        <v>2</v>
      </c>
      <c r="BO194" s="6">
        <v>2</v>
      </c>
      <c r="BP194" s="6">
        <v>2</v>
      </c>
      <c r="BQ194" s="6">
        <v>2</v>
      </c>
      <c r="BR194" s="6">
        <v>2</v>
      </c>
      <c r="BS194" s="6">
        <v>2</v>
      </c>
      <c r="BT194" s="6">
        <v>2</v>
      </c>
      <c r="BU194" s="6">
        <v>1</v>
      </c>
      <c r="BV194" s="6">
        <v>1</v>
      </c>
      <c r="BW194" s="6">
        <v>2</v>
      </c>
      <c r="BX194" s="6">
        <v>2</v>
      </c>
      <c r="BY194" s="6">
        <v>2</v>
      </c>
      <c r="BZ194" s="6">
        <v>2</v>
      </c>
      <c r="CA194" s="6">
        <v>2</v>
      </c>
      <c r="CB194" s="6">
        <v>2</v>
      </c>
      <c r="CC194" s="308">
        <f t="shared" si="116"/>
        <v>18</v>
      </c>
      <c r="CD194" s="347">
        <f t="shared" si="117"/>
        <v>0.8571428571428571</v>
      </c>
      <c r="CE194" s="308">
        <f t="shared" si="118"/>
        <v>3</v>
      </c>
      <c r="CF194" s="347">
        <f t="shared" si="119"/>
        <v>0.14285714285714285</v>
      </c>
      <c r="CG194" s="308">
        <f t="shared" si="120"/>
        <v>0</v>
      </c>
      <c r="CH194" s="347">
        <f t="shared" si="121"/>
        <v>0</v>
      </c>
      <c r="CI194" s="308">
        <f t="shared" si="122"/>
        <v>0</v>
      </c>
      <c r="CJ194" s="347">
        <f t="shared" si="104"/>
        <v>0</v>
      </c>
      <c r="CK194" s="306">
        <f t="shared" si="105"/>
        <v>1.8571428571428572</v>
      </c>
      <c r="CL194" s="306" t="str">
        <f t="shared" si="123"/>
        <v>Đạt mục tiêu</v>
      </c>
      <c r="CM194" s="6"/>
    </row>
    <row r="195" spans="1:91" s="22" customFormat="1" ht="64.5" hidden="1" customHeight="1">
      <c r="A195" s="71">
        <v>189</v>
      </c>
      <c r="B195" s="342">
        <v>383</v>
      </c>
      <c r="C195" s="345" t="s">
        <v>211</v>
      </c>
      <c r="D195" s="329" t="s">
        <v>12</v>
      </c>
      <c r="E195" s="345" t="s">
        <v>210</v>
      </c>
      <c r="F195" s="329" t="s">
        <v>12</v>
      </c>
      <c r="G195" s="345" t="s">
        <v>210</v>
      </c>
      <c r="H195" s="161" t="s">
        <v>551</v>
      </c>
      <c r="I195" s="55" t="s">
        <v>600</v>
      </c>
      <c r="J195" s="14" t="s">
        <v>363</v>
      </c>
      <c r="K195" s="15" t="s">
        <v>328</v>
      </c>
      <c r="L195" s="51" t="s">
        <v>296</v>
      </c>
      <c r="M195" s="69" t="s">
        <v>184</v>
      </c>
      <c r="N195" s="342"/>
      <c r="O195" s="342"/>
      <c r="P195" s="342"/>
      <c r="Q195" s="342"/>
      <c r="R195" s="342"/>
      <c r="S195" s="342"/>
      <c r="T195" s="342"/>
      <c r="U195" s="342" t="s">
        <v>184</v>
      </c>
      <c r="V195" s="342"/>
      <c r="W195" s="342"/>
      <c r="X195" s="306">
        <f t="shared" si="115"/>
        <v>1</v>
      </c>
      <c r="Y195" s="80"/>
      <c r="Z195" s="80"/>
      <c r="AA195" s="80"/>
      <c r="AB195" s="185"/>
      <c r="AC195" s="80"/>
      <c r="AD195" s="80"/>
      <c r="AE195" s="80"/>
      <c r="AF195" s="80"/>
      <c r="AG195" s="80"/>
      <c r="AH195" s="80"/>
      <c r="AI195" s="80"/>
      <c r="AJ195" s="80"/>
      <c r="AK195" s="80"/>
      <c r="AL195" s="80"/>
      <c r="AM195" s="80"/>
      <c r="AN195" s="80"/>
      <c r="AO195" s="80"/>
      <c r="AP195" s="80"/>
      <c r="AQ195" s="80"/>
      <c r="AR195" s="80"/>
      <c r="AS195" s="80"/>
      <c r="AT195" s="80"/>
      <c r="AU195" s="80"/>
      <c r="AV195" s="80"/>
      <c r="AW195" s="80" t="s">
        <v>522</v>
      </c>
      <c r="AX195" s="80"/>
      <c r="AY195" s="80" t="s">
        <v>523</v>
      </c>
      <c r="AZ195" s="80"/>
      <c r="BA195" s="80"/>
      <c r="BB195" s="80"/>
      <c r="BC195" s="80"/>
      <c r="BD195" s="80"/>
      <c r="BE195" s="80"/>
      <c r="BF195" s="80" t="s">
        <v>523</v>
      </c>
      <c r="BG195" s="80"/>
      <c r="BH195" s="6">
        <v>2</v>
      </c>
      <c r="BI195" s="6">
        <v>1</v>
      </c>
      <c r="BJ195" s="6">
        <v>2</v>
      </c>
      <c r="BK195" s="6">
        <v>2</v>
      </c>
      <c r="BL195" s="6">
        <v>1</v>
      </c>
      <c r="BM195" s="6">
        <v>2</v>
      </c>
      <c r="BN195" s="6">
        <v>2</v>
      </c>
      <c r="BO195" s="6">
        <v>2</v>
      </c>
      <c r="BP195" s="6">
        <v>2</v>
      </c>
      <c r="BQ195" s="6">
        <v>2</v>
      </c>
      <c r="BR195" s="6">
        <v>2</v>
      </c>
      <c r="BS195" s="6">
        <v>2</v>
      </c>
      <c r="BT195" s="6">
        <v>2</v>
      </c>
      <c r="BU195" s="6">
        <v>1</v>
      </c>
      <c r="BV195" s="6">
        <v>2</v>
      </c>
      <c r="BW195" s="6">
        <v>2</v>
      </c>
      <c r="BX195" s="6">
        <v>2</v>
      </c>
      <c r="BY195" s="6">
        <v>2</v>
      </c>
      <c r="BZ195" s="6">
        <v>1</v>
      </c>
      <c r="CA195" s="6">
        <v>2</v>
      </c>
      <c r="CB195" s="6">
        <v>2</v>
      </c>
      <c r="CC195" s="308">
        <f t="shared" si="116"/>
        <v>17</v>
      </c>
      <c r="CD195" s="347">
        <f t="shared" si="117"/>
        <v>0.80952380952380953</v>
      </c>
      <c r="CE195" s="308">
        <f t="shared" si="118"/>
        <v>4</v>
      </c>
      <c r="CF195" s="347">
        <f t="shared" si="119"/>
        <v>0.19047619047619047</v>
      </c>
      <c r="CG195" s="308">
        <f t="shared" si="120"/>
        <v>0</v>
      </c>
      <c r="CH195" s="347">
        <f t="shared" si="121"/>
        <v>0</v>
      </c>
      <c r="CI195" s="308">
        <f t="shared" si="122"/>
        <v>0</v>
      </c>
      <c r="CJ195" s="347">
        <f t="shared" si="104"/>
        <v>0</v>
      </c>
      <c r="CK195" s="306">
        <f t="shared" si="105"/>
        <v>1.8095238095238095</v>
      </c>
      <c r="CL195" s="306" t="str">
        <f t="shared" si="123"/>
        <v>Đạt mục tiêu</v>
      </c>
      <c r="CM195" s="6"/>
    </row>
    <row r="196" spans="1:91" s="22" customFormat="1" ht="28.5" hidden="1" customHeight="1">
      <c r="A196" s="71">
        <v>190</v>
      </c>
      <c r="B196" s="321">
        <v>385</v>
      </c>
      <c r="C196" s="575" t="s">
        <v>303</v>
      </c>
      <c r="D196" s="587" t="s">
        <v>12</v>
      </c>
      <c r="E196" s="575" t="s">
        <v>304</v>
      </c>
      <c r="F196" s="587" t="s">
        <v>12</v>
      </c>
      <c r="G196" s="575" t="s">
        <v>304</v>
      </c>
      <c r="H196" s="170" t="s">
        <v>601</v>
      </c>
      <c r="I196" s="62" t="s">
        <v>599</v>
      </c>
      <c r="J196" s="14" t="s">
        <v>363</v>
      </c>
      <c r="K196" s="254" t="s">
        <v>328</v>
      </c>
      <c r="L196" s="51" t="s">
        <v>334</v>
      </c>
      <c r="M196" s="69" t="s">
        <v>184</v>
      </c>
      <c r="N196" s="342" t="s">
        <v>184</v>
      </c>
      <c r="O196" s="342"/>
      <c r="P196" s="342"/>
      <c r="Q196" s="342"/>
      <c r="R196" s="342"/>
      <c r="S196" s="342"/>
      <c r="T196" s="342"/>
      <c r="U196" s="342"/>
      <c r="V196" s="342"/>
      <c r="W196" s="342"/>
      <c r="X196" s="306">
        <f t="shared" si="115"/>
        <v>1</v>
      </c>
      <c r="Y196" s="80" t="s">
        <v>523</v>
      </c>
      <c r="Z196" s="80"/>
      <c r="AA196" s="80"/>
      <c r="AB196" s="185"/>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6">
        <v>2</v>
      </c>
      <c r="BI196" s="6">
        <v>2</v>
      </c>
      <c r="BJ196" s="6">
        <v>2</v>
      </c>
      <c r="BK196" s="6">
        <v>2</v>
      </c>
      <c r="BL196" s="6">
        <v>2</v>
      </c>
      <c r="BM196" s="6">
        <v>2</v>
      </c>
      <c r="BN196" s="6">
        <v>2</v>
      </c>
      <c r="BO196" s="6">
        <v>2</v>
      </c>
      <c r="BP196" s="6">
        <v>2</v>
      </c>
      <c r="BQ196" s="6">
        <v>2</v>
      </c>
      <c r="BR196" s="6">
        <v>2</v>
      </c>
      <c r="BS196" s="6">
        <v>2</v>
      </c>
      <c r="BT196" s="6">
        <v>2</v>
      </c>
      <c r="BU196" s="6">
        <v>2</v>
      </c>
      <c r="BV196" s="6">
        <v>2</v>
      </c>
      <c r="BW196" s="6">
        <v>2</v>
      </c>
      <c r="BX196" s="6">
        <v>2</v>
      </c>
      <c r="BY196" s="6">
        <v>2</v>
      </c>
      <c r="BZ196" s="6">
        <v>2</v>
      </c>
      <c r="CA196" s="6">
        <v>2</v>
      </c>
      <c r="CB196" s="6">
        <v>2</v>
      </c>
      <c r="CC196" s="308">
        <f t="shared" si="116"/>
        <v>21</v>
      </c>
      <c r="CD196" s="347">
        <f t="shared" si="117"/>
        <v>1</v>
      </c>
      <c r="CE196" s="308">
        <f t="shared" si="118"/>
        <v>0</v>
      </c>
      <c r="CF196" s="347">
        <f t="shared" si="119"/>
        <v>0</v>
      </c>
      <c r="CG196" s="308">
        <f t="shared" si="120"/>
        <v>0</v>
      </c>
      <c r="CH196" s="347">
        <f t="shared" si="121"/>
        <v>0</v>
      </c>
      <c r="CI196" s="308">
        <f t="shared" si="122"/>
        <v>0</v>
      </c>
      <c r="CJ196" s="347">
        <f t="shared" si="104"/>
        <v>0</v>
      </c>
      <c r="CK196" s="306">
        <f t="shared" si="105"/>
        <v>2</v>
      </c>
      <c r="CL196" s="306" t="str">
        <f t="shared" si="123"/>
        <v>Đạt mục tiêu</v>
      </c>
      <c r="CM196" s="6"/>
    </row>
    <row r="197" spans="1:91" s="22" customFormat="1" ht="12" hidden="1" customHeight="1">
      <c r="A197" s="71">
        <v>191</v>
      </c>
      <c r="B197" s="325"/>
      <c r="C197" s="590"/>
      <c r="D197" s="591"/>
      <c r="E197" s="590"/>
      <c r="F197" s="591"/>
      <c r="G197" s="590"/>
      <c r="H197" s="171" t="s">
        <v>754</v>
      </c>
      <c r="I197" s="117" t="s">
        <v>599</v>
      </c>
      <c r="J197" s="118" t="s">
        <v>363</v>
      </c>
      <c r="K197" s="255" t="s">
        <v>328</v>
      </c>
      <c r="L197" s="52" t="s">
        <v>334</v>
      </c>
      <c r="M197" s="72" t="s">
        <v>184</v>
      </c>
      <c r="N197" s="342" t="s">
        <v>184</v>
      </c>
      <c r="O197" s="119"/>
      <c r="P197" s="119"/>
      <c r="Q197" s="119"/>
      <c r="R197" s="119"/>
      <c r="S197" s="119"/>
      <c r="T197" s="119"/>
      <c r="U197" s="119"/>
      <c r="V197" s="119"/>
      <c r="W197" s="119"/>
      <c r="X197" s="306">
        <f t="shared" si="115"/>
        <v>1</v>
      </c>
      <c r="Y197" s="115"/>
      <c r="Z197" s="115"/>
      <c r="AA197" s="115" t="s">
        <v>519</v>
      </c>
      <c r="AB197" s="281"/>
      <c r="AC197" s="115"/>
      <c r="AD197" s="115"/>
      <c r="AE197" s="115"/>
      <c r="AF197" s="115"/>
      <c r="AG197" s="115"/>
      <c r="AH197" s="115"/>
      <c r="AI197" s="115"/>
      <c r="AJ197" s="116"/>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6">
        <v>2</v>
      </c>
      <c r="BI197" s="6">
        <v>2</v>
      </c>
      <c r="BJ197" s="6">
        <v>2</v>
      </c>
      <c r="BK197" s="6">
        <v>1</v>
      </c>
      <c r="BL197" s="6">
        <v>2</v>
      </c>
      <c r="BM197" s="6">
        <v>2</v>
      </c>
      <c r="BN197" s="6">
        <v>2</v>
      </c>
      <c r="BO197" s="6">
        <v>2</v>
      </c>
      <c r="BP197" s="6">
        <v>2</v>
      </c>
      <c r="BQ197" s="6">
        <v>2</v>
      </c>
      <c r="BR197" s="6">
        <v>2</v>
      </c>
      <c r="BS197" s="6">
        <v>2</v>
      </c>
      <c r="BT197" s="6">
        <v>2</v>
      </c>
      <c r="BU197" s="6">
        <v>2</v>
      </c>
      <c r="BV197" s="6">
        <v>2</v>
      </c>
      <c r="BW197" s="6">
        <v>2</v>
      </c>
      <c r="BX197" s="6">
        <v>1</v>
      </c>
      <c r="BY197" s="6">
        <v>1</v>
      </c>
      <c r="BZ197" s="6">
        <v>2</v>
      </c>
      <c r="CA197" s="6">
        <v>2</v>
      </c>
      <c r="CB197" s="6">
        <v>2</v>
      </c>
      <c r="CC197" s="308">
        <f t="shared" si="116"/>
        <v>18</v>
      </c>
      <c r="CD197" s="347">
        <f t="shared" si="117"/>
        <v>0.8571428571428571</v>
      </c>
      <c r="CE197" s="308">
        <f t="shared" si="118"/>
        <v>3</v>
      </c>
      <c r="CF197" s="347">
        <f t="shared" si="119"/>
        <v>0.14285714285714285</v>
      </c>
      <c r="CG197" s="308">
        <f t="shared" si="120"/>
        <v>0</v>
      </c>
      <c r="CH197" s="347">
        <f t="shared" si="121"/>
        <v>0</v>
      </c>
      <c r="CI197" s="308">
        <f t="shared" si="122"/>
        <v>0</v>
      </c>
      <c r="CJ197" s="347">
        <f t="shared" si="104"/>
        <v>0</v>
      </c>
      <c r="CK197" s="306">
        <f t="shared" si="105"/>
        <v>1.8571428571428572</v>
      </c>
      <c r="CL197" s="306" t="str">
        <f t="shared" si="123"/>
        <v>Đạt mục tiêu</v>
      </c>
      <c r="CM197" s="6"/>
    </row>
    <row r="198" spans="1:91" s="22" customFormat="1" ht="22.5" hidden="1" customHeight="1">
      <c r="A198" s="71">
        <v>192</v>
      </c>
      <c r="B198" s="325"/>
      <c r="C198" s="590"/>
      <c r="D198" s="591"/>
      <c r="E198" s="590"/>
      <c r="F198" s="591"/>
      <c r="G198" s="590"/>
      <c r="H198" s="172" t="s">
        <v>753</v>
      </c>
      <c r="I198" s="62" t="s">
        <v>599</v>
      </c>
      <c r="J198" s="14" t="s">
        <v>363</v>
      </c>
      <c r="K198" s="15" t="s">
        <v>328</v>
      </c>
      <c r="L198" s="51" t="s">
        <v>334</v>
      </c>
      <c r="M198" s="69" t="s">
        <v>184</v>
      </c>
      <c r="N198" s="342"/>
      <c r="O198" s="342" t="s">
        <v>184</v>
      </c>
      <c r="P198" s="342"/>
      <c r="Q198" s="342"/>
      <c r="R198" s="342"/>
      <c r="S198" s="342"/>
      <c r="T198" s="342"/>
      <c r="U198" s="342"/>
      <c r="V198" s="342"/>
      <c r="W198" s="342"/>
      <c r="X198" s="306">
        <f t="shared" si="115"/>
        <v>1</v>
      </c>
      <c r="Y198" s="80"/>
      <c r="Z198" s="80"/>
      <c r="AA198" s="80"/>
      <c r="AB198" s="185"/>
      <c r="AC198" s="80"/>
      <c r="AD198" s="80"/>
      <c r="AE198" s="80" t="s">
        <v>519</v>
      </c>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6">
        <v>2</v>
      </c>
      <c r="BI198" s="6">
        <v>2</v>
      </c>
      <c r="BJ198" s="6">
        <v>2</v>
      </c>
      <c r="BK198" s="6">
        <v>2</v>
      </c>
      <c r="BL198" s="6">
        <v>2</v>
      </c>
      <c r="BM198" s="6">
        <v>1</v>
      </c>
      <c r="BN198" s="6">
        <v>2</v>
      </c>
      <c r="BO198" s="6">
        <v>1</v>
      </c>
      <c r="BP198" s="6">
        <v>1</v>
      </c>
      <c r="BQ198" s="6">
        <v>2</v>
      </c>
      <c r="BR198" s="6">
        <v>2</v>
      </c>
      <c r="BS198" s="6">
        <v>2</v>
      </c>
      <c r="BT198" s="6">
        <v>2</v>
      </c>
      <c r="BU198" s="6">
        <v>1</v>
      </c>
      <c r="BV198" s="6">
        <v>1</v>
      </c>
      <c r="BW198" s="6">
        <v>2</v>
      </c>
      <c r="BX198" s="6">
        <v>1</v>
      </c>
      <c r="BY198" s="6">
        <v>1</v>
      </c>
      <c r="BZ198" s="6">
        <v>2</v>
      </c>
      <c r="CA198" s="6">
        <v>1</v>
      </c>
      <c r="CB198" s="6">
        <v>2</v>
      </c>
      <c r="CC198" s="308">
        <f t="shared" si="116"/>
        <v>13</v>
      </c>
      <c r="CD198" s="347">
        <f t="shared" si="117"/>
        <v>0.61904761904761907</v>
      </c>
      <c r="CE198" s="308">
        <f t="shared" si="118"/>
        <v>8</v>
      </c>
      <c r="CF198" s="347">
        <f t="shared" si="119"/>
        <v>0.38095238095238093</v>
      </c>
      <c r="CG198" s="308">
        <f t="shared" si="120"/>
        <v>0</v>
      </c>
      <c r="CH198" s="347">
        <f t="shared" si="121"/>
        <v>0</v>
      </c>
      <c r="CI198" s="308">
        <f t="shared" si="122"/>
        <v>0</v>
      </c>
      <c r="CJ198" s="347">
        <f t="shared" si="104"/>
        <v>0</v>
      </c>
      <c r="CK198" s="306">
        <f t="shared" si="105"/>
        <v>1.6190476190476191</v>
      </c>
      <c r="CL198" s="306" t="str">
        <f t="shared" si="123"/>
        <v>Đạt mục tiêu</v>
      </c>
      <c r="CM198" s="6"/>
    </row>
    <row r="199" spans="1:91" s="22" customFormat="1" ht="16.5" hidden="1" customHeight="1">
      <c r="A199" s="71">
        <v>193</v>
      </c>
      <c r="B199" s="325"/>
      <c r="C199" s="590"/>
      <c r="D199" s="591"/>
      <c r="E199" s="590"/>
      <c r="F199" s="591"/>
      <c r="G199" s="590"/>
      <c r="H199" s="172" t="s">
        <v>752</v>
      </c>
      <c r="I199" s="62" t="s">
        <v>599</v>
      </c>
      <c r="J199" s="14" t="s">
        <v>363</v>
      </c>
      <c r="K199" s="15" t="s">
        <v>328</v>
      </c>
      <c r="L199" s="51" t="s">
        <v>334</v>
      </c>
      <c r="M199" s="69" t="s">
        <v>184</v>
      </c>
      <c r="N199" s="342"/>
      <c r="O199" s="342"/>
      <c r="P199" s="342" t="s">
        <v>184</v>
      </c>
      <c r="Q199" s="342"/>
      <c r="R199" s="342"/>
      <c r="S199" s="342"/>
      <c r="T199" s="342"/>
      <c r="U199" s="342"/>
      <c r="V199" s="342"/>
      <c r="W199" s="342"/>
      <c r="X199" s="306">
        <f t="shared" si="115"/>
        <v>1</v>
      </c>
      <c r="Y199" s="80"/>
      <c r="Z199" s="80"/>
      <c r="AA199" s="80"/>
      <c r="AB199" s="185"/>
      <c r="AC199" s="80"/>
      <c r="AD199" s="80"/>
      <c r="AE199" s="80"/>
      <c r="AF199" s="80" t="s">
        <v>519</v>
      </c>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6">
        <v>2</v>
      </c>
      <c r="BI199" s="6">
        <v>2</v>
      </c>
      <c r="BJ199" s="6">
        <v>2</v>
      </c>
      <c r="BK199" s="6">
        <v>2</v>
      </c>
      <c r="BL199" s="6">
        <v>2</v>
      </c>
      <c r="BM199" s="6">
        <v>1</v>
      </c>
      <c r="BN199" s="6">
        <v>2</v>
      </c>
      <c r="BO199" s="6">
        <v>2</v>
      </c>
      <c r="BP199" s="6">
        <v>2</v>
      </c>
      <c r="BQ199" s="6">
        <v>2</v>
      </c>
      <c r="BR199" s="6">
        <v>2</v>
      </c>
      <c r="BS199" s="6">
        <v>2</v>
      </c>
      <c r="BT199" s="6">
        <v>2</v>
      </c>
      <c r="BU199" s="6">
        <v>2</v>
      </c>
      <c r="BV199" s="6">
        <v>1</v>
      </c>
      <c r="BW199" s="6">
        <v>2</v>
      </c>
      <c r="BX199" s="6">
        <v>1</v>
      </c>
      <c r="BY199" s="6">
        <v>2</v>
      </c>
      <c r="BZ199" s="6">
        <v>2</v>
      </c>
      <c r="CA199" s="6">
        <v>2</v>
      </c>
      <c r="CB199" s="6">
        <v>2</v>
      </c>
      <c r="CC199" s="308">
        <f t="shared" si="116"/>
        <v>18</v>
      </c>
      <c r="CD199" s="347">
        <f t="shared" si="117"/>
        <v>0.8571428571428571</v>
      </c>
      <c r="CE199" s="308">
        <f t="shared" si="118"/>
        <v>3</v>
      </c>
      <c r="CF199" s="347">
        <f t="shared" si="119"/>
        <v>0.14285714285714285</v>
      </c>
      <c r="CG199" s="308">
        <f t="shared" si="120"/>
        <v>0</v>
      </c>
      <c r="CH199" s="347">
        <f t="shared" si="121"/>
        <v>0</v>
      </c>
      <c r="CI199" s="308">
        <f t="shared" si="122"/>
        <v>0</v>
      </c>
      <c r="CJ199" s="347">
        <f t="shared" si="104"/>
        <v>0</v>
      </c>
      <c r="CK199" s="306">
        <f t="shared" si="105"/>
        <v>1.8571428571428572</v>
      </c>
      <c r="CL199" s="306" t="str">
        <f t="shared" si="123"/>
        <v>Đạt mục tiêu</v>
      </c>
      <c r="CM199" s="6"/>
    </row>
    <row r="200" spans="1:91" s="22" customFormat="1" ht="24" hidden="1" customHeight="1">
      <c r="A200" s="71">
        <v>194</v>
      </c>
      <c r="B200" s="325"/>
      <c r="C200" s="590"/>
      <c r="D200" s="591"/>
      <c r="E200" s="590"/>
      <c r="F200" s="591"/>
      <c r="G200" s="590"/>
      <c r="H200" s="172" t="s">
        <v>751</v>
      </c>
      <c r="I200" s="62" t="s">
        <v>599</v>
      </c>
      <c r="J200" s="14" t="s">
        <v>363</v>
      </c>
      <c r="K200" s="15" t="s">
        <v>328</v>
      </c>
      <c r="L200" s="51" t="s">
        <v>334</v>
      </c>
      <c r="M200" s="69" t="s">
        <v>184</v>
      </c>
      <c r="N200" s="342"/>
      <c r="O200" s="342"/>
      <c r="P200" s="342"/>
      <c r="Q200" s="342" t="s">
        <v>184</v>
      </c>
      <c r="R200" s="342"/>
      <c r="S200" s="342"/>
      <c r="T200" s="342"/>
      <c r="U200" s="342"/>
      <c r="V200" s="342"/>
      <c r="W200" s="342"/>
      <c r="X200" s="306">
        <f t="shared" si="115"/>
        <v>1</v>
      </c>
      <c r="Y200" s="80"/>
      <c r="Z200" s="80"/>
      <c r="AA200" s="80"/>
      <c r="AB200" s="185"/>
      <c r="AC200" s="80"/>
      <c r="AD200" s="80"/>
      <c r="AE200" s="80"/>
      <c r="AF200" s="80"/>
      <c r="AG200" s="80"/>
      <c r="AH200" s="80"/>
      <c r="AI200" s="80"/>
      <c r="AJ200" s="80"/>
      <c r="AK200" s="80"/>
      <c r="AL200" s="80"/>
      <c r="AM200" s="80" t="s">
        <v>519</v>
      </c>
      <c r="AN200" s="80"/>
      <c r="AO200" s="80"/>
      <c r="AP200" s="80"/>
      <c r="AQ200" s="80"/>
      <c r="AR200" s="80"/>
      <c r="AS200" s="80"/>
      <c r="AT200" s="80"/>
      <c r="AU200" s="80"/>
      <c r="AV200" s="80"/>
      <c r="AW200" s="80"/>
      <c r="AX200" s="80"/>
      <c r="AY200" s="80"/>
      <c r="AZ200" s="80"/>
      <c r="BA200" s="80"/>
      <c r="BB200" s="80"/>
      <c r="BC200" s="80"/>
      <c r="BD200" s="80"/>
      <c r="BE200" s="80"/>
      <c r="BF200" s="80"/>
      <c r="BG200" s="80"/>
      <c r="BH200" s="6">
        <v>2</v>
      </c>
      <c r="BI200" s="6">
        <v>1</v>
      </c>
      <c r="BJ200" s="6">
        <v>2</v>
      </c>
      <c r="BK200" s="6">
        <v>2</v>
      </c>
      <c r="BL200" s="6">
        <v>2</v>
      </c>
      <c r="BM200" s="6">
        <v>2</v>
      </c>
      <c r="BN200" s="6">
        <v>2</v>
      </c>
      <c r="BO200" s="6">
        <v>1</v>
      </c>
      <c r="BP200" s="6">
        <v>2</v>
      </c>
      <c r="BQ200" s="6">
        <v>1</v>
      </c>
      <c r="BR200" s="6">
        <v>2</v>
      </c>
      <c r="BS200" s="6">
        <v>2</v>
      </c>
      <c r="BT200" s="6">
        <v>1</v>
      </c>
      <c r="BU200" s="6">
        <v>1</v>
      </c>
      <c r="BV200" s="6">
        <v>2</v>
      </c>
      <c r="BW200" s="6">
        <v>2</v>
      </c>
      <c r="BX200" s="6">
        <v>2</v>
      </c>
      <c r="BY200" s="6">
        <v>2</v>
      </c>
      <c r="BZ200" s="6">
        <v>2</v>
      </c>
      <c r="CA200" s="6">
        <v>1</v>
      </c>
      <c r="CB200" s="6">
        <v>2</v>
      </c>
      <c r="CC200" s="308">
        <f t="shared" si="116"/>
        <v>15</v>
      </c>
      <c r="CD200" s="347">
        <f t="shared" si="117"/>
        <v>0.7142857142857143</v>
      </c>
      <c r="CE200" s="308">
        <f t="shared" si="118"/>
        <v>6</v>
      </c>
      <c r="CF200" s="347">
        <f t="shared" si="119"/>
        <v>0.2857142857142857</v>
      </c>
      <c r="CG200" s="308">
        <f t="shared" si="120"/>
        <v>0</v>
      </c>
      <c r="CH200" s="347">
        <f t="shared" si="121"/>
        <v>0</v>
      </c>
      <c r="CI200" s="308">
        <f t="shared" si="122"/>
        <v>0</v>
      </c>
      <c r="CJ200" s="347">
        <f t="shared" si="104"/>
        <v>0</v>
      </c>
      <c r="CK200" s="306">
        <f t="shared" si="105"/>
        <v>1.7142857142857142</v>
      </c>
      <c r="CL200" s="306" t="str">
        <f t="shared" si="123"/>
        <v>Đạt mục tiêu</v>
      </c>
      <c r="CM200" s="6"/>
    </row>
    <row r="201" spans="1:91" s="22" customFormat="1" ht="26.25" hidden="1" customHeight="1">
      <c r="A201" s="71">
        <v>195</v>
      </c>
      <c r="B201" s="325"/>
      <c r="C201" s="590"/>
      <c r="D201" s="591"/>
      <c r="E201" s="590"/>
      <c r="F201" s="591"/>
      <c r="G201" s="590"/>
      <c r="H201" s="171" t="s">
        <v>750</v>
      </c>
      <c r="I201" s="120" t="s">
        <v>599</v>
      </c>
      <c r="J201" s="118" t="s">
        <v>363</v>
      </c>
      <c r="K201" s="17" t="s">
        <v>328</v>
      </c>
      <c r="L201" s="52" t="s">
        <v>334</v>
      </c>
      <c r="M201" s="72" t="s">
        <v>184</v>
      </c>
      <c r="N201" s="119"/>
      <c r="O201" s="119"/>
      <c r="P201" s="119"/>
      <c r="Q201" s="119" t="s">
        <v>184</v>
      </c>
      <c r="R201" s="119"/>
      <c r="S201" s="119"/>
      <c r="T201" s="119"/>
      <c r="U201" s="119"/>
      <c r="V201" s="119"/>
      <c r="W201" s="119"/>
      <c r="X201" s="306">
        <f t="shared" si="115"/>
        <v>1</v>
      </c>
      <c r="Y201" s="115"/>
      <c r="Z201" s="115"/>
      <c r="AA201" s="115"/>
      <c r="AB201" s="281"/>
      <c r="AC201" s="115"/>
      <c r="AD201" s="115"/>
      <c r="AE201" s="115"/>
      <c r="AF201" s="115"/>
      <c r="AG201" s="115"/>
      <c r="AH201" s="115"/>
      <c r="AI201" s="115"/>
      <c r="AJ201" s="115"/>
      <c r="AK201" s="115"/>
      <c r="AL201" s="115" t="s">
        <v>519</v>
      </c>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6">
        <v>2</v>
      </c>
      <c r="BI201" s="6">
        <v>2</v>
      </c>
      <c r="BJ201" s="6">
        <v>2</v>
      </c>
      <c r="BK201" s="6">
        <v>2</v>
      </c>
      <c r="BL201" s="6">
        <v>2</v>
      </c>
      <c r="BM201" s="6">
        <v>1</v>
      </c>
      <c r="BN201" s="6">
        <v>2</v>
      </c>
      <c r="BO201" s="6">
        <v>2</v>
      </c>
      <c r="BP201" s="6">
        <v>2</v>
      </c>
      <c r="BQ201" s="6">
        <v>2</v>
      </c>
      <c r="BR201" s="6">
        <v>2</v>
      </c>
      <c r="BS201" s="6">
        <v>2</v>
      </c>
      <c r="BT201" s="6">
        <v>2</v>
      </c>
      <c r="BU201" s="6">
        <v>2</v>
      </c>
      <c r="BV201" s="6">
        <v>2</v>
      </c>
      <c r="BW201" s="6">
        <v>2</v>
      </c>
      <c r="BX201" s="6">
        <v>2</v>
      </c>
      <c r="BY201" s="6">
        <v>2</v>
      </c>
      <c r="BZ201" s="6">
        <v>2</v>
      </c>
      <c r="CA201" s="6">
        <v>2</v>
      </c>
      <c r="CB201" s="6">
        <v>2</v>
      </c>
      <c r="CC201" s="308">
        <f t="shared" si="116"/>
        <v>20</v>
      </c>
      <c r="CD201" s="347">
        <f t="shared" si="117"/>
        <v>0.95238095238095233</v>
      </c>
      <c r="CE201" s="308">
        <f t="shared" si="118"/>
        <v>1</v>
      </c>
      <c r="CF201" s="347">
        <f t="shared" si="119"/>
        <v>4.7619047619047616E-2</v>
      </c>
      <c r="CG201" s="308">
        <f t="shared" si="120"/>
        <v>0</v>
      </c>
      <c r="CH201" s="347">
        <f t="shared" si="121"/>
        <v>0</v>
      </c>
      <c r="CI201" s="308">
        <f t="shared" si="122"/>
        <v>0</v>
      </c>
      <c r="CJ201" s="347">
        <f t="shared" si="104"/>
        <v>0</v>
      </c>
      <c r="CK201" s="306">
        <f t="shared" si="105"/>
        <v>1.9523809523809523</v>
      </c>
      <c r="CL201" s="306" t="str">
        <f t="shared" si="123"/>
        <v>Đạt mục tiêu</v>
      </c>
      <c r="CM201" s="6"/>
    </row>
    <row r="202" spans="1:91" s="22" customFormat="1" ht="18.75" hidden="1" customHeight="1">
      <c r="A202" s="71">
        <v>196</v>
      </c>
      <c r="B202" s="325"/>
      <c r="C202" s="590"/>
      <c r="D202" s="591"/>
      <c r="E202" s="590"/>
      <c r="F202" s="591"/>
      <c r="G202" s="590"/>
      <c r="H202" s="172" t="s">
        <v>749</v>
      </c>
      <c r="I202" s="62" t="s">
        <v>599</v>
      </c>
      <c r="J202" s="14" t="s">
        <v>363</v>
      </c>
      <c r="K202" s="15" t="s">
        <v>328</v>
      </c>
      <c r="L202" s="51" t="s">
        <v>334</v>
      </c>
      <c r="M202" s="69" t="s">
        <v>184</v>
      </c>
      <c r="N202" s="342"/>
      <c r="O202" s="342"/>
      <c r="P202" s="342"/>
      <c r="Q202" s="342"/>
      <c r="R202" s="342"/>
      <c r="S202" s="342"/>
      <c r="T202" s="342"/>
      <c r="U202" s="342" t="s">
        <v>184</v>
      </c>
      <c r="V202" s="342"/>
      <c r="W202" s="342"/>
      <c r="X202" s="306">
        <f t="shared" si="115"/>
        <v>1</v>
      </c>
      <c r="Y202" s="80"/>
      <c r="Z202" s="80"/>
      <c r="AA202" s="80"/>
      <c r="AB202" s="185"/>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t="s">
        <v>519</v>
      </c>
      <c r="BA202" s="80"/>
      <c r="BB202" s="80"/>
      <c r="BC202" s="80"/>
      <c r="BD202" s="80"/>
      <c r="BE202" s="80"/>
      <c r="BF202" s="80"/>
      <c r="BG202" s="80"/>
      <c r="BH202" s="6">
        <v>2</v>
      </c>
      <c r="BI202" s="6">
        <v>2</v>
      </c>
      <c r="BJ202" s="6">
        <v>2</v>
      </c>
      <c r="BK202" s="6">
        <v>2</v>
      </c>
      <c r="BL202" s="6">
        <v>2</v>
      </c>
      <c r="BM202" s="6">
        <v>1</v>
      </c>
      <c r="BN202" s="6">
        <v>2</v>
      </c>
      <c r="BO202" s="6">
        <v>2</v>
      </c>
      <c r="BP202" s="6">
        <v>1</v>
      </c>
      <c r="BQ202" s="6">
        <v>2</v>
      </c>
      <c r="BR202" s="6">
        <v>1</v>
      </c>
      <c r="BS202" s="6">
        <v>2</v>
      </c>
      <c r="BT202" s="6">
        <v>2</v>
      </c>
      <c r="BU202" s="6">
        <v>2</v>
      </c>
      <c r="BV202" s="6">
        <v>1</v>
      </c>
      <c r="BW202" s="6">
        <v>2</v>
      </c>
      <c r="BX202" s="6">
        <v>1</v>
      </c>
      <c r="BY202" s="6">
        <v>2</v>
      </c>
      <c r="BZ202" s="6">
        <v>2</v>
      </c>
      <c r="CA202" s="6">
        <v>2</v>
      </c>
      <c r="CB202" s="6">
        <v>2</v>
      </c>
      <c r="CC202" s="308">
        <f t="shared" si="116"/>
        <v>16</v>
      </c>
      <c r="CD202" s="347">
        <f t="shared" si="117"/>
        <v>0.76190476190476186</v>
      </c>
      <c r="CE202" s="308">
        <f t="shared" si="118"/>
        <v>5</v>
      </c>
      <c r="CF202" s="347">
        <f t="shared" si="119"/>
        <v>0.23809523809523808</v>
      </c>
      <c r="CG202" s="308">
        <f t="shared" si="120"/>
        <v>0</v>
      </c>
      <c r="CH202" s="347">
        <f t="shared" si="121"/>
        <v>0</v>
      </c>
      <c r="CI202" s="308">
        <f t="shared" si="122"/>
        <v>0</v>
      </c>
      <c r="CJ202" s="347">
        <f t="shared" si="104"/>
        <v>0</v>
      </c>
      <c r="CK202" s="306">
        <f t="shared" si="105"/>
        <v>1.7619047619047619</v>
      </c>
      <c r="CL202" s="306" t="str">
        <f t="shared" si="123"/>
        <v>Đạt mục tiêu</v>
      </c>
      <c r="CM202" s="6"/>
    </row>
    <row r="203" spans="1:91" s="22" customFormat="1" ht="18.75" hidden="1" customHeight="1">
      <c r="A203" s="71">
        <v>197</v>
      </c>
      <c r="B203" s="325"/>
      <c r="C203" s="590"/>
      <c r="D203" s="591"/>
      <c r="E203" s="590"/>
      <c r="F203" s="591"/>
      <c r="G203" s="590"/>
      <c r="H203" s="188" t="s">
        <v>610</v>
      </c>
      <c r="I203" s="62" t="s">
        <v>599</v>
      </c>
      <c r="J203" s="333" t="s">
        <v>363</v>
      </c>
      <c r="K203" s="334" t="s">
        <v>328</v>
      </c>
      <c r="L203" s="335" t="s">
        <v>334</v>
      </c>
      <c r="M203" s="336" t="s">
        <v>184</v>
      </c>
      <c r="N203" s="321"/>
      <c r="O203" s="321"/>
      <c r="P203" s="321"/>
      <c r="Q203" s="321"/>
      <c r="R203" s="321"/>
      <c r="S203" s="321"/>
      <c r="T203" s="321"/>
      <c r="U203" s="321" t="s">
        <v>184</v>
      </c>
      <c r="V203" s="321"/>
      <c r="W203" s="321"/>
      <c r="X203" s="307">
        <f t="shared" si="115"/>
        <v>1</v>
      </c>
      <c r="Y203" s="80"/>
      <c r="Z203" s="80"/>
      <c r="AA203" s="80"/>
      <c r="AB203" s="185"/>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t="s">
        <v>521</v>
      </c>
      <c r="BB203" s="80"/>
      <c r="BC203" s="80"/>
      <c r="BD203" s="80"/>
      <c r="BE203" s="80"/>
      <c r="BF203" s="80"/>
      <c r="BG203" s="80"/>
      <c r="BH203" s="6">
        <v>2</v>
      </c>
      <c r="BI203" s="6">
        <v>2</v>
      </c>
      <c r="BJ203" s="6">
        <v>2</v>
      </c>
      <c r="BK203" s="6">
        <v>1</v>
      </c>
      <c r="BL203" s="6">
        <v>2</v>
      </c>
      <c r="BM203" s="6">
        <v>2</v>
      </c>
      <c r="BN203" s="6">
        <v>2</v>
      </c>
      <c r="BO203" s="6">
        <v>1</v>
      </c>
      <c r="BP203" s="6">
        <v>2</v>
      </c>
      <c r="BQ203" s="6">
        <v>2</v>
      </c>
      <c r="BR203" s="6">
        <v>2</v>
      </c>
      <c r="BS203" s="6">
        <v>2</v>
      </c>
      <c r="BT203" s="6">
        <v>1</v>
      </c>
      <c r="BU203" s="6">
        <v>2</v>
      </c>
      <c r="BV203" s="6">
        <v>1</v>
      </c>
      <c r="BW203" s="6">
        <v>2</v>
      </c>
      <c r="BX203" s="6">
        <v>1</v>
      </c>
      <c r="BY203" s="6">
        <v>1</v>
      </c>
      <c r="BZ203" s="6">
        <v>2</v>
      </c>
      <c r="CA203" s="6">
        <v>2</v>
      </c>
      <c r="CB203" s="6">
        <v>2</v>
      </c>
      <c r="CC203" s="308">
        <f t="shared" si="116"/>
        <v>15</v>
      </c>
      <c r="CD203" s="347">
        <f t="shared" si="117"/>
        <v>0.7142857142857143</v>
      </c>
      <c r="CE203" s="308">
        <f t="shared" si="118"/>
        <v>6</v>
      </c>
      <c r="CF203" s="347">
        <f t="shared" si="119"/>
        <v>0.2857142857142857</v>
      </c>
      <c r="CG203" s="308">
        <f t="shared" si="120"/>
        <v>0</v>
      </c>
      <c r="CH203" s="347">
        <f t="shared" si="121"/>
        <v>0</v>
      </c>
      <c r="CI203" s="308">
        <f t="shared" si="122"/>
        <v>0</v>
      </c>
      <c r="CJ203" s="347">
        <f t="shared" si="104"/>
        <v>0</v>
      </c>
      <c r="CK203" s="306">
        <f t="shared" si="105"/>
        <v>1.7142857142857142</v>
      </c>
      <c r="CL203" s="306" t="str">
        <f t="shared" si="123"/>
        <v>Đạt mục tiêu</v>
      </c>
      <c r="CM203" s="6"/>
    </row>
    <row r="204" spans="1:91" s="22" customFormat="1" ht="55.5" hidden="1" customHeight="1">
      <c r="A204" s="71">
        <v>198</v>
      </c>
      <c r="B204" s="325"/>
      <c r="C204" s="590"/>
      <c r="D204" s="591"/>
      <c r="E204" s="590"/>
      <c r="F204" s="591"/>
      <c r="G204" s="590"/>
      <c r="H204" s="172" t="s">
        <v>748</v>
      </c>
      <c r="I204" s="62" t="s">
        <v>599</v>
      </c>
      <c r="J204" s="14" t="s">
        <v>363</v>
      </c>
      <c r="K204" s="15" t="s">
        <v>328</v>
      </c>
      <c r="L204" s="51" t="s">
        <v>334</v>
      </c>
      <c r="M204" s="69" t="s">
        <v>184</v>
      </c>
      <c r="N204" s="342"/>
      <c r="O204" s="342"/>
      <c r="P204" s="342"/>
      <c r="Q204" s="342"/>
      <c r="R204" s="342"/>
      <c r="S204" s="342" t="s">
        <v>184</v>
      </c>
      <c r="T204" s="342"/>
      <c r="U204" s="342"/>
      <c r="V204" s="342"/>
      <c r="W204" s="342"/>
      <c r="X204" s="306">
        <f t="shared" si="115"/>
        <v>1</v>
      </c>
      <c r="Y204" s="80"/>
      <c r="Z204" s="80"/>
      <c r="AA204" s="80"/>
      <c r="AB204" s="185"/>
      <c r="AC204" s="80"/>
      <c r="AD204" s="80"/>
      <c r="AE204" s="80"/>
      <c r="AF204" s="80"/>
      <c r="AG204" s="80"/>
      <c r="AH204" s="80"/>
      <c r="AI204" s="80"/>
      <c r="AJ204" s="80"/>
      <c r="AK204" s="80"/>
      <c r="AL204" s="80"/>
      <c r="AM204" s="80"/>
      <c r="AN204" s="80"/>
      <c r="AO204" s="80"/>
      <c r="AP204" s="80"/>
      <c r="AQ204" s="80"/>
      <c r="AR204" s="80"/>
      <c r="AS204" s="80"/>
      <c r="AT204" s="80" t="s">
        <v>519</v>
      </c>
      <c r="AU204" s="80"/>
      <c r="AV204" s="80"/>
      <c r="AW204" s="80"/>
      <c r="AX204" s="80"/>
      <c r="AY204" s="80"/>
      <c r="AZ204" s="80"/>
      <c r="BA204" s="80"/>
      <c r="BB204" s="80"/>
      <c r="BC204" s="80"/>
      <c r="BD204" s="80"/>
      <c r="BE204" s="80"/>
      <c r="BF204" s="80"/>
      <c r="BG204" s="80"/>
      <c r="BH204" s="222">
        <v>2</v>
      </c>
      <c r="BI204" s="222">
        <v>2</v>
      </c>
      <c r="BJ204" s="222">
        <v>1</v>
      </c>
      <c r="BK204" s="222">
        <v>2</v>
      </c>
      <c r="BL204" s="222">
        <v>2</v>
      </c>
      <c r="BM204" s="222">
        <v>1</v>
      </c>
      <c r="BN204" s="222">
        <v>1</v>
      </c>
      <c r="BO204" s="222">
        <v>1</v>
      </c>
      <c r="BP204" s="222">
        <v>2</v>
      </c>
      <c r="BQ204" s="222">
        <v>2</v>
      </c>
      <c r="BR204" s="222">
        <v>1</v>
      </c>
      <c r="BS204" s="222">
        <v>1</v>
      </c>
      <c r="BT204" s="222">
        <v>2</v>
      </c>
      <c r="BU204" s="222">
        <v>1</v>
      </c>
      <c r="BV204" s="222">
        <v>2</v>
      </c>
      <c r="BW204" s="222">
        <v>2</v>
      </c>
      <c r="BX204" s="222">
        <v>1</v>
      </c>
      <c r="BY204" s="222">
        <v>2</v>
      </c>
      <c r="BZ204" s="222">
        <v>2</v>
      </c>
      <c r="CA204" s="222">
        <v>2</v>
      </c>
      <c r="CB204" s="222">
        <v>1</v>
      </c>
      <c r="CC204" s="308">
        <f t="shared" si="116"/>
        <v>12</v>
      </c>
      <c r="CD204" s="347">
        <f t="shared" si="117"/>
        <v>0.5714285714285714</v>
      </c>
      <c r="CE204" s="308">
        <f t="shared" si="118"/>
        <v>9</v>
      </c>
      <c r="CF204" s="347">
        <f t="shared" si="119"/>
        <v>0.42857142857142855</v>
      </c>
      <c r="CG204" s="308">
        <f t="shared" si="120"/>
        <v>0</v>
      </c>
      <c r="CH204" s="347">
        <f t="shared" si="121"/>
        <v>0</v>
      </c>
      <c r="CI204" s="308">
        <f t="shared" si="122"/>
        <v>0</v>
      </c>
      <c r="CJ204" s="347">
        <f t="shared" si="104"/>
        <v>0</v>
      </c>
      <c r="CK204" s="306">
        <f t="shared" si="105"/>
        <v>1.5714285714285714</v>
      </c>
      <c r="CL204" s="306" t="str">
        <f t="shared" si="123"/>
        <v>Cần cố gắng</v>
      </c>
      <c r="CM204" s="27"/>
    </row>
    <row r="205" spans="1:91" s="22" customFormat="1" ht="19.5" hidden="1" customHeight="1">
      <c r="A205" s="71">
        <v>199</v>
      </c>
      <c r="B205" s="325"/>
      <c r="C205" s="590"/>
      <c r="D205" s="591"/>
      <c r="E205" s="590"/>
      <c r="F205" s="591"/>
      <c r="G205" s="590"/>
      <c r="H205" s="172" t="s">
        <v>991</v>
      </c>
      <c r="I205" s="62" t="s">
        <v>599</v>
      </c>
      <c r="J205" s="14" t="s">
        <v>363</v>
      </c>
      <c r="K205" s="15" t="s">
        <v>328</v>
      </c>
      <c r="L205" s="51" t="s">
        <v>334</v>
      </c>
      <c r="M205" s="69" t="s">
        <v>184</v>
      </c>
      <c r="N205" s="342"/>
      <c r="O205" s="342"/>
      <c r="P205" s="342"/>
      <c r="Q205" s="342"/>
      <c r="R205" s="342"/>
      <c r="S205" s="342"/>
      <c r="T205" s="342" t="s">
        <v>184</v>
      </c>
      <c r="U205" s="342"/>
      <c r="V205" s="342"/>
      <c r="W205" s="342"/>
      <c r="X205" s="306">
        <f t="shared" si="115"/>
        <v>1</v>
      </c>
      <c r="Y205" s="80"/>
      <c r="Z205" s="80"/>
      <c r="AA205" s="80"/>
      <c r="AB205" s="185"/>
      <c r="AC205" s="80"/>
      <c r="AD205" s="80"/>
      <c r="AE205" s="80"/>
      <c r="AF205" s="80"/>
      <c r="AG205" s="80"/>
      <c r="AH205" s="80"/>
      <c r="AI205" s="80"/>
      <c r="AJ205" s="80"/>
      <c r="AK205" s="80"/>
      <c r="AL205" s="80"/>
      <c r="AM205" s="80"/>
      <c r="AN205" s="80"/>
      <c r="AO205" s="80"/>
      <c r="AP205" s="80"/>
      <c r="AQ205" s="80"/>
      <c r="AR205" s="80"/>
      <c r="AS205" s="80"/>
      <c r="AT205" s="80"/>
      <c r="AU205" s="80"/>
      <c r="AV205" s="80"/>
      <c r="AW205" s="80" t="s">
        <v>519</v>
      </c>
      <c r="AX205" s="80"/>
      <c r="AY205" s="80"/>
      <c r="AZ205" s="80"/>
      <c r="BA205" s="80"/>
      <c r="BB205" s="80"/>
      <c r="BC205" s="80"/>
      <c r="BD205" s="80"/>
      <c r="BE205" s="80"/>
      <c r="BF205" s="80"/>
      <c r="BG205" s="80"/>
      <c r="BH205" s="6" t="s">
        <v>946</v>
      </c>
      <c r="BI205" s="6" t="s">
        <v>946</v>
      </c>
      <c r="BJ205" s="6" t="s">
        <v>946</v>
      </c>
      <c r="BK205" s="6" t="s">
        <v>946</v>
      </c>
      <c r="BL205" s="6" t="s">
        <v>946</v>
      </c>
      <c r="BM205" s="6" t="s">
        <v>946</v>
      </c>
      <c r="BN205" s="6" t="s">
        <v>946</v>
      </c>
      <c r="BO205" s="6" t="s">
        <v>946</v>
      </c>
      <c r="BP205" s="6" t="s">
        <v>946</v>
      </c>
      <c r="BQ205" s="6" t="s">
        <v>946</v>
      </c>
      <c r="BR205" s="6" t="s">
        <v>946</v>
      </c>
      <c r="BS205" s="6" t="s">
        <v>946</v>
      </c>
      <c r="BT205" s="6" t="s">
        <v>946</v>
      </c>
      <c r="BU205" s="6" t="s">
        <v>946</v>
      </c>
      <c r="BV205" s="6" t="s">
        <v>946</v>
      </c>
      <c r="BW205" s="6" t="s">
        <v>946</v>
      </c>
      <c r="BX205" s="6" t="s">
        <v>946</v>
      </c>
      <c r="BY205" s="6" t="s">
        <v>946</v>
      </c>
      <c r="BZ205" s="6" t="s">
        <v>946</v>
      </c>
      <c r="CA205" s="6" t="s">
        <v>946</v>
      </c>
      <c r="CB205" s="6" t="s">
        <v>946</v>
      </c>
      <c r="CC205" s="308">
        <f t="shared" si="116"/>
        <v>0</v>
      </c>
      <c r="CD205" s="347">
        <f t="shared" si="117"/>
        <v>0</v>
      </c>
      <c r="CE205" s="308">
        <f t="shared" si="118"/>
        <v>0</v>
      </c>
      <c r="CF205" s="347">
        <f t="shared" si="119"/>
        <v>0</v>
      </c>
      <c r="CG205" s="308">
        <f t="shared" si="120"/>
        <v>0</v>
      </c>
      <c r="CH205" s="347">
        <f t="shared" si="121"/>
        <v>0</v>
      </c>
      <c r="CI205" s="308">
        <f t="shared" si="122"/>
        <v>21</v>
      </c>
      <c r="CJ205" s="347">
        <f t="shared" si="104"/>
        <v>1</v>
      </c>
      <c r="CK205" s="306" t="e">
        <f t="shared" si="105"/>
        <v>#DIV/0!</v>
      </c>
      <c r="CL205" s="306" t="str">
        <f t="shared" si="123"/>
        <v>KĐG</v>
      </c>
      <c r="CM205" s="39"/>
    </row>
    <row r="206" spans="1:91" s="22" customFormat="1" ht="29.25" hidden="1" customHeight="1">
      <c r="A206" s="71">
        <v>200</v>
      </c>
      <c r="B206" s="325"/>
      <c r="C206" s="590"/>
      <c r="D206" s="591"/>
      <c r="E206" s="590"/>
      <c r="F206" s="591"/>
      <c r="G206" s="590"/>
      <c r="H206" s="170" t="s">
        <v>908</v>
      </c>
      <c r="I206" s="62" t="s">
        <v>599</v>
      </c>
      <c r="J206" s="14" t="s">
        <v>363</v>
      </c>
      <c r="K206" s="15" t="s">
        <v>328</v>
      </c>
      <c r="L206" s="51" t="s">
        <v>334</v>
      </c>
      <c r="M206" s="69" t="s">
        <v>184</v>
      </c>
      <c r="N206" s="342"/>
      <c r="O206" s="342"/>
      <c r="P206" s="342"/>
      <c r="Q206" s="342"/>
      <c r="R206" s="342"/>
      <c r="S206" s="342"/>
      <c r="T206" s="342" t="s">
        <v>184</v>
      </c>
      <c r="U206" s="342"/>
      <c r="V206" s="342"/>
      <c r="W206" s="342"/>
      <c r="X206" s="306">
        <f t="shared" si="115"/>
        <v>1</v>
      </c>
      <c r="Y206" s="80"/>
      <c r="Z206" s="80"/>
      <c r="AA206" s="80"/>
      <c r="AB206" s="185"/>
      <c r="AC206" s="80"/>
      <c r="AD206" s="80"/>
      <c r="AE206" s="80"/>
      <c r="AF206" s="80"/>
      <c r="AG206" s="80"/>
      <c r="AH206" s="80"/>
      <c r="AI206" s="80"/>
      <c r="AJ206" s="80"/>
      <c r="AK206" s="80"/>
      <c r="AL206" s="80"/>
      <c r="AM206" s="80"/>
      <c r="AN206" s="80"/>
      <c r="AO206" s="80"/>
      <c r="AP206" s="80"/>
      <c r="AQ206" s="80"/>
      <c r="AR206" s="80"/>
      <c r="AS206" s="80"/>
      <c r="AT206" s="80"/>
      <c r="AU206" s="80"/>
      <c r="AV206" s="80"/>
      <c r="AW206" s="80" t="s">
        <v>523</v>
      </c>
      <c r="AX206" s="80"/>
      <c r="AY206" s="80"/>
      <c r="AZ206" s="80"/>
      <c r="BA206" s="80"/>
      <c r="BB206" s="80"/>
      <c r="BC206" s="80"/>
      <c r="BD206" s="80"/>
      <c r="BE206" s="80"/>
      <c r="BF206" s="80"/>
      <c r="BG206" s="80"/>
      <c r="BH206" s="6">
        <v>1</v>
      </c>
      <c r="BI206" s="6">
        <v>2</v>
      </c>
      <c r="BJ206" s="6">
        <v>2</v>
      </c>
      <c r="BK206" s="6">
        <v>2</v>
      </c>
      <c r="BL206" s="6">
        <v>1</v>
      </c>
      <c r="BM206" s="6">
        <v>2</v>
      </c>
      <c r="BN206" s="6">
        <v>2</v>
      </c>
      <c r="BO206" s="6">
        <v>2</v>
      </c>
      <c r="BP206" s="6">
        <v>2</v>
      </c>
      <c r="BQ206" s="6">
        <v>2</v>
      </c>
      <c r="BR206" s="6">
        <v>2</v>
      </c>
      <c r="BS206" s="6">
        <v>2</v>
      </c>
      <c r="BT206" s="6">
        <v>2</v>
      </c>
      <c r="BU206" s="6">
        <v>2</v>
      </c>
      <c r="BV206" s="6">
        <v>2</v>
      </c>
      <c r="BW206" s="6">
        <v>2</v>
      </c>
      <c r="BX206" s="6">
        <v>1</v>
      </c>
      <c r="BY206" s="6">
        <v>2</v>
      </c>
      <c r="BZ206" s="6">
        <v>2</v>
      </c>
      <c r="CA206" s="6">
        <v>2</v>
      </c>
      <c r="CB206" s="6">
        <v>2</v>
      </c>
      <c r="CC206" s="308">
        <f t="shared" si="116"/>
        <v>18</v>
      </c>
      <c r="CD206" s="347">
        <f t="shared" si="117"/>
        <v>0.8571428571428571</v>
      </c>
      <c r="CE206" s="308">
        <f t="shared" si="118"/>
        <v>3</v>
      </c>
      <c r="CF206" s="347">
        <f t="shared" si="119"/>
        <v>0.14285714285714285</v>
      </c>
      <c r="CG206" s="308">
        <f t="shared" si="120"/>
        <v>0</v>
      </c>
      <c r="CH206" s="347">
        <f t="shared" si="121"/>
        <v>0</v>
      </c>
      <c r="CI206" s="308">
        <f t="shared" si="122"/>
        <v>0</v>
      </c>
      <c r="CJ206" s="347">
        <f t="shared" si="104"/>
        <v>0</v>
      </c>
      <c r="CK206" s="306">
        <f t="shared" si="105"/>
        <v>1.8571428571428572</v>
      </c>
      <c r="CL206" s="306" t="str">
        <f t="shared" si="123"/>
        <v>Đạt mục tiêu</v>
      </c>
      <c r="CM206" s="27"/>
    </row>
    <row r="207" spans="1:91" s="22" customFormat="1" ht="22.5" customHeight="1">
      <c r="A207" s="71">
        <v>201</v>
      </c>
      <c r="B207" s="325"/>
      <c r="C207" s="590"/>
      <c r="D207" s="591"/>
      <c r="E207" s="590"/>
      <c r="F207" s="591"/>
      <c r="G207" s="590"/>
      <c r="H207" s="172" t="s">
        <v>747</v>
      </c>
      <c r="I207" s="62" t="s">
        <v>599</v>
      </c>
      <c r="J207" s="14" t="s">
        <v>363</v>
      </c>
      <c r="K207" s="15" t="s">
        <v>328</v>
      </c>
      <c r="L207" s="51" t="s">
        <v>334</v>
      </c>
      <c r="M207" s="69" t="s">
        <v>184</v>
      </c>
      <c r="N207" s="342"/>
      <c r="O207" s="342"/>
      <c r="P207" s="342"/>
      <c r="Q207" s="342"/>
      <c r="R207" s="342" t="s">
        <v>184</v>
      </c>
      <c r="S207" s="342"/>
      <c r="T207" s="342"/>
      <c r="U207" s="342"/>
      <c r="V207" s="342"/>
      <c r="W207" s="342"/>
      <c r="X207" s="306">
        <f t="shared" si="115"/>
        <v>1</v>
      </c>
      <c r="Y207" s="80"/>
      <c r="Z207" s="80"/>
      <c r="AA207" s="80"/>
      <c r="AB207" s="185"/>
      <c r="AC207" s="80"/>
      <c r="AD207" s="80"/>
      <c r="AE207" s="80"/>
      <c r="AF207" s="80"/>
      <c r="AG207" s="80"/>
      <c r="AH207" s="80"/>
      <c r="AI207" s="80"/>
      <c r="AJ207" s="80"/>
      <c r="AK207" s="80"/>
      <c r="AL207" s="80"/>
      <c r="AM207" s="80"/>
      <c r="AN207" s="80"/>
      <c r="AO207" s="80"/>
      <c r="AP207" s="80"/>
      <c r="AQ207" s="80"/>
      <c r="AR207" s="80" t="s">
        <v>519</v>
      </c>
      <c r="AS207" s="80"/>
      <c r="AT207" s="80"/>
      <c r="AU207" s="80"/>
      <c r="AV207" s="80"/>
      <c r="AW207" s="80"/>
      <c r="AX207" s="80"/>
      <c r="AY207" s="80"/>
      <c r="AZ207" s="80"/>
      <c r="BA207" s="80"/>
      <c r="BB207" s="80"/>
      <c r="BC207" s="80"/>
      <c r="BD207" s="80"/>
      <c r="BE207" s="80"/>
      <c r="BF207" s="80"/>
      <c r="BG207" s="80"/>
      <c r="BH207" s="6">
        <v>2</v>
      </c>
      <c r="BI207" s="6">
        <v>2</v>
      </c>
      <c r="BJ207" s="6">
        <v>1</v>
      </c>
      <c r="BK207" s="6">
        <v>2</v>
      </c>
      <c r="BL207" s="6">
        <v>2</v>
      </c>
      <c r="BM207" s="6">
        <v>1</v>
      </c>
      <c r="BN207" s="6">
        <v>2</v>
      </c>
      <c r="BO207" s="6">
        <v>2</v>
      </c>
      <c r="BP207" s="6">
        <v>2</v>
      </c>
      <c r="BQ207" s="6">
        <v>1</v>
      </c>
      <c r="BR207" s="6">
        <v>2</v>
      </c>
      <c r="BS207" s="6">
        <v>2</v>
      </c>
      <c r="BT207" s="6">
        <v>1</v>
      </c>
      <c r="BU207" s="6">
        <v>2</v>
      </c>
      <c r="BV207" s="6">
        <v>2</v>
      </c>
      <c r="BW207" s="6">
        <v>2</v>
      </c>
      <c r="BX207" s="6">
        <v>2</v>
      </c>
      <c r="BY207" s="6">
        <v>1</v>
      </c>
      <c r="BZ207" s="6">
        <v>2</v>
      </c>
      <c r="CA207" s="6">
        <v>2</v>
      </c>
      <c r="CB207" s="6">
        <v>1</v>
      </c>
      <c r="CC207" s="308">
        <f t="shared" si="116"/>
        <v>15</v>
      </c>
      <c r="CD207" s="347">
        <f t="shared" si="117"/>
        <v>0.7142857142857143</v>
      </c>
      <c r="CE207" s="308">
        <f t="shared" si="118"/>
        <v>6</v>
      </c>
      <c r="CF207" s="347">
        <f t="shared" si="119"/>
        <v>0.2857142857142857</v>
      </c>
      <c r="CG207" s="308">
        <f t="shared" si="120"/>
        <v>0</v>
      </c>
      <c r="CH207" s="347">
        <f t="shared" si="121"/>
        <v>0</v>
      </c>
      <c r="CI207" s="308">
        <f t="shared" si="122"/>
        <v>0</v>
      </c>
      <c r="CJ207" s="347">
        <f t="shared" si="104"/>
        <v>0</v>
      </c>
      <c r="CK207" s="277">
        <f t="shared" si="105"/>
        <v>1.7142857142857142</v>
      </c>
      <c r="CL207" s="306" t="str">
        <f t="shared" si="123"/>
        <v>Đạt mục tiêu</v>
      </c>
      <c r="CM207" s="6"/>
    </row>
    <row r="208" spans="1:91" s="22" customFormat="1" ht="22.5" customHeight="1">
      <c r="A208" s="71">
        <v>202</v>
      </c>
      <c r="B208" s="325"/>
      <c r="C208" s="590"/>
      <c r="D208" s="591"/>
      <c r="E208" s="590"/>
      <c r="F208" s="591"/>
      <c r="G208" s="590"/>
      <c r="H208" s="170" t="s">
        <v>619</v>
      </c>
      <c r="I208" s="62" t="s">
        <v>599</v>
      </c>
      <c r="J208" s="14" t="s">
        <v>363</v>
      </c>
      <c r="K208" s="15" t="s">
        <v>328</v>
      </c>
      <c r="L208" s="51" t="s">
        <v>334</v>
      </c>
      <c r="M208" s="69" t="s">
        <v>184</v>
      </c>
      <c r="N208" s="342"/>
      <c r="O208" s="342"/>
      <c r="P208" s="342"/>
      <c r="Q208" s="342"/>
      <c r="R208" s="342" t="s">
        <v>184</v>
      </c>
      <c r="S208" s="342"/>
      <c r="T208" s="342"/>
      <c r="U208" s="342"/>
      <c r="V208" s="342"/>
      <c r="W208" s="342"/>
      <c r="X208" s="306">
        <f t="shared" si="115"/>
        <v>1</v>
      </c>
      <c r="Y208" s="80"/>
      <c r="Z208" s="80"/>
      <c r="AA208" s="80"/>
      <c r="AB208" s="185"/>
      <c r="AC208" s="80"/>
      <c r="AD208" s="80"/>
      <c r="AE208" s="80"/>
      <c r="AF208" s="80"/>
      <c r="AG208" s="80"/>
      <c r="AH208" s="80"/>
      <c r="AI208" s="80"/>
      <c r="AJ208" s="80"/>
      <c r="AK208" s="80"/>
      <c r="AL208" s="80"/>
      <c r="AM208" s="80"/>
      <c r="AN208" s="80"/>
      <c r="AO208" s="80"/>
      <c r="AP208" s="80"/>
      <c r="AQ208" s="80" t="s">
        <v>523</v>
      </c>
      <c r="AR208" s="80"/>
      <c r="AS208" s="80"/>
      <c r="AT208" s="80"/>
      <c r="AU208" s="80"/>
      <c r="AV208" s="80"/>
      <c r="AW208" s="80"/>
      <c r="AX208" s="80"/>
      <c r="AY208" s="80"/>
      <c r="AZ208" s="80"/>
      <c r="BA208" s="80"/>
      <c r="BB208" s="80"/>
      <c r="BC208" s="80"/>
      <c r="BD208" s="80"/>
      <c r="BE208" s="80"/>
      <c r="BF208" s="80"/>
      <c r="BG208" s="80"/>
      <c r="BH208" s="6">
        <v>2</v>
      </c>
      <c r="BI208" s="6">
        <v>2</v>
      </c>
      <c r="BJ208" s="6">
        <v>1</v>
      </c>
      <c r="BK208" s="6">
        <v>2</v>
      </c>
      <c r="BL208" s="6">
        <v>2</v>
      </c>
      <c r="BM208" s="6">
        <v>1</v>
      </c>
      <c r="BN208" s="6">
        <v>1</v>
      </c>
      <c r="BO208" s="6">
        <v>2</v>
      </c>
      <c r="BP208" s="6">
        <v>2</v>
      </c>
      <c r="BQ208" s="6">
        <v>2</v>
      </c>
      <c r="BR208" s="6">
        <v>2</v>
      </c>
      <c r="BS208" s="6">
        <v>2</v>
      </c>
      <c r="BT208" s="6">
        <v>1</v>
      </c>
      <c r="BU208" s="6">
        <v>1</v>
      </c>
      <c r="BV208" s="6">
        <v>2</v>
      </c>
      <c r="BW208" s="6">
        <v>2</v>
      </c>
      <c r="BX208" s="6">
        <v>2</v>
      </c>
      <c r="BY208" s="6">
        <v>1</v>
      </c>
      <c r="BZ208" s="6">
        <v>2</v>
      </c>
      <c r="CA208" s="6">
        <v>2</v>
      </c>
      <c r="CB208" s="6">
        <v>1</v>
      </c>
      <c r="CC208" s="308">
        <f t="shared" si="116"/>
        <v>14</v>
      </c>
      <c r="CD208" s="347">
        <f t="shared" si="117"/>
        <v>0.66666666666666663</v>
      </c>
      <c r="CE208" s="308">
        <f t="shared" si="118"/>
        <v>7</v>
      </c>
      <c r="CF208" s="347">
        <f t="shared" si="119"/>
        <v>0.33333333333333331</v>
      </c>
      <c r="CG208" s="308">
        <f t="shared" si="120"/>
        <v>0</v>
      </c>
      <c r="CH208" s="347">
        <f t="shared" si="121"/>
        <v>0</v>
      </c>
      <c r="CI208" s="308">
        <f t="shared" si="122"/>
        <v>0</v>
      </c>
      <c r="CJ208" s="347">
        <f t="shared" si="104"/>
        <v>0</v>
      </c>
      <c r="CK208" s="277">
        <f t="shared" si="105"/>
        <v>1.6666666666666667</v>
      </c>
      <c r="CL208" s="306" t="str">
        <f t="shared" si="123"/>
        <v>Đạt mục tiêu</v>
      </c>
      <c r="CM208" s="6"/>
    </row>
    <row r="209" spans="1:91" s="22" customFormat="1" ht="27" hidden="1" customHeight="1">
      <c r="A209" s="71">
        <v>203</v>
      </c>
      <c r="B209" s="325"/>
      <c r="C209" s="590"/>
      <c r="D209" s="591"/>
      <c r="E209" s="590"/>
      <c r="F209" s="591"/>
      <c r="G209" s="590"/>
      <c r="H209" s="170" t="s">
        <v>614</v>
      </c>
      <c r="I209" s="62" t="s">
        <v>599</v>
      </c>
      <c r="J209" s="14" t="s">
        <v>363</v>
      </c>
      <c r="K209" s="15" t="s">
        <v>328</v>
      </c>
      <c r="L209" s="51" t="s">
        <v>334</v>
      </c>
      <c r="M209" s="69" t="s">
        <v>184</v>
      </c>
      <c r="N209" s="342"/>
      <c r="O209" s="342"/>
      <c r="P209" s="342"/>
      <c r="Q209" s="342"/>
      <c r="R209" s="342"/>
      <c r="S209" s="342"/>
      <c r="T209" s="342"/>
      <c r="U209" s="342"/>
      <c r="V209" s="342" t="s">
        <v>184</v>
      </c>
      <c r="W209" s="342"/>
      <c r="X209" s="306">
        <f t="shared" si="115"/>
        <v>1</v>
      </c>
      <c r="Y209" s="80"/>
      <c r="Z209" s="80"/>
      <c r="AA209" s="80"/>
      <c r="AB209" s="185"/>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t="s">
        <v>523</v>
      </c>
      <c r="BD209" s="80"/>
      <c r="BE209" s="80"/>
      <c r="BF209" s="80"/>
      <c r="BG209" s="80"/>
      <c r="BH209" s="6" t="s">
        <v>946</v>
      </c>
      <c r="BI209" s="6" t="s">
        <v>946</v>
      </c>
      <c r="BJ209" s="6" t="s">
        <v>946</v>
      </c>
      <c r="BK209" s="6" t="s">
        <v>946</v>
      </c>
      <c r="BL209" s="6" t="s">
        <v>946</v>
      </c>
      <c r="BM209" s="6" t="s">
        <v>946</v>
      </c>
      <c r="BN209" s="6" t="s">
        <v>946</v>
      </c>
      <c r="BO209" s="6" t="s">
        <v>946</v>
      </c>
      <c r="BP209" s="6" t="s">
        <v>946</v>
      </c>
      <c r="BQ209" s="6" t="s">
        <v>946</v>
      </c>
      <c r="BR209" s="6" t="s">
        <v>946</v>
      </c>
      <c r="BS209" s="6" t="s">
        <v>946</v>
      </c>
      <c r="BT209" s="6" t="s">
        <v>946</v>
      </c>
      <c r="BU209" s="6" t="s">
        <v>946</v>
      </c>
      <c r="BV209" s="6" t="s">
        <v>946</v>
      </c>
      <c r="BW209" s="6" t="s">
        <v>946</v>
      </c>
      <c r="BX209" s="6" t="s">
        <v>946</v>
      </c>
      <c r="BY209" s="6" t="s">
        <v>946</v>
      </c>
      <c r="BZ209" s="6" t="s">
        <v>946</v>
      </c>
      <c r="CA209" s="6" t="s">
        <v>946</v>
      </c>
      <c r="CB209" s="6" t="s">
        <v>946</v>
      </c>
      <c r="CC209" s="308">
        <f t="shared" si="116"/>
        <v>0</v>
      </c>
      <c r="CD209" s="347">
        <f t="shared" si="117"/>
        <v>0</v>
      </c>
      <c r="CE209" s="308">
        <f t="shared" si="118"/>
        <v>0</v>
      </c>
      <c r="CF209" s="347">
        <f t="shared" si="119"/>
        <v>0</v>
      </c>
      <c r="CG209" s="308">
        <f t="shared" si="120"/>
        <v>0</v>
      </c>
      <c r="CH209" s="347">
        <f t="shared" si="121"/>
        <v>0</v>
      </c>
      <c r="CI209" s="308">
        <f t="shared" si="122"/>
        <v>21</v>
      </c>
      <c r="CJ209" s="347">
        <f t="shared" si="104"/>
        <v>1</v>
      </c>
      <c r="CK209" s="306" t="e">
        <f t="shared" si="105"/>
        <v>#DIV/0!</v>
      </c>
      <c r="CL209" s="306" t="str">
        <f t="shared" si="123"/>
        <v>KĐG</v>
      </c>
      <c r="CM209" s="6"/>
    </row>
    <row r="210" spans="1:91" s="22" customFormat="1" ht="24.75" hidden="1" customHeight="1">
      <c r="A210" s="71">
        <v>204</v>
      </c>
      <c r="B210" s="325"/>
      <c r="C210" s="590"/>
      <c r="D210" s="591"/>
      <c r="E210" s="590"/>
      <c r="F210" s="591"/>
      <c r="G210" s="590"/>
      <c r="H210" s="170" t="s">
        <v>615</v>
      </c>
      <c r="I210" s="62" t="s">
        <v>599</v>
      </c>
      <c r="J210" s="14" t="s">
        <v>363</v>
      </c>
      <c r="K210" s="15" t="s">
        <v>328</v>
      </c>
      <c r="L210" s="51" t="s">
        <v>334</v>
      </c>
      <c r="M210" s="69" t="s">
        <v>184</v>
      </c>
      <c r="N210" s="342"/>
      <c r="O210" s="342"/>
      <c r="P210" s="342"/>
      <c r="Q210" s="342"/>
      <c r="R210" s="342"/>
      <c r="S210" s="342"/>
      <c r="T210" s="342"/>
      <c r="U210" s="342"/>
      <c r="V210" s="342" t="s">
        <v>184</v>
      </c>
      <c r="W210" s="342"/>
      <c r="X210" s="306">
        <f t="shared" si="115"/>
        <v>1</v>
      </c>
      <c r="Y210" s="80"/>
      <c r="Z210" s="80"/>
      <c r="AA210" s="80"/>
      <c r="AB210" s="185"/>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t="s">
        <v>523</v>
      </c>
      <c r="BC210" s="80"/>
      <c r="BD210" s="80"/>
      <c r="BE210" s="80"/>
      <c r="BF210" s="80"/>
      <c r="BG210" s="80"/>
      <c r="BH210" s="6">
        <v>2</v>
      </c>
      <c r="BI210" s="6">
        <v>2</v>
      </c>
      <c r="BJ210" s="6">
        <v>2</v>
      </c>
      <c r="BK210" s="6">
        <v>2</v>
      </c>
      <c r="BL210" s="6">
        <v>2</v>
      </c>
      <c r="BM210" s="6">
        <v>2</v>
      </c>
      <c r="BN210" s="6">
        <v>2</v>
      </c>
      <c r="BO210" s="6">
        <v>2</v>
      </c>
      <c r="BP210" s="6">
        <v>2</v>
      </c>
      <c r="BQ210" s="6">
        <v>2</v>
      </c>
      <c r="BR210" s="6">
        <v>2</v>
      </c>
      <c r="BS210" s="6">
        <v>2</v>
      </c>
      <c r="BT210" s="6">
        <v>2</v>
      </c>
      <c r="BU210" s="6">
        <v>2</v>
      </c>
      <c r="BV210" s="6">
        <v>2</v>
      </c>
      <c r="BW210" s="6">
        <v>2</v>
      </c>
      <c r="BX210" s="6">
        <v>2</v>
      </c>
      <c r="BY210" s="6">
        <v>2</v>
      </c>
      <c r="BZ210" s="6">
        <v>2</v>
      </c>
      <c r="CA210" s="6">
        <v>2</v>
      </c>
      <c r="CB210" s="6">
        <v>2</v>
      </c>
      <c r="CC210" s="308">
        <f t="shared" si="116"/>
        <v>21</v>
      </c>
      <c r="CD210" s="347">
        <f t="shared" si="117"/>
        <v>1</v>
      </c>
      <c r="CE210" s="308">
        <f t="shared" si="118"/>
        <v>0</v>
      </c>
      <c r="CF210" s="347">
        <f t="shared" si="119"/>
        <v>0</v>
      </c>
      <c r="CG210" s="308">
        <f t="shared" si="120"/>
        <v>0</v>
      </c>
      <c r="CH210" s="347">
        <f t="shared" si="121"/>
        <v>0</v>
      </c>
      <c r="CI210" s="308">
        <f t="shared" si="122"/>
        <v>0</v>
      </c>
      <c r="CJ210" s="347">
        <f t="shared" si="104"/>
        <v>0</v>
      </c>
      <c r="CK210" s="306">
        <f t="shared" si="105"/>
        <v>2</v>
      </c>
      <c r="CL210" s="306" t="str">
        <f t="shared" si="123"/>
        <v>Đạt mục tiêu</v>
      </c>
      <c r="CM210" s="6"/>
    </row>
    <row r="211" spans="1:91" s="22" customFormat="1" ht="21.75" hidden="1" customHeight="1">
      <c r="A211" s="71">
        <v>205</v>
      </c>
      <c r="B211" s="325"/>
      <c r="C211" s="590"/>
      <c r="D211" s="591"/>
      <c r="E211" s="590"/>
      <c r="F211" s="591"/>
      <c r="G211" s="590"/>
      <c r="H211" s="172" t="s">
        <v>808</v>
      </c>
      <c r="I211" s="62" t="s">
        <v>599</v>
      </c>
      <c r="J211" s="14" t="s">
        <v>363</v>
      </c>
      <c r="K211" s="15" t="s">
        <v>328</v>
      </c>
      <c r="L211" s="51" t="s">
        <v>334</v>
      </c>
      <c r="M211" s="69" t="s">
        <v>184</v>
      </c>
      <c r="N211" s="342"/>
      <c r="O211" s="342"/>
      <c r="P211" s="342"/>
      <c r="Q211" s="342"/>
      <c r="R211" s="342"/>
      <c r="S211" s="342"/>
      <c r="T211" s="342"/>
      <c r="U211" s="342"/>
      <c r="V211" s="342"/>
      <c r="W211" s="342" t="s">
        <v>184</v>
      </c>
      <c r="X211" s="306">
        <f t="shared" si="115"/>
        <v>1</v>
      </c>
      <c r="Y211" s="80"/>
      <c r="Z211" s="80"/>
      <c r="AA211" s="80"/>
      <c r="AB211" s="185"/>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t="s">
        <v>519</v>
      </c>
      <c r="BF211" s="80"/>
      <c r="BG211" s="80"/>
      <c r="BH211" s="6">
        <v>2</v>
      </c>
      <c r="BI211" s="6">
        <v>2</v>
      </c>
      <c r="BJ211" s="6">
        <v>2</v>
      </c>
      <c r="BK211" s="6">
        <v>2</v>
      </c>
      <c r="BL211" s="6">
        <v>2</v>
      </c>
      <c r="BM211" s="6">
        <v>1</v>
      </c>
      <c r="BN211" s="6">
        <v>2</v>
      </c>
      <c r="BO211" s="6">
        <v>2</v>
      </c>
      <c r="BP211" s="6">
        <v>1</v>
      </c>
      <c r="BQ211" s="6">
        <v>2</v>
      </c>
      <c r="BR211" s="6">
        <v>2</v>
      </c>
      <c r="BS211" s="6">
        <v>2</v>
      </c>
      <c r="BT211" s="6">
        <v>1</v>
      </c>
      <c r="BU211" s="6">
        <v>2</v>
      </c>
      <c r="BV211" s="6">
        <v>1</v>
      </c>
      <c r="BW211" s="6">
        <v>2</v>
      </c>
      <c r="BX211" s="6">
        <v>2</v>
      </c>
      <c r="BY211" s="6">
        <v>2</v>
      </c>
      <c r="BZ211" s="6">
        <v>1</v>
      </c>
      <c r="CA211" s="6">
        <v>2</v>
      </c>
      <c r="CB211" s="6">
        <v>2</v>
      </c>
      <c r="CC211" s="308">
        <f t="shared" si="116"/>
        <v>16</v>
      </c>
      <c r="CD211" s="347">
        <f t="shared" si="117"/>
        <v>0.76190476190476186</v>
      </c>
      <c r="CE211" s="308">
        <f t="shared" si="118"/>
        <v>5</v>
      </c>
      <c r="CF211" s="347">
        <f t="shared" si="119"/>
        <v>0.23809523809523808</v>
      </c>
      <c r="CG211" s="308">
        <f t="shared" si="120"/>
        <v>0</v>
      </c>
      <c r="CH211" s="347">
        <f t="shared" si="121"/>
        <v>0</v>
      </c>
      <c r="CI211" s="308">
        <f t="shared" si="122"/>
        <v>0</v>
      </c>
      <c r="CJ211" s="347">
        <f t="shared" si="104"/>
        <v>0</v>
      </c>
      <c r="CK211" s="306">
        <f t="shared" si="105"/>
        <v>1.7619047619047619</v>
      </c>
      <c r="CL211" s="306" t="str">
        <f t="shared" si="123"/>
        <v>Đạt mục tiêu</v>
      </c>
      <c r="CM211" s="6"/>
    </row>
    <row r="212" spans="1:91" s="22" customFormat="1" ht="25.5" hidden="1" customHeight="1">
      <c r="A212" s="71">
        <v>206</v>
      </c>
      <c r="B212" s="325"/>
      <c r="C212" s="590"/>
      <c r="D212" s="591"/>
      <c r="E212" s="590"/>
      <c r="F212" s="591"/>
      <c r="G212" s="590"/>
      <c r="H212" s="170" t="s">
        <v>617</v>
      </c>
      <c r="I212" s="62" t="s">
        <v>599</v>
      </c>
      <c r="J212" s="14" t="s">
        <v>363</v>
      </c>
      <c r="K212" s="15" t="s">
        <v>328</v>
      </c>
      <c r="L212" s="51" t="s">
        <v>334</v>
      </c>
      <c r="M212" s="69" t="s">
        <v>184</v>
      </c>
      <c r="N212" s="342"/>
      <c r="O212" s="342"/>
      <c r="P212" s="342"/>
      <c r="Q212" s="342"/>
      <c r="R212" s="342"/>
      <c r="S212" s="342"/>
      <c r="T212" s="342"/>
      <c r="U212" s="342"/>
      <c r="V212" s="342"/>
      <c r="W212" s="342" t="s">
        <v>184</v>
      </c>
      <c r="X212" s="306">
        <f t="shared" si="115"/>
        <v>1</v>
      </c>
      <c r="Y212" s="80"/>
      <c r="Z212" s="80"/>
      <c r="AA212" s="80"/>
      <c r="AB212" s="185"/>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t="s">
        <v>523</v>
      </c>
      <c r="BG212" s="80"/>
      <c r="BH212" s="6">
        <v>2</v>
      </c>
      <c r="BI212" s="6">
        <v>1</v>
      </c>
      <c r="BJ212" s="6">
        <v>2</v>
      </c>
      <c r="BK212" s="6">
        <v>1</v>
      </c>
      <c r="BL212" s="6">
        <v>2</v>
      </c>
      <c r="BM212" s="6">
        <v>2</v>
      </c>
      <c r="BN212" s="6">
        <v>2</v>
      </c>
      <c r="BO212" s="6">
        <v>1</v>
      </c>
      <c r="BP212" s="6">
        <v>2</v>
      </c>
      <c r="BQ212" s="6">
        <v>2</v>
      </c>
      <c r="BR212" s="6">
        <v>2</v>
      </c>
      <c r="BS212" s="6">
        <v>2</v>
      </c>
      <c r="BT212" s="6">
        <v>1</v>
      </c>
      <c r="BU212" s="6">
        <v>2</v>
      </c>
      <c r="BV212" s="6">
        <v>1</v>
      </c>
      <c r="BW212" s="6">
        <v>2</v>
      </c>
      <c r="BX212" s="6">
        <v>2</v>
      </c>
      <c r="BY212" s="6">
        <v>1</v>
      </c>
      <c r="BZ212" s="6">
        <v>2</v>
      </c>
      <c r="CA212" s="6">
        <v>2</v>
      </c>
      <c r="CB212" s="6">
        <v>2</v>
      </c>
      <c r="CC212" s="308">
        <f t="shared" si="116"/>
        <v>15</v>
      </c>
      <c r="CD212" s="347">
        <f t="shared" si="117"/>
        <v>0.7142857142857143</v>
      </c>
      <c r="CE212" s="308">
        <f t="shared" si="118"/>
        <v>6</v>
      </c>
      <c r="CF212" s="347">
        <f t="shared" si="119"/>
        <v>0.2857142857142857</v>
      </c>
      <c r="CG212" s="308">
        <f t="shared" si="120"/>
        <v>0</v>
      </c>
      <c r="CH212" s="347">
        <f t="shared" si="121"/>
        <v>0</v>
      </c>
      <c r="CI212" s="308">
        <f t="shared" si="122"/>
        <v>0</v>
      </c>
      <c r="CJ212" s="347">
        <f t="shared" si="104"/>
        <v>0</v>
      </c>
      <c r="CK212" s="306">
        <f t="shared" si="105"/>
        <v>1.7142857142857142</v>
      </c>
      <c r="CL212" s="306" t="str">
        <f t="shared" si="123"/>
        <v>Đạt mục tiêu</v>
      </c>
      <c r="CM212" s="6"/>
    </row>
    <row r="213" spans="1:91" s="22" customFormat="1" ht="14.25" hidden="1" customHeight="1">
      <c r="A213" s="71">
        <v>207</v>
      </c>
      <c r="B213" s="325"/>
      <c r="C213" s="590"/>
      <c r="D213" s="591"/>
      <c r="E213" s="590"/>
      <c r="F213" s="591"/>
      <c r="G213" s="590"/>
      <c r="H213" s="170" t="s">
        <v>396</v>
      </c>
      <c r="I213" s="62" t="s">
        <v>600</v>
      </c>
      <c r="J213" s="14" t="s">
        <v>363</v>
      </c>
      <c r="K213" s="15" t="s">
        <v>328</v>
      </c>
      <c r="L213" s="51" t="s">
        <v>334</v>
      </c>
      <c r="M213" s="69" t="s">
        <v>184</v>
      </c>
      <c r="N213" s="342"/>
      <c r="O213" s="342"/>
      <c r="P213" s="342"/>
      <c r="Q213" s="342" t="s">
        <v>184</v>
      </c>
      <c r="R213" s="342"/>
      <c r="S213" s="342"/>
      <c r="T213" s="342"/>
      <c r="U213" s="342"/>
      <c r="V213" s="342"/>
      <c r="W213" s="342"/>
      <c r="X213" s="306">
        <f t="shared" si="115"/>
        <v>1</v>
      </c>
      <c r="Y213" s="80"/>
      <c r="Z213" s="80"/>
      <c r="AA213" s="80"/>
      <c r="AB213" s="185"/>
      <c r="AC213" s="80"/>
      <c r="AD213" s="80"/>
      <c r="AE213" s="80"/>
      <c r="AF213" s="80"/>
      <c r="AG213" s="80"/>
      <c r="AH213" s="80"/>
      <c r="AI213" s="80"/>
      <c r="AJ213" s="80"/>
      <c r="AK213" s="80"/>
      <c r="AL213" s="80" t="s">
        <v>523</v>
      </c>
      <c r="AM213" s="80"/>
      <c r="AN213" s="80"/>
      <c r="AO213" s="80"/>
      <c r="AP213" s="80"/>
      <c r="AQ213" s="80"/>
      <c r="AR213" s="80"/>
      <c r="AS213" s="80"/>
      <c r="AT213" s="80"/>
      <c r="AU213" s="80"/>
      <c r="AV213" s="80"/>
      <c r="AW213" s="80"/>
      <c r="AX213" s="80"/>
      <c r="AY213" s="80"/>
      <c r="AZ213" s="80"/>
      <c r="BA213" s="80"/>
      <c r="BB213" s="80"/>
      <c r="BC213" s="80"/>
      <c r="BD213" s="80"/>
      <c r="BE213" s="80"/>
      <c r="BF213" s="80"/>
      <c r="BG213" s="80"/>
      <c r="BH213" s="6">
        <v>2</v>
      </c>
      <c r="BI213" s="6">
        <v>2</v>
      </c>
      <c r="BJ213" s="6">
        <v>2</v>
      </c>
      <c r="BK213" s="6">
        <v>2</v>
      </c>
      <c r="BL213" s="6">
        <v>2</v>
      </c>
      <c r="BM213" s="6">
        <v>2</v>
      </c>
      <c r="BN213" s="6">
        <v>2</v>
      </c>
      <c r="BO213" s="6">
        <v>1</v>
      </c>
      <c r="BP213" s="6">
        <v>2</v>
      </c>
      <c r="BQ213" s="6">
        <v>2</v>
      </c>
      <c r="BR213" s="6">
        <v>2</v>
      </c>
      <c r="BS213" s="6">
        <v>2</v>
      </c>
      <c r="BT213" s="6">
        <v>2</v>
      </c>
      <c r="BU213" s="6">
        <v>2</v>
      </c>
      <c r="BV213" s="6">
        <v>2</v>
      </c>
      <c r="BW213" s="6">
        <v>2</v>
      </c>
      <c r="BX213" s="6">
        <v>2</v>
      </c>
      <c r="BY213" s="6">
        <v>2</v>
      </c>
      <c r="BZ213" s="6">
        <v>2</v>
      </c>
      <c r="CA213" s="6">
        <v>2</v>
      </c>
      <c r="CB213" s="6">
        <v>2</v>
      </c>
      <c r="CC213" s="308">
        <f t="shared" si="116"/>
        <v>20</v>
      </c>
      <c r="CD213" s="347">
        <f t="shared" si="117"/>
        <v>0.95238095238095233</v>
      </c>
      <c r="CE213" s="308">
        <f t="shared" si="118"/>
        <v>1</v>
      </c>
      <c r="CF213" s="347">
        <f t="shared" si="119"/>
        <v>4.7619047619047616E-2</v>
      </c>
      <c r="CG213" s="308">
        <f t="shared" si="120"/>
        <v>0</v>
      </c>
      <c r="CH213" s="347">
        <f t="shared" si="121"/>
        <v>0</v>
      </c>
      <c r="CI213" s="308">
        <f t="shared" si="122"/>
        <v>0</v>
      </c>
      <c r="CJ213" s="347">
        <f t="shared" si="104"/>
        <v>0</v>
      </c>
      <c r="CK213" s="306">
        <f t="shared" si="105"/>
        <v>1.9523809523809523</v>
      </c>
      <c r="CL213" s="306" t="str">
        <f t="shared" si="123"/>
        <v>Đạt mục tiêu</v>
      </c>
      <c r="CM213" s="6"/>
    </row>
    <row r="214" spans="1:91" s="22" customFormat="1" ht="24" customHeight="1">
      <c r="A214" s="71">
        <v>208</v>
      </c>
      <c r="B214" s="325"/>
      <c r="C214" s="590"/>
      <c r="D214" s="591"/>
      <c r="E214" s="590"/>
      <c r="F214" s="591"/>
      <c r="G214" s="590"/>
      <c r="H214" s="170" t="s">
        <v>397</v>
      </c>
      <c r="I214" s="62" t="s">
        <v>600</v>
      </c>
      <c r="J214" s="14" t="s">
        <v>363</v>
      </c>
      <c r="K214" s="15" t="s">
        <v>328</v>
      </c>
      <c r="L214" s="51" t="s">
        <v>334</v>
      </c>
      <c r="M214" s="69" t="s">
        <v>184</v>
      </c>
      <c r="N214" s="342"/>
      <c r="O214" s="342"/>
      <c r="P214" s="342"/>
      <c r="Q214" s="342"/>
      <c r="R214" s="342" t="s">
        <v>184</v>
      </c>
      <c r="S214" s="342"/>
      <c r="T214" s="342"/>
      <c r="U214" s="342"/>
      <c r="V214" s="342"/>
      <c r="W214" s="342"/>
      <c r="X214" s="306">
        <f t="shared" si="115"/>
        <v>1</v>
      </c>
      <c r="Y214" s="80"/>
      <c r="Z214" s="80"/>
      <c r="AA214" s="80"/>
      <c r="AB214" s="185"/>
      <c r="AC214" s="80"/>
      <c r="AD214" s="80"/>
      <c r="AE214" s="80"/>
      <c r="AF214" s="80"/>
      <c r="AG214" s="80"/>
      <c r="AH214" s="80"/>
      <c r="AI214" s="80"/>
      <c r="AJ214" s="80"/>
      <c r="AK214" s="80"/>
      <c r="AL214" s="80"/>
      <c r="AM214" s="80"/>
      <c r="AN214" s="80"/>
      <c r="AO214" s="80"/>
      <c r="AP214" s="80"/>
      <c r="AQ214" s="80"/>
      <c r="AR214" s="80" t="s">
        <v>523</v>
      </c>
      <c r="AS214" s="80"/>
      <c r="AT214" s="80"/>
      <c r="AU214" s="80"/>
      <c r="AV214" s="80"/>
      <c r="AW214" s="80"/>
      <c r="AX214" s="80"/>
      <c r="AY214" s="80"/>
      <c r="AZ214" s="80"/>
      <c r="BA214" s="80"/>
      <c r="BB214" s="80"/>
      <c r="BC214" s="80"/>
      <c r="BD214" s="80"/>
      <c r="BE214" s="80"/>
      <c r="BF214" s="80"/>
      <c r="BG214" s="80"/>
      <c r="BH214" s="6">
        <v>1</v>
      </c>
      <c r="BI214" s="6">
        <v>2</v>
      </c>
      <c r="BJ214" s="6">
        <v>2</v>
      </c>
      <c r="BK214" s="6">
        <v>2</v>
      </c>
      <c r="BL214" s="6">
        <v>2</v>
      </c>
      <c r="BM214" s="6">
        <v>1</v>
      </c>
      <c r="BN214" s="6">
        <v>2</v>
      </c>
      <c r="BO214" s="6">
        <v>2</v>
      </c>
      <c r="BP214" s="6">
        <v>2</v>
      </c>
      <c r="BQ214" s="6">
        <v>2</v>
      </c>
      <c r="BR214" s="6">
        <v>2</v>
      </c>
      <c r="BS214" s="6">
        <v>2</v>
      </c>
      <c r="BT214" s="6">
        <v>2</v>
      </c>
      <c r="BU214" s="6">
        <v>1</v>
      </c>
      <c r="BV214" s="6">
        <v>2</v>
      </c>
      <c r="BW214" s="6">
        <v>1</v>
      </c>
      <c r="BX214" s="6">
        <v>2</v>
      </c>
      <c r="BY214" s="6">
        <v>1</v>
      </c>
      <c r="BZ214" s="6">
        <v>2</v>
      </c>
      <c r="CA214" s="6">
        <v>2</v>
      </c>
      <c r="CB214" s="6">
        <v>1</v>
      </c>
      <c r="CC214" s="308">
        <f t="shared" si="116"/>
        <v>15</v>
      </c>
      <c r="CD214" s="347">
        <f t="shared" si="117"/>
        <v>0.7142857142857143</v>
      </c>
      <c r="CE214" s="308">
        <f t="shared" si="118"/>
        <v>6</v>
      </c>
      <c r="CF214" s="347">
        <f t="shared" si="119"/>
        <v>0.2857142857142857</v>
      </c>
      <c r="CG214" s="308">
        <f t="shared" si="120"/>
        <v>0</v>
      </c>
      <c r="CH214" s="347">
        <f t="shared" si="121"/>
        <v>0</v>
      </c>
      <c r="CI214" s="308">
        <f t="shared" si="122"/>
        <v>0</v>
      </c>
      <c r="CJ214" s="347">
        <f t="shared" si="104"/>
        <v>0</v>
      </c>
      <c r="CK214" s="277">
        <f t="shared" si="105"/>
        <v>1.7142857142857142</v>
      </c>
      <c r="CL214" s="306" t="str">
        <f t="shared" si="123"/>
        <v>Đạt mục tiêu</v>
      </c>
      <c r="CM214" s="6"/>
    </row>
    <row r="215" spans="1:91" s="22" customFormat="1" ht="29.25" hidden="1" customHeight="1">
      <c r="A215" s="71">
        <v>209</v>
      </c>
      <c r="B215" s="325"/>
      <c r="C215" s="590"/>
      <c r="D215" s="591"/>
      <c r="E215" s="590"/>
      <c r="F215" s="591"/>
      <c r="G215" s="590"/>
      <c r="H215" s="170" t="s">
        <v>398</v>
      </c>
      <c r="I215" s="62" t="s">
        <v>600</v>
      </c>
      <c r="J215" s="14" t="s">
        <v>363</v>
      </c>
      <c r="K215" s="15" t="s">
        <v>328</v>
      </c>
      <c r="L215" s="51" t="s">
        <v>334</v>
      </c>
      <c r="M215" s="69" t="s">
        <v>184</v>
      </c>
      <c r="N215" s="342"/>
      <c r="O215" s="342"/>
      <c r="P215" s="342"/>
      <c r="Q215" s="342"/>
      <c r="R215" s="342"/>
      <c r="S215" s="342"/>
      <c r="T215" s="342" t="s">
        <v>184</v>
      </c>
      <c r="U215" s="342"/>
      <c r="V215" s="342"/>
      <c r="W215" s="342"/>
      <c r="X215" s="306">
        <f t="shared" si="115"/>
        <v>1</v>
      </c>
      <c r="Y215" s="80"/>
      <c r="Z215" s="80"/>
      <c r="AA215" s="80"/>
      <c r="AB215" s="185"/>
      <c r="AC215" s="80"/>
      <c r="AD215" s="80"/>
      <c r="AE215" s="80"/>
      <c r="AF215" s="80"/>
      <c r="AG215" s="80"/>
      <c r="AH215" s="80"/>
      <c r="AI215" s="80"/>
      <c r="AJ215" s="80"/>
      <c r="AK215" s="80"/>
      <c r="AL215" s="80"/>
      <c r="AM215" s="80"/>
      <c r="AN215" s="80"/>
      <c r="AO215" s="80"/>
      <c r="AP215" s="80"/>
      <c r="AQ215" s="80"/>
      <c r="AR215" s="80"/>
      <c r="AS215" s="80"/>
      <c r="AT215" s="80"/>
      <c r="AU215" s="80"/>
      <c r="AV215" s="80" t="s">
        <v>521</v>
      </c>
      <c r="AW215" s="80"/>
      <c r="AX215" s="80"/>
      <c r="AY215" s="80"/>
      <c r="AZ215" s="80"/>
      <c r="BA215" s="80"/>
      <c r="BB215" s="80"/>
      <c r="BC215" s="80"/>
      <c r="BD215" s="80"/>
      <c r="BE215" s="80"/>
      <c r="BF215" s="80"/>
      <c r="BG215" s="80"/>
      <c r="BH215" s="6">
        <v>2</v>
      </c>
      <c r="BI215" s="6">
        <v>2</v>
      </c>
      <c r="BJ215" s="6">
        <v>2</v>
      </c>
      <c r="BK215" s="6">
        <v>2</v>
      </c>
      <c r="BL215" s="6">
        <v>2</v>
      </c>
      <c r="BM215" s="6">
        <v>2</v>
      </c>
      <c r="BN215" s="6">
        <v>2</v>
      </c>
      <c r="BO215" s="6">
        <v>2</v>
      </c>
      <c r="BP215" s="6">
        <v>2</v>
      </c>
      <c r="BQ215" s="6">
        <v>1</v>
      </c>
      <c r="BR215" s="6">
        <v>2</v>
      </c>
      <c r="BS215" s="6">
        <v>2</v>
      </c>
      <c r="BT215" s="6">
        <v>2</v>
      </c>
      <c r="BU215" s="6">
        <v>2</v>
      </c>
      <c r="BV215" s="6">
        <v>2</v>
      </c>
      <c r="BW215" s="6">
        <v>2</v>
      </c>
      <c r="BX215" s="6">
        <v>2</v>
      </c>
      <c r="BY215" s="6">
        <v>2</v>
      </c>
      <c r="BZ215" s="6">
        <v>2</v>
      </c>
      <c r="CA215" s="6">
        <v>2</v>
      </c>
      <c r="CB215" s="6">
        <v>2</v>
      </c>
      <c r="CC215" s="308">
        <f t="shared" si="116"/>
        <v>20</v>
      </c>
      <c r="CD215" s="347">
        <f t="shared" si="117"/>
        <v>0.95238095238095233</v>
      </c>
      <c r="CE215" s="308">
        <f t="shared" si="118"/>
        <v>1</v>
      </c>
      <c r="CF215" s="347">
        <f t="shared" si="119"/>
        <v>4.7619047619047616E-2</v>
      </c>
      <c r="CG215" s="308">
        <f t="shared" si="120"/>
        <v>0</v>
      </c>
      <c r="CH215" s="347">
        <f t="shared" si="121"/>
        <v>0</v>
      </c>
      <c r="CI215" s="308">
        <f t="shared" si="122"/>
        <v>0</v>
      </c>
      <c r="CJ215" s="347">
        <f t="shared" si="104"/>
        <v>0</v>
      </c>
      <c r="CK215" s="306">
        <f t="shared" si="105"/>
        <v>1.9523809523809523</v>
      </c>
      <c r="CL215" s="306" t="str">
        <f t="shared" si="123"/>
        <v>Đạt mục tiêu</v>
      </c>
      <c r="CM215" s="39"/>
    </row>
    <row r="216" spans="1:91" s="22" customFormat="1" ht="41.25" hidden="1" customHeight="1">
      <c r="A216" s="71">
        <v>210</v>
      </c>
      <c r="B216" s="585">
        <v>386</v>
      </c>
      <c r="C216" s="575" t="s">
        <v>305</v>
      </c>
      <c r="D216" s="587" t="s">
        <v>12</v>
      </c>
      <c r="E216" s="575" t="s">
        <v>292</v>
      </c>
      <c r="F216" s="587" t="s">
        <v>12</v>
      </c>
      <c r="G216" s="575" t="s">
        <v>292</v>
      </c>
      <c r="H216" s="183" t="s">
        <v>428</v>
      </c>
      <c r="I216" s="62" t="s">
        <v>600</v>
      </c>
      <c r="J216" s="14" t="s">
        <v>363</v>
      </c>
      <c r="K216" s="15" t="s">
        <v>328</v>
      </c>
      <c r="L216" s="51" t="s">
        <v>296</v>
      </c>
      <c r="M216" s="69" t="s">
        <v>184</v>
      </c>
      <c r="N216" s="342"/>
      <c r="O216" s="342" t="s">
        <v>184</v>
      </c>
      <c r="P216" s="342"/>
      <c r="Q216" s="342"/>
      <c r="R216" s="342"/>
      <c r="S216" s="342"/>
      <c r="T216" s="342"/>
      <c r="U216" s="342"/>
      <c r="V216" s="342"/>
      <c r="W216" s="342"/>
      <c r="X216" s="306">
        <f t="shared" si="115"/>
        <v>1</v>
      </c>
      <c r="Y216" s="80" t="s">
        <v>521</v>
      </c>
      <c r="Z216" s="80" t="s">
        <v>521</v>
      </c>
      <c r="AA216" s="80" t="s">
        <v>521</v>
      </c>
      <c r="AB216" s="185"/>
      <c r="AC216" s="80"/>
      <c r="AD216" s="80"/>
      <c r="AE216" s="80"/>
      <c r="AF216" s="80"/>
      <c r="AG216" s="80" t="s">
        <v>521</v>
      </c>
      <c r="AH216" s="80"/>
      <c r="AI216" s="80" t="s">
        <v>521</v>
      </c>
      <c r="AJ216" s="80"/>
      <c r="AK216" s="80"/>
      <c r="AL216" s="80"/>
      <c r="AM216" s="80"/>
      <c r="AN216" s="80"/>
      <c r="AO216" s="80"/>
      <c r="AP216" s="80"/>
      <c r="AQ216" s="80"/>
      <c r="AR216" s="80"/>
      <c r="AS216" s="80"/>
      <c r="AT216" s="80"/>
      <c r="AU216" s="80"/>
      <c r="AV216" s="80"/>
      <c r="AW216" s="80"/>
      <c r="AX216" s="80"/>
      <c r="AY216" s="80"/>
      <c r="AZ216" s="80"/>
      <c r="BA216" s="80"/>
      <c r="BB216" s="80"/>
      <c r="BC216" s="80"/>
      <c r="BD216" s="80"/>
      <c r="BE216" s="80"/>
      <c r="BF216" s="80"/>
      <c r="BG216" s="80"/>
      <c r="BH216" s="6">
        <v>2</v>
      </c>
      <c r="BI216" s="6">
        <v>1</v>
      </c>
      <c r="BJ216" s="6">
        <v>2</v>
      </c>
      <c r="BK216" s="6">
        <v>2</v>
      </c>
      <c r="BL216" s="6">
        <v>2</v>
      </c>
      <c r="BM216" s="6">
        <v>1</v>
      </c>
      <c r="BN216" s="6">
        <v>2</v>
      </c>
      <c r="BO216" s="6">
        <v>1</v>
      </c>
      <c r="BP216" s="6">
        <v>2</v>
      </c>
      <c r="BQ216" s="6">
        <v>2</v>
      </c>
      <c r="BR216" s="6">
        <v>2</v>
      </c>
      <c r="BS216" s="6">
        <v>2</v>
      </c>
      <c r="BT216" s="6">
        <v>2</v>
      </c>
      <c r="BU216" s="6">
        <v>2</v>
      </c>
      <c r="BV216" s="6">
        <v>1</v>
      </c>
      <c r="BW216" s="6">
        <v>2</v>
      </c>
      <c r="BX216" s="6">
        <v>2</v>
      </c>
      <c r="BY216" s="6">
        <v>2</v>
      </c>
      <c r="BZ216" s="6">
        <v>1</v>
      </c>
      <c r="CA216" s="6">
        <v>2</v>
      </c>
      <c r="CB216" s="6">
        <v>1</v>
      </c>
      <c r="CC216" s="308">
        <f t="shared" si="116"/>
        <v>15</v>
      </c>
      <c r="CD216" s="347">
        <f t="shared" si="117"/>
        <v>0.7142857142857143</v>
      </c>
      <c r="CE216" s="308">
        <f t="shared" si="118"/>
        <v>6</v>
      </c>
      <c r="CF216" s="347">
        <f t="shared" si="119"/>
        <v>0.2857142857142857</v>
      </c>
      <c r="CG216" s="308">
        <f t="shared" si="120"/>
        <v>0</v>
      </c>
      <c r="CH216" s="347">
        <f t="shared" si="121"/>
        <v>0</v>
      </c>
      <c r="CI216" s="308">
        <f t="shared" si="122"/>
        <v>0</v>
      </c>
      <c r="CJ216" s="347">
        <f t="shared" si="104"/>
        <v>0</v>
      </c>
      <c r="CK216" s="306">
        <f t="shared" si="105"/>
        <v>1.7142857142857142</v>
      </c>
      <c r="CL216" s="306" t="str">
        <f t="shared" si="123"/>
        <v>Đạt mục tiêu</v>
      </c>
      <c r="CM216" s="39"/>
    </row>
    <row r="217" spans="1:91" s="22" customFormat="1" ht="19.5" hidden="1" customHeight="1">
      <c r="A217" s="71">
        <v>211</v>
      </c>
      <c r="B217" s="589"/>
      <c r="C217" s="590"/>
      <c r="D217" s="591"/>
      <c r="E217" s="590"/>
      <c r="F217" s="591"/>
      <c r="G217" s="590"/>
      <c r="H217" s="170" t="s">
        <v>429</v>
      </c>
      <c r="I217" s="62" t="s">
        <v>600</v>
      </c>
      <c r="J217" s="14" t="s">
        <v>363</v>
      </c>
      <c r="K217" s="254" t="s">
        <v>328</v>
      </c>
      <c r="L217" s="51" t="s">
        <v>296</v>
      </c>
      <c r="M217" s="69" t="s">
        <v>184</v>
      </c>
      <c r="N217" s="342"/>
      <c r="O217" s="342" t="s">
        <v>949</v>
      </c>
      <c r="P217" s="342"/>
      <c r="Q217" s="342"/>
      <c r="R217" s="342"/>
      <c r="S217" s="342"/>
      <c r="T217" s="342"/>
      <c r="U217" s="342"/>
      <c r="V217" s="342"/>
      <c r="W217" s="342"/>
      <c r="X217" s="306">
        <f t="shared" si="115"/>
        <v>1</v>
      </c>
      <c r="Y217" s="80"/>
      <c r="Z217" s="80"/>
      <c r="AA217" s="80"/>
      <c r="AB217" s="185" t="s">
        <v>523</v>
      </c>
      <c r="AC217" s="80"/>
      <c r="AD217" s="80"/>
      <c r="AE217" s="80"/>
      <c r="AF217" s="80"/>
      <c r="AG217" s="80"/>
      <c r="AH217" s="80"/>
      <c r="AI217" s="80"/>
      <c r="AJ217" s="80"/>
      <c r="AK217" s="80"/>
      <c r="AL217" s="80"/>
      <c r="AM217" s="80"/>
      <c r="AN217" s="80"/>
      <c r="AO217" s="80"/>
      <c r="AP217" s="80"/>
      <c r="AQ217" s="80"/>
      <c r="AR217" s="80"/>
      <c r="AS217" s="80"/>
      <c r="AT217" s="80"/>
      <c r="AU217" s="80"/>
      <c r="AV217" s="80"/>
      <c r="AW217" s="80"/>
      <c r="AX217" s="80"/>
      <c r="AY217" s="80"/>
      <c r="AZ217" s="80"/>
      <c r="BA217" s="80"/>
      <c r="BB217" s="80"/>
      <c r="BC217" s="80"/>
      <c r="BD217" s="80"/>
      <c r="BE217" s="80"/>
      <c r="BF217" s="80"/>
      <c r="BG217" s="80"/>
      <c r="BH217" s="6">
        <v>2</v>
      </c>
      <c r="BI217" s="6">
        <v>2</v>
      </c>
      <c r="BJ217" s="6">
        <v>2</v>
      </c>
      <c r="BK217" s="6">
        <v>2</v>
      </c>
      <c r="BL217" s="6">
        <v>2</v>
      </c>
      <c r="BM217" s="6">
        <v>1</v>
      </c>
      <c r="BN217" s="6">
        <v>2</v>
      </c>
      <c r="BO217" s="6">
        <v>2</v>
      </c>
      <c r="BP217" s="6">
        <v>2</v>
      </c>
      <c r="BQ217" s="6">
        <v>2</v>
      </c>
      <c r="BR217" s="6">
        <v>2</v>
      </c>
      <c r="BS217" s="6">
        <v>2</v>
      </c>
      <c r="BT217" s="6">
        <v>2</v>
      </c>
      <c r="BU217" s="6">
        <v>2</v>
      </c>
      <c r="BV217" s="6">
        <v>2</v>
      </c>
      <c r="BW217" s="6">
        <v>2</v>
      </c>
      <c r="BX217" s="6">
        <v>2</v>
      </c>
      <c r="BY217" s="6">
        <v>2</v>
      </c>
      <c r="BZ217" s="6">
        <v>2</v>
      </c>
      <c r="CA217" s="6">
        <v>1</v>
      </c>
      <c r="CB217" s="6">
        <v>2</v>
      </c>
      <c r="CC217" s="308">
        <f t="shared" si="116"/>
        <v>19</v>
      </c>
      <c r="CD217" s="347">
        <f t="shared" si="117"/>
        <v>0.90476190476190477</v>
      </c>
      <c r="CE217" s="308">
        <f t="shared" si="118"/>
        <v>2</v>
      </c>
      <c r="CF217" s="347">
        <f t="shared" si="119"/>
        <v>9.5238095238095233E-2</v>
      </c>
      <c r="CG217" s="308">
        <f t="shared" si="120"/>
        <v>0</v>
      </c>
      <c r="CH217" s="347">
        <f t="shared" si="121"/>
        <v>0</v>
      </c>
      <c r="CI217" s="308">
        <f t="shared" si="122"/>
        <v>0</v>
      </c>
      <c r="CJ217" s="347">
        <f t="shared" si="104"/>
        <v>0</v>
      </c>
      <c r="CK217" s="306">
        <f t="shared" si="105"/>
        <v>1.9047619047619047</v>
      </c>
      <c r="CL217" s="306" t="str">
        <f t="shared" si="123"/>
        <v>Đạt mục tiêu</v>
      </c>
      <c r="CM217" s="27"/>
    </row>
    <row r="218" spans="1:91" s="22" customFormat="1" ht="23.25" hidden="1" customHeight="1">
      <c r="A218" s="71">
        <v>212</v>
      </c>
      <c r="B218" s="589"/>
      <c r="C218" s="590"/>
      <c r="D218" s="591"/>
      <c r="E218" s="590"/>
      <c r="F218" s="591"/>
      <c r="G218" s="590"/>
      <c r="H218" s="170" t="s">
        <v>430</v>
      </c>
      <c r="I218" s="62" t="s">
        <v>600</v>
      </c>
      <c r="J218" s="14" t="s">
        <v>363</v>
      </c>
      <c r="K218" s="254" t="s">
        <v>328</v>
      </c>
      <c r="L218" s="51" t="s">
        <v>296</v>
      </c>
      <c r="M218" s="69" t="s">
        <v>184</v>
      </c>
      <c r="N218" s="342" t="s">
        <v>184</v>
      </c>
      <c r="O218" s="342"/>
      <c r="P218" s="342"/>
      <c r="Q218" s="342"/>
      <c r="R218" s="342"/>
      <c r="S218" s="342"/>
      <c r="T218" s="342"/>
      <c r="U218" s="342"/>
      <c r="V218" s="342"/>
      <c r="W218" s="342"/>
      <c r="X218" s="306">
        <f t="shared" si="115"/>
        <v>1</v>
      </c>
      <c r="Y218" s="80"/>
      <c r="Z218" s="80"/>
      <c r="AA218" s="80" t="s">
        <v>523</v>
      </c>
      <c r="AB218" s="185"/>
      <c r="AC218" s="80"/>
      <c r="AD218" s="80"/>
      <c r="AE218" s="80"/>
      <c r="AF218" s="80"/>
      <c r="AG218" s="80"/>
      <c r="AH218" s="80"/>
      <c r="AI218" s="80"/>
      <c r="AJ218" s="80"/>
      <c r="AK218" s="80"/>
      <c r="AL218" s="80"/>
      <c r="AM218" s="80"/>
      <c r="AN218" s="80"/>
      <c r="AO218" s="80"/>
      <c r="AP218" s="80"/>
      <c r="AQ218" s="80"/>
      <c r="AR218" s="80"/>
      <c r="AS218" s="80"/>
      <c r="AT218" s="80"/>
      <c r="AU218" s="80"/>
      <c r="AV218" s="80"/>
      <c r="AW218" s="80"/>
      <c r="AX218" s="80"/>
      <c r="AY218" s="80"/>
      <c r="AZ218" s="80"/>
      <c r="BA218" s="80"/>
      <c r="BB218" s="80"/>
      <c r="BC218" s="80"/>
      <c r="BD218" s="80"/>
      <c r="BE218" s="80"/>
      <c r="BF218" s="80"/>
      <c r="BG218" s="80"/>
      <c r="BH218" s="6">
        <v>2</v>
      </c>
      <c r="BI218" s="6">
        <v>2</v>
      </c>
      <c r="BJ218" s="6">
        <v>2</v>
      </c>
      <c r="BK218" s="6">
        <v>2</v>
      </c>
      <c r="BL218" s="6">
        <v>2</v>
      </c>
      <c r="BM218" s="6">
        <v>1</v>
      </c>
      <c r="BN218" s="6">
        <v>2</v>
      </c>
      <c r="BO218" s="6">
        <v>2</v>
      </c>
      <c r="BP218" s="6">
        <v>2</v>
      </c>
      <c r="BQ218" s="6">
        <v>1</v>
      </c>
      <c r="BR218" s="6">
        <v>2</v>
      </c>
      <c r="BS218" s="6">
        <v>2</v>
      </c>
      <c r="BT218" s="6">
        <v>2</v>
      </c>
      <c r="BU218" s="6">
        <v>2</v>
      </c>
      <c r="BV218" s="6">
        <v>2</v>
      </c>
      <c r="BW218" s="6">
        <v>2</v>
      </c>
      <c r="BX218" s="6">
        <v>1</v>
      </c>
      <c r="BY218" s="6">
        <v>1</v>
      </c>
      <c r="BZ218" s="6">
        <v>2</v>
      </c>
      <c r="CA218" s="6">
        <v>2</v>
      </c>
      <c r="CB218" s="6">
        <v>2</v>
      </c>
      <c r="CC218" s="308">
        <f t="shared" si="116"/>
        <v>17</v>
      </c>
      <c r="CD218" s="347">
        <f t="shared" si="117"/>
        <v>0.80952380952380953</v>
      </c>
      <c r="CE218" s="308">
        <f t="shared" si="118"/>
        <v>4</v>
      </c>
      <c r="CF218" s="347">
        <f t="shared" si="119"/>
        <v>0.19047619047619047</v>
      </c>
      <c r="CG218" s="308">
        <f t="shared" si="120"/>
        <v>0</v>
      </c>
      <c r="CH218" s="347">
        <f t="shared" si="121"/>
        <v>0</v>
      </c>
      <c r="CI218" s="308">
        <f t="shared" si="122"/>
        <v>0</v>
      </c>
      <c r="CJ218" s="347">
        <f t="shared" si="104"/>
        <v>0</v>
      </c>
      <c r="CK218" s="306">
        <f t="shared" si="105"/>
        <v>1.8095238095238095</v>
      </c>
      <c r="CL218" s="306" t="str">
        <f t="shared" si="123"/>
        <v>Đạt mục tiêu</v>
      </c>
      <c r="CM218" s="6"/>
    </row>
    <row r="219" spans="1:91" s="22" customFormat="1" ht="14.25" hidden="1" customHeight="1">
      <c r="A219" s="71">
        <v>213</v>
      </c>
      <c r="B219" s="589"/>
      <c r="C219" s="590"/>
      <c r="D219" s="591"/>
      <c r="E219" s="590"/>
      <c r="F219" s="591"/>
      <c r="G219" s="590"/>
      <c r="H219" s="170" t="s">
        <v>431</v>
      </c>
      <c r="I219" s="62" t="s">
        <v>600</v>
      </c>
      <c r="J219" s="14" t="s">
        <v>363</v>
      </c>
      <c r="K219" s="15" t="s">
        <v>328</v>
      </c>
      <c r="L219" s="51" t="s">
        <v>296</v>
      </c>
      <c r="M219" s="69" t="s">
        <v>184</v>
      </c>
      <c r="N219" s="342"/>
      <c r="O219" s="342"/>
      <c r="P219" s="342" t="s">
        <v>184</v>
      </c>
      <c r="Q219" s="342"/>
      <c r="R219" s="342"/>
      <c r="S219" s="342"/>
      <c r="T219" s="342"/>
      <c r="U219" s="342"/>
      <c r="V219" s="342"/>
      <c r="W219" s="342"/>
      <c r="X219" s="306">
        <f t="shared" si="115"/>
        <v>1</v>
      </c>
      <c r="Y219" s="80"/>
      <c r="Z219" s="80"/>
      <c r="AA219" s="80"/>
      <c r="AB219" s="185"/>
      <c r="AC219" s="80"/>
      <c r="AD219" s="80"/>
      <c r="AE219" s="80"/>
      <c r="AF219" s="80"/>
      <c r="AG219" s="80"/>
      <c r="AH219" s="80" t="s">
        <v>524</v>
      </c>
      <c r="AI219" s="80"/>
      <c r="AJ219" s="80"/>
      <c r="AK219" s="80"/>
      <c r="AL219" s="80"/>
      <c r="AM219" s="80"/>
      <c r="AN219" s="80"/>
      <c r="AO219" s="80"/>
      <c r="AP219" s="80"/>
      <c r="AQ219" s="80"/>
      <c r="AR219" s="80"/>
      <c r="AS219" s="80"/>
      <c r="AT219" s="80"/>
      <c r="AU219" s="80"/>
      <c r="AV219" s="80"/>
      <c r="AW219" s="80"/>
      <c r="AX219" s="80"/>
      <c r="AY219" s="80"/>
      <c r="AZ219" s="80"/>
      <c r="BA219" s="80"/>
      <c r="BB219" s="80"/>
      <c r="BC219" s="80"/>
      <c r="BD219" s="80"/>
      <c r="BE219" s="80"/>
      <c r="BF219" s="80"/>
      <c r="BG219" s="80"/>
      <c r="BH219" s="6">
        <v>2</v>
      </c>
      <c r="BI219" s="6">
        <v>2</v>
      </c>
      <c r="BJ219" s="6">
        <v>2</v>
      </c>
      <c r="BK219" s="6">
        <v>2</v>
      </c>
      <c r="BL219" s="6">
        <v>2</v>
      </c>
      <c r="BM219" s="6">
        <v>1</v>
      </c>
      <c r="BN219" s="6">
        <v>2</v>
      </c>
      <c r="BO219" s="6">
        <v>2</v>
      </c>
      <c r="BP219" s="6">
        <v>2</v>
      </c>
      <c r="BQ219" s="6">
        <v>2</v>
      </c>
      <c r="BR219" s="6">
        <v>2</v>
      </c>
      <c r="BS219" s="6">
        <v>2</v>
      </c>
      <c r="BT219" s="6">
        <v>2</v>
      </c>
      <c r="BU219" s="6">
        <v>2</v>
      </c>
      <c r="BV219" s="6">
        <v>1</v>
      </c>
      <c r="BW219" s="6">
        <v>2</v>
      </c>
      <c r="BX219" s="6">
        <v>2</v>
      </c>
      <c r="BY219" s="6">
        <v>2</v>
      </c>
      <c r="BZ219" s="6">
        <v>2</v>
      </c>
      <c r="CA219" s="6">
        <v>2</v>
      </c>
      <c r="CB219" s="6">
        <v>2</v>
      </c>
      <c r="CC219" s="308">
        <f t="shared" si="116"/>
        <v>19</v>
      </c>
      <c r="CD219" s="347">
        <f t="shared" si="117"/>
        <v>0.90476190476190477</v>
      </c>
      <c r="CE219" s="308">
        <f t="shared" si="118"/>
        <v>2</v>
      </c>
      <c r="CF219" s="347">
        <f t="shared" si="119"/>
        <v>9.5238095238095233E-2</v>
      </c>
      <c r="CG219" s="308">
        <f t="shared" si="120"/>
        <v>0</v>
      </c>
      <c r="CH219" s="347">
        <f t="shared" si="121"/>
        <v>0</v>
      </c>
      <c r="CI219" s="308">
        <f t="shared" si="122"/>
        <v>0</v>
      </c>
      <c r="CJ219" s="347">
        <f t="shared" si="104"/>
        <v>0</v>
      </c>
      <c r="CK219" s="306">
        <f t="shared" si="105"/>
        <v>1.9047619047619047</v>
      </c>
      <c r="CL219" s="306" t="str">
        <f t="shared" si="123"/>
        <v>Đạt mục tiêu</v>
      </c>
      <c r="CM219" s="6"/>
    </row>
    <row r="220" spans="1:91" s="22" customFormat="1" ht="24" hidden="1" customHeight="1">
      <c r="A220" s="71">
        <v>214</v>
      </c>
      <c r="B220" s="589"/>
      <c r="C220" s="590"/>
      <c r="D220" s="591"/>
      <c r="E220" s="590"/>
      <c r="F220" s="591"/>
      <c r="G220" s="590"/>
      <c r="H220" s="170" t="s">
        <v>410</v>
      </c>
      <c r="I220" s="62" t="s">
        <v>600</v>
      </c>
      <c r="J220" s="14" t="s">
        <v>363</v>
      </c>
      <c r="K220" s="15" t="s">
        <v>328</v>
      </c>
      <c r="L220" s="51" t="s">
        <v>296</v>
      </c>
      <c r="M220" s="69" t="s">
        <v>184</v>
      </c>
      <c r="N220" s="342"/>
      <c r="O220" s="342"/>
      <c r="P220" s="342" t="s">
        <v>184</v>
      </c>
      <c r="Q220" s="342"/>
      <c r="R220" s="342"/>
      <c r="S220" s="342"/>
      <c r="T220" s="342"/>
      <c r="U220" s="342"/>
      <c r="V220" s="342"/>
      <c r="W220" s="342"/>
      <c r="X220" s="306">
        <f t="shared" si="115"/>
        <v>1</v>
      </c>
      <c r="Y220" s="80"/>
      <c r="Z220" s="80"/>
      <c r="AA220" s="80"/>
      <c r="AB220" s="185"/>
      <c r="AC220" s="80"/>
      <c r="AD220" s="80"/>
      <c r="AE220" s="80"/>
      <c r="AF220" s="80"/>
      <c r="AG220" s="80" t="s">
        <v>523</v>
      </c>
      <c r="AH220" s="80"/>
      <c r="AI220" s="80"/>
      <c r="AJ220" s="80"/>
      <c r="AK220" s="80"/>
      <c r="AL220" s="80"/>
      <c r="AM220" s="80"/>
      <c r="AN220" s="80"/>
      <c r="AO220" s="80"/>
      <c r="AP220" s="80"/>
      <c r="AQ220" s="80"/>
      <c r="AR220" s="80"/>
      <c r="AS220" s="80"/>
      <c r="AT220" s="80"/>
      <c r="AU220" s="80"/>
      <c r="AV220" s="80"/>
      <c r="AW220" s="80"/>
      <c r="AX220" s="80"/>
      <c r="AY220" s="80"/>
      <c r="AZ220" s="80"/>
      <c r="BA220" s="80"/>
      <c r="BB220" s="80"/>
      <c r="BC220" s="80"/>
      <c r="BD220" s="80"/>
      <c r="BE220" s="80"/>
      <c r="BF220" s="80"/>
      <c r="BG220" s="80"/>
      <c r="BH220" s="6">
        <v>2</v>
      </c>
      <c r="BI220" s="6">
        <v>2</v>
      </c>
      <c r="BJ220" s="6">
        <v>2</v>
      </c>
      <c r="BK220" s="6">
        <v>2</v>
      </c>
      <c r="BL220" s="6">
        <v>2</v>
      </c>
      <c r="BM220" s="6">
        <v>1</v>
      </c>
      <c r="BN220" s="6">
        <v>2</v>
      </c>
      <c r="BO220" s="6">
        <v>2</v>
      </c>
      <c r="BP220" s="6">
        <v>2</v>
      </c>
      <c r="BQ220" s="6">
        <v>2</v>
      </c>
      <c r="BR220" s="6">
        <v>2</v>
      </c>
      <c r="BS220" s="6">
        <v>2</v>
      </c>
      <c r="BT220" s="6">
        <v>2</v>
      </c>
      <c r="BU220" s="6">
        <v>2</v>
      </c>
      <c r="BV220" s="6">
        <v>1</v>
      </c>
      <c r="BW220" s="6">
        <v>2</v>
      </c>
      <c r="BX220" s="6">
        <v>1</v>
      </c>
      <c r="BY220" s="6">
        <v>2</v>
      </c>
      <c r="BZ220" s="6">
        <v>2</v>
      </c>
      <c r="CA220" s="6">
        <v>2</v>
      </c>
      <c r="CB220" s="6">
        <v>2</v>
      </c>
      <c r="CC220" s="308">
        <f t="shared" si="116"/>
        <v>18</v>
      </c>
      <c r="CD220" s="347">
        <f t="shared" si="117"/>
        <v>0.8571428571428571</v>
      </c>
      <c r="CE220" s="308">
        <f t="shared" si="118"/>
        <v>3</v>
      </c>
      <c r="CF220" s="347">
        <f t="shared" si="119"/>
        <v>0.14285714285714285</v>
      </c>
      <c r="CG220" s="308">
        <f t="shared" si="120"/>
        <v>0</v>
      </c>
      <c r="CH220" s="347">
        <f t="shared" si="121"/>
        <v>0</v>
      </c>
      <c r="CI220" s="308">
        <f t="shared" si="122"/>
        <v>0</v>
      </c>
      <c r="CJ220" s="347">
        <f t="shared" si="104"/>
        <v>0</v>
      </c>
      <c r="CK220" s="306">
        <f t="shared" si="105"/>
        <v>1.8571428571428572</v>
      </c>
      <c r="CL220" s="306" t="str">
        <f t="shared" si="123"/>
        <v>Đạt mục tiêu</v>
      </c>
      <c r="CM220" s="6"/>
    </row>
    <row r="221" spans="1:91" s="22" customFormat="1" ht="24.75" customHeight="1">
      <c r="A221" s="71">
        <v>215</v>
      </c>
      <c r="B221" s="589"/>
      <c r="C221" s="590"/>
      <c r="D221" s="591"/>
      <c r="E221" s="590"/>
      <c r="F221" s="591"/>
      <c r="G221" s="590"/>
      <c r="H221" s="170" t="s">
        <v>411</v>
      </c>
      <c r="I221" s="62" t="s">
        <v>600</v>
      </c>
      <c r="J221" s="14" t="s">
        <v>363</v>
      </c>
      <c r="K221" s="15" t="s">
        <v>328</v>
      </c>
      <c r="L221" s="51" t="s">
        <v>296</v>
      </c>
      <c r="M221" s="69" t="s">
        <v>184</v>
      </c>
      <c r="N221" s="342"/>
      <c r="O221" s="342"/>
      <c r="P221" s="342"/>
      <c r="Q221" s="342"/>
      <c r="R221" s="342" t="s">
        <v>184</v>
      </c>
      <c r="S221" s="342"/>
      <c r="T221" s="342"/>
      <c r="U221" s="342"/>
      <c r="V221" s="342"/>
      <c r="W221" s="342"/>
      <c r="X221" s="306">
        <f t="shared" si="115"/>
        <v>1</v>
      </c>
      <c r="Y221" s="80"/>
      <c r="Z221" s="80"/>
      <c r="AA221" s="80"/>
      <c r="AB221" s="185"/>
      <c r="AC221" s="80"/>
      <c r="AD221" s="80"/>
      <c r="AE221" s="80"/>
      <c r="AF221" s="80"/>
      <c r="AG221" s="80"/>
      <c r="AH221" s="80"/>
      <c r="AI221" s="80"/>
      <c r="AJ221" s="80"/>
      <c r="AK221" s="80"/>
      <c r="AL221" s="80"/>
      <c r="AM221" s="80"/>
      <c r="AN221" s="80"/>
      <c r="AO221" s="80"/>
      <c r="AP221" s="80"/>
      <c r="AQ221" s="80" t="s">
        <v>523</v>
      </c>
      <c r="AR221" s="80"/>
      <c r="AS221" s="80"/>
      <c r="AT221" s="80"/>
      <c r="AU221" s="80"/>
      <c r="AV221" s="80"/>
      <c r="AW221" s="80"/>
      <c r="AX221" s="80"/>
      <c r="AY221" s="80"/>
      <c r="AZ221" s="80"/>
      <c r="BA221" s="80"/>
      <c r="BB221" s="80"/>
      <c r="BC221" s="80"/>
      <c r="BD221" s="80"/>
      <c r="BE221" s="80"/>
      <c r="BF221" s="80"/>
      <c r="BG221" s="80"/>
      <c r="BH221" s="6">
        <v>2</v>
      </c>
      <c r="BI221" s="6">
        <v>2</v>
      </c>
      <c r="BJ221" s="6">
        <v>2</v>
      </c>
      <c r="BK221" s="6">
        <v>2</v>
      </c>
      <c r="BL221" s="6">
        <v>2</v>
      </c>
      <c r="BM221" s="6">
        <v>1</v>
      </c>
      <c r="BN221" s="6">
        <v>2</v>
      </c>
      <c r="BO221" s="6">
        <v>2</v>
      </c>
      <c r="BP221" s="6">
        <v>2</v>
      </c>
      <c r="BQ221" s="6">
        <v>2</v>
      </c>
      <c r="BR221" s="6">
        <v>2</v>
      </c>
      <c r="BS221" s="6">
        <v>2</v>
      </c>
      <c r="BT221" s="6">
        <v>1</v>
      </c>
      <c r="BU221" s="6">
        <v>2</v>
      </c>
      <c r="BV221" s="6">
        <v>2</v>
      </c>
      <c r="BW221" s="6">
        <v>2</v>
      </c>
      <c r="BX221" s="6">
        <v>2</v>
      </c>
      <c r="BY221" s="6">
        <v>1</v>
      </c>
      <c r="BZ221" s="6">
        <v>2</v>
      </c>
      <c r="CA221" s="6">
        <v>2</v>
      </c>
      <c r="CB221" s="6">
        <v>2</v>
      </c>
      <c r="CC221" s="308">
        <f t="shared" si="116"/>
        <v>18</v>
      </c>
      <c r="CD221" s="347">
        <f t="shared" si="117"/>
        <v>0.8571428571428571</v>
      </c>
      <c r="CE221" s="308">
        <f t="shared" si="118"/>
        <v>3</v>
      </c>
      <c r="CF221" s="347">
        <f t="shared" si="119"/>
        <v>0.14285714285714285</v>
      </c>
      <c r="CG221" s="308">
        <f t="shared" si="120"/>
        <v>0</v>
      </c>
      <c r="CH221" s="347">
        <f t="shared" si="121"/>
        <v>0</v>
      </c>
      <c r="CI221" s="308">
        <f t="shared" si="122"/>
        <v>0</v>
      </c>
      <c r="CJ221" s="347">
        <f t="shared" si="104"/>
        <v>0</v>
      </c>
      <c r="CK221" s="277">
        <f t="shared" si="105"/>
        <v>1.8571428571428572</v>
      </c>
      <c r="CL221" s="306" t="str">
        <f t="shared" si="123"/>
        <v>Đạt mục tiêu</v>
      </c>
      <c r="CM221" s="6"/>
    </row>
    <row r="222" spans="1:91" s="22" customFormat="1" ht="23.25" hidden="1" customHeight="1">
      <c r="A222" s="71">
        <v>216</v>
      </c>
      <c r="B222" s="589"/>
      <c r="C222" s="590"/>
      <c r="D222" s="591"/>
      <c r="E222" s="590"/>
      <c r="F222" s="591"/>
      <c r="G222" s="590"/>
      <c r="H222" s="170" t="s">
        <v>412</v>
      </c>
      <c r="I222" s="62" t="s">
        <v>600</v>
      </c>
      <c r="J222" s="14" t="s">
        <v>363</v>
      </c>
      <c r="K222" s="15" t="s">
        <v>328</v>
      </c>
      <c r="L222" s="51" t="s">
        <v>296</v>
      </c>
      <c r="M222" s="69" t="s">
        <v>184</v>
      </c>
      <c r="N222" s="342"/>
      <c r="O222" s="342" t="s">
        <v>184</v>
      </c>
      <c r="P222" s="342"/>
      <c r="Q222" s="342"/>
      <c r="R222" s="342"/>
      <c r="S222" s="342"/>
      <c r="T222" s="342"/>
      <c r="U222" s="342"/>
      <c r="V222" s="342"/>
      <c r="W222" s="342"/>
      <c r="X222" s="306">
        <f t="shared" si="115"/>
        <v>1</v>
      </c>
      <c r="Y222" s="80"/>
      <c r="Z222" s="80"/>
      <c r="AA222" s="80"/>
      <c r="AB222" s="185"/>
      <c r="AC222" s="80"/>
      <c r="AD222" s="80" t="s">
        <v>520</v>
      </c>
      <c r="AE222" s="80"/>
      <c r="AF222" s="80"/>
      <c r="AG222" s="80"/>
      <c r="AH222" s="80"/>
      <c r="AI222" s="80"/>
      <c r="AJ222" s="80"/>
      <c r="AK222" s="80"/>
      <c r="AL222" s="80"/>
      <c r="AM222" s="80"/>
      <c r="AN222" s="80"/>
      <c r="AO222" s="80"/>
      <c r="AP222" s="80"/>
      <c r="AQ222" s="80"/>
      <c r="AR222" s="80"/>
      <c r="AS222" s="80"/>
      <c r="AT222" s="80"/>
      <c r="AU222" s="80"/>
      <c r="AV222" s="80"/>
      <c r="AW222" s="80"/>
      <c r="AX222" s="80"/>
      <c r="AY222" s="80"/>
      <c r="AZ222" s="80"/>
      <c r="BA222" s="80"/>
      <c r="BB222" s="80"/>
      <c r="BC222" s="80"/>
      <c r="BD222" s="80"/>
      <c r="BE222" s="80"/>
      <c r="BF222" s="80"/>
      <c r="BG222" s="80"/>
      <c r="BH222" s="6">
        <v>2</v>
      </c>
      <c r="BI222" s="6">
        <v>2</v>
      </c>
      <c r="BJ222" s="6">
        <v>2</v>
      </c>
      <c r="BK222" s="6">
        <v>2</v>
      </c>
      <c r="BL222" s="6">
        <v>2</v>
      </c>
      <c r="BM222" s="6">
        <v>1</v>
      </c>
      <c r="BN222" s="6">
        <v>2</v>
      </c>
      <c r="BO222" s="6">
        <v>2</v>
      </c>
      <c r="BP222" s="6">
        <v>2</v>
      </c>
      <c r="BQ222" s="6">
        <v>2</v>
      </c>
      <c r="BR222" s="6">
        <v>2</v>
      </c>
      <c r="BS222" s="6">
        <v>2</v>
      </c>
      <c r="BT222" s="6">
        <v>1</v>
      </c>
      <c r="BU222" s="6">
        <v>2</v>
      </c>
      <c r="BV222" s="6">
        <v>1</v>
      </c>
      <c r="BW222" s="6">
        <v>2</v>
      </c>
      <c r="BX222" s="6">
        <v>1</v>
      </c>
      <c r="BY222" s="6">
        <v>2</v>
      </c>
      <c r="BZ222" s="6">
        <v>2</v>
      </c>
      <c r="CA222" s="6">
        <v>2</v>
      </c>
      <c r="CB222" s="6">
        <v>2</v>
      </c>
      <c r="CC222" s="308">
        <f t="shared" si="116"/>
        <v>17</v>
      </c>
      <c r="CD222" s="347">
        <f t="shared" si="117"/>
        <v>0.80952380952380953</v>
      </c>
      <c r="CE222" s="308">
        <f t="shared" si="118"/>
        <v>4</v>
      </c>
      <c r="CF222" s="347">
        <f t="shared" si="119"/>
        <v>0.19047619047619047</v>
      </c>
      <c r="CG222" s="308">
        <f t="shared" si="120"/>
        <v>0</v>
      </c>
      <c r="CH222" s="347">
        <f t="shared" si="121"/>
        <v>0</v>
      </c>
      <c r="CI222" s="308">
        <f t="shared" si="122"/>
        <v>0</v>
      </c>
      <c r="CJ222" s="347">
        <f t="shared" si="104"/>
        <v>0</v>
      </c>
      <c r="CK222" s="306">
        <f t="shared" si="105"/>
        <v>1.8095238095238095</v>
      </c>
      <c r="CL222" s="306" t="str">
        <f t="shared" si="123"/>
        <v>Đạt mục tiêu</v>
      </c>
      <c r="CM222" s="6"/>
    </row>
    <row r="223" spans="1:91" s="22" customFormat="1" ht="29.25" hidden="1" customHeight="1">
      <c r="A223" s="71">
        <v>217</v>
      </c>
      <c r="B223" s="589"/>
      <c r="C223" s="590"/>
      <c r="D223" s="591"/>
      <c r="E223" s="590"/>
      <c r="F223" s="591"/>
      <c r="G223" s="590"/>
      <c r="H223" s="170" t="s">
        <v>413</v>
      </c>
      <c r="I223" s="62" t="s">
        <v>600</v>
      </c>
      <c r="J223" s="14" t="s">
        <v>363</v>
      </c>
      <c r="K223" s="15" t="s">
        <v>328</v>
      </c>
      <c r="L223" s="51" t="s">
        <v>296</v>
      </c>
      <c r="M223" s="69" t="s">
        <v>184</v>
      </c>
      <c r="N223" s="342"/>
      <c r="O223" s="342"/>
      <c r="P223" s="342"/>
      <c r="Q223" s="342"/>
      <c r="R223" s="342"/>
      <c r="S223" s="342"/>
      <c r="T223" s="342" t="s">
        <v>184</v>
      </c>
      <c r="U223" s="342"/>
      <c r="V223" s="342"/>
      <c r="W223" s="342"/>
      <c r="X223" s="306">
        <f t="shared" si="115"/>
        <v>1</v>
      </c>
      <c r="Y223" s="80"/>
      <c r="Z223" s="80"/>
      <c r="AA223" s="80"/>
      <c r="AB223" s="185"/>
      <c r="AC223" s="80"/>
      <c r="AD223" s="80"/>
      <c r="AE223" s="80"/>
      <c r="AF223" s="80"/>
      <c r="AG223" s="80"/>
      <c r="AH223" s="80"/>
      <c r="AI223" s="80"/>
      <c r="AJ223" s="80"/>
      <c r="AK223" s="80"/>
      <c r="AL223" s="80"/>
      <c r="AM223" s="80"/>
      <c r="AN223" s="80"/>
      <c r="AO223" s="80"/>
      <c r="AP223" s="80"/>
      <c r="AQ223" s="80"/>
      <c r="AR223" s="80"/>
      <c r="AS223" s="80"/>
      <c r="AT223" s="80"/>
      <c r="AU223" s="80"/>
      <c r="AV223" s="80" t="s">
        <v>523</v>
      </c>
      <c r="AW223" s="80"/>
      <c r="AX223" s="80"/>
      <c r="AY223" s="80"/>
      <c r="AZ223" s="80"/>
      <c r="BA223" s="80"/>
      <c r="BB223" s="80"/>
      <c r="BC223" s="80"/>
      <c r="BD223" s="80"/>
      <c r="BE223" s="80"/>
      <c r="BF223" s="80"/>
      <c r="BG223" s="80"/>
      <c r="BH223" s="6">
        <v>2</v>
      </c>
      <c r="BI223" s="6">
        <v>2</v>
      </c>
      <c r="BJ223" s="6">
        <v>2</v>
      </c>
      <c r="BK223" s="6">
        <v>2</v>
      </c>
      <c r="BL223" s="6">
        <v>1</v>
      </c>
      <c r="BM223" s="6">
        <v>2</v>
      </c>
      <c r="BN223" s="6">
        <v>2</v>
      </c>
      <c r="BO223" s="6">
        <v>2</v>
      </c>
      <c r="BP223" s="6">
        <v>2</v>
      </c>
      <c r="BQ223" s="6">
        <v>2</v>
      </c>
      <c r="BR223" s="6">
        <v>2</v>
      </c>
      <c r="BS223" s="6">
        <v>1</v>
      </c>
      <c r="BT223" s="6">
        <v>2</v>
      </c>
      <c r="BU223" s="6">
        <v>2</v>
      </c>
      <c r="BV223" s="6">
        <v>2</v>
      </c>
      <c r="BW223" s="6">
        <v>2</v>
      </c>
      <c r="BX223" s="6">
        <v>2</v>
      </c>
      <c r="BY223" s="6">
        <v>1</v>
      </c>
      <c r="BZ223" s="6">
        <v>2</v>
      </c>
      <c r="CA223" s="6">
        <v>2</v>
      </c>
      <c r="CB223" s="6">
        <v>2</v>
      </c>
      <c r="CC223" s="308">
        <f t="shared" si="116"/>
        <v>18</v>
      </c>
      <c r="CD223" s="347">
        <f t="shared" si="117"/>
        <v>0.8571428571428571</v>
      </c>
      <c r="CE223" s="308">
        <f t="shared" si="118"/>
        <v>3</v>
      </c>
      <c r="CF223" s="347">
        <f t="shared" si="119"/>
        <v>0.14285714285714285</v>
      </c>
      <c r="CG223" s="308">
        <f t="shared" si="120"/>
        <v>0</v>
      </c>
      <c r="CH223" s="347">
        <f t="shared" si="121"/>
        <v>0</v>
      </c>
      <c r="CI223" s="308">
        <f t="shared" si="122"/>
        <v>0</v>
      </c>
      <c r="CJ223" s="347">
        <f t="shared" ref="CJ223:CJ287" si="124">CI223/(CC223+CE223+CG223+CI223)</f>
        <v>0</v>
      </c>
      <c r="CK223" s="306">
        <f t="shared" ref="CK223:CK287" si="125">(((CC223*2)+(CE223*1)+(CG223*0)))/(CC223+CE223+CG223)</f>
        <v>1.8571428571428572</v>
      </c>
      <c r="CL223" s="306" t="str">
        <f t="shared" si="123"/>
        <v>Đạt mục tiêu</v>
      </c>
      <c r="CM223" s="6"/>
    </row>
    <row r="224" spans="1:91" s="22" customFormat="1" ht="29.25" hidden="1" customHeight="1">
      <c r="A224" s="71">
        <v>218</v>
      </c>
      <c r="B224" s="589"/>
      <c r="C224" s="590"/>
      <c r="D224" s="591"/>
      <c r="E224" s="590"/>
      <c r="F224" s="591"/>
      <c r="G224" s="590"/>
      <c r="H224" s="170" t="s">
        <v>414</v>
      </c>
      <c r="I224" s="62" t="s">
        <v>600</v>
      </c>
      <c r="J224" s="18" t="s">
        <v>363</v>
      </c>
      <c r="K224" s="15" t="s">
        <v>328</v>
      </c>
      <c r="L224" s="51" t="s">
        <v>296</v>
      </c>
      <c r="M224" s="69" t="s">
        <v>184</v>
      </c>
      <c r="N224" s="342"/>
      <c r="O224" s="342"/>
      <c r="P224" s="342"/>
      <c r="Q224" s="342"/>
      <c r="R224" s="342"/>
      <c r="S224" s="342"/>
      <c r="T224" s="342" t="s">
        <v>184</v>
      </c>
      <c r="U224" s="342"/>
      <c r="V224" s="342"/>
      <c r="W224" s="342"/>
      <c r="X224" s="306">
        <f t="shared" si="115"/>
        <v>1</v>
      </c>
      <c r="Y224" s="80"/>
      <c r="Z224" s="80"/>
      <c r="AA224" s="80"/>
      <c r="AB224" s="185"/>
      <c r="AC224" s="80"/>
      <c r="AD224" s="80"/>
      <c r="AE224" s="80"/>
      <c r="AF224" s="80"/>
      <c r="AG224" s="80"/>
      <c r="AH224" s="80"/>
      <c r="AI224" s="80"/>
      <c r="AJ224" s="80"/>
      <c r="AK224" s="80"/>
      <c r="AL224" s="80"/>
      <c r="AM224" s="80"/>
      <c r="AN224" s="80"/>
      <c r="AO224" s="80"/>
      <c r="AP224" s="80"/>
      <c r="AQ224" s="80"/>
      <c r="AR224" s="80"/>
      <c r="AS224" s="80"/>
      <c r="AT224" s="80"/>
      <c r="AU224" s="80"/>
      <c r="AV224" s="80" t="s">
        <v>520</v>
      </c>
      <c r="AW224" s="80"/>
      <c r="AX224" s="80"/>
      <c r="AY224" s="80"/>
      <c r="AZ224" s="80"/>
      <c r="BA224" s="80"/>
      <c r="BB224" s="80"/>
      <c r="BC224" s="80"/>
      <c r="BD224" s="80"/>
      <c r="BE224" s="80"/>
      <c r="BF224" s="80"/>
      <c r="BG224" s="80"/>
      <c r="BH224" s="6">
        <v>2</v>
      </c>
      <c r="BI224" s="6">
        <v>2</v>
      </c>
      <c r="BJ224" s="6">
        <v>2</v>
      </c>
      <c r="BK224" s="6">
        <v>2</v>
      </c>
      <c r="BL224" s="6">
        <v>1</v>
      </c>
      <c r="BM224" s="6">
        <v>2</v>
      </c>
      <c r="BN224" s="6">
        <v>2</v>
      </c>
      <c r="BO224" s="6">
        <v>2</v>
      </c>
      <c r="BP224" s="6">
        <v>2</v>
      </c>
      <c r="BQ224" s="6">
        <v>2</v>
      </c>
      <c r="BR224" s="6">
        <v>2</v>
      </c>
      <c r="BS224" s="6">
        <v>2</v>
      </c>
      <c r="BT224" s="6">
        <v>2</v>
      </c>
      <c r="BU224" s="6">
        <v>2</v>
      </c>
      <c r="BV224" s="6">
        <v>2</v>
      </c>
      <c r="BW224" s="6">
        <v>2</v>
      </c>
      <c r="BX224" s="6">
        <v>1</v>
      </c>
      <c r="BY224" s="6">
        <v>2</v>
      </c>
      <c r="BZ224" s="6">
        <v>2</v>
      </c>
      <c r="CA224" s="6">
        <v>2</v>
      </c>
      <c r="CB224" s="6">
        <v>2</v>
      </c>
      <c r="CC224" s="308">
        <f t="shared" si="116"/>
        <v>19</v>
      </c>
      <c r="CD224" s="347">
        <f t="shared" si="117"/>
        <v>0.90476190476190477</v>
      </c>
      <c r="CE224" s="308">
        <f t="shared" si="118"/>
        <v>2</v>
      </c>
      <c r="CF224" s="347">
        <f t="shared" si="119"/>
        <v>9.5238095238095233E-2</v>
      </c>
      <c r="CG224" s="308">
        <f t="shared" si="120"/>
        <v>0</v>
      </c>
      <c r="CH224" s="347">
        <f t="shared" si="121"/>
        <v>0</v>
      </c>
      <c r="CI224" s="308">
        <f t="shared" si="122"/>
        <v>0</v>
      </c>
      <c r="CJ224" s="347">
        <f t="shared" si="124"/>
        <v>0</v>
      </c>
      <c r="CK224" s="306">
        <f t="shared" si="125"/>
        <v>1.9047619047619047</v>
      </c>
      <c r="CL224" s="306" t="str">
        <f t="shared" si="123"/>
        <v>Đạt mục tiêu</v>
      </c>
      <c r="CM224" s="27"/>
    </row>
    <row r="225" spans="1:91" s="22" customFormat="1" ht="30.75" customHeight="1">
      <c r="A225" s="71">
        <v>219</v>
      </c>
      <c r="B225" s="589"/>
      <c r="C225" s="590"/>
      <c r="D225" s="591"/>
      <c r="E225" s="590"/>
      <c r="F225" s="591"/>
      <c r="G225" s="590"/>
      <c r="H225" s="170" t="s">
        <v>950</v>
      </c>
      <c r="I225" s="62" t="s">
        <v>600</v>
      </c>
      <c r="J225" s="14" t="s">
        <v>363</v>
      </c>
      <c r="K225" s="15" t="s">
        <v>328</v>
      </c>
      <c r="L225" s="51" t="s">
        <v>296</v>
      </c>
      <c r="M225" s="69" t="s">
        <v>184</v>
      </c>
      <c r="N225" s="342"/>
      <c r="O225" s="342"/>
      <c r="P225" s="342"/>
      <c r="Q225" s="342"/>
      <c r="R225" s="342" t="s">
        <v>184</v>
      </c>
      <c r="S225" s="342"/>
      <c r="T225" s="342"/>
      <c r="U225" s="342"/>
      <c r="V225" s="342"/>
      <c r="W225" s="342"/>
      <c r="X225" s="306">
        <f t="shared" si="115"/>
        <v>1</v>
      </c>
      <c r="Y225" s="80"/>
      <c r="Z225" s="80"/>
      <c r="AA225" s="80"/>
      <c r="AB225" s="185"/>
      <c r="AC225" s="80"/>
      <c r="AD225" s="80"/>
      <c r="AE225" s="80"/>
      <c r="AF225" s="80"/>
      <c r="AG225" s="80"/>
      <c r="AH225" s="80"/>
      <c r="AI225" s="80"/>
      <c r="AJ225" s="80"/>
      <c r="AK225" s="80"/>
      <c r="AL225" s="80"/>
      <c r="AM225" s="80"/>
      <c r="AN225" s="80"/>
      <c r="AO225" s="80" t="s">
        <v>521</v>
      </c>
      <c r="AP225" s="80"/>
      <c r="AQ225" s="80"/>
      <c r="AR225" s="80"/>
      <c r="AS225" s="80"/>
      <c r="AT225" s="80"/>
      <c r="AU225" s="80"/>
      <c r="AV225" s="80"/>
      <c r="AW225" s="80"/>
      <c r="AX225" s="80"/>
      <c r="AY225" s="80"/>
      <c r="AZ225" s="80"/>
      <c r="BA225" s="80"/>
      <c r="BB225" s="80"/>
      <c r="BC225" s="80"/>
      <c r="BD225" s="80"/>
      <c r="BE225" s="80"/>
      <c r="BF225" s="80"/>
      <c r="BG225" s="80"/>
      <c r="BH225" s="6">
        <v>2</v>
      </c>
      <c r="BI225" s="6">
        <v>2</v>
      </c>
      <c r="BJ225" s="6">
        <v>2</v>
      </c>
      <c r="BK225" s="6">
        <v>2</v>
      </c>
      <c r="BL225" s="6">
        <v>2</v>
      </c>
      <c r="BM225" s="6">
        <v>2</v>
      </c>
      <c r="BN225" s="6">
        <v>1</v>
      </c>
      <c r="BO225" s="6">
        <v>2</v>
      </c>
      <c r="BP225" s="6">
        <v>2</v>
      </c>
      <c r="BQ225" s="6">
        <v>2</v>
      </c>
      <c r="BR225" s="6">
        <v>2</v>
      </c>
      <c r="BS225" s="6">
        <v>2</v>
      </c>
      <c r="BT225" s="6">
        <v>1</v>
      </c>
      <c r="BU225" s="6">
        <v>2</v>
      </c>
      <c r="BV225" s="6">
        <v>2</v>
      </c>
      <c r="BW225" s="6">
        <v>2</v>
      </c>
      <c r="BX225" s="6">
        <v>2</v>
      </c>
      <c r="BY225" s="6">
        <v>2</v>
      </c>
      <c r="BZ225" s="6">
        <v>2</v>
      </c>
      <c r="CA225" s="6">
        <v>1</v>
      </c>
      <c r="CB225" s="6">
        <v>2</v>
      </c>
      <c r="CC225" s="308">
        <f t="shared" si="116"/>
        <v>18</v>
      </c>
      <c r="CD225" s="347">
        <f t="shared" si="117"/>
        <v>0.8571428571428571</v>
      </c>
      <c r="CE225" s="308">
        <f t="shared" si="118"/>
        <v>3</v>
      </c>
      <c r="CF225" s="347">
        <f t="shared" si="119"/>
        <v>0.14285714285714285</v>
      </c>
      <c r="CG225" s="308">
        <f t="shared" si="120"/>
        <v>0</v>
      </c>
      <c r="CH225" s="347">
        <f t="shared" si="121"/>
        <v>0</v>
      </c>
      <c r="CI225" s="308">
        <f t="shared" si="122"/>
        <v>0</v>
      </c>
      <c r="CJ225" s="347">
        <f t="shared" si="124"/>
        <v>0</v>
      </c>
      <c r="CK225" s="277">
        <f t="shared" si="125"/>
        <v>1.8571428571428572</v>
      </c>
      <c r="CL225" s="306" t="str">
        <f t="shared" si="123"/>
        <v>Đạt mục tiêu</v>
      </c>
      <c r="CM225" s="27"/>
    </row>
    <row r="226" spans="1:91" s="22" customFormat="1" ht="24" customHeight="1">
      <c r="A226" s="71">
        <v>220</v>
      </c>
      <c r="B226" s="589"/>
      <c r="C226" s="590"/>
      <c r="D226" s="591"/>
      <c r="E226" s="590"/>
      <c r="F226" s="591"/>
      <c r="G226" s="590"/>
      <c r="H226" s="170" t="s">
        <v>416</v>
      </c>
      <c r="I226" s="62" t="s">
        <v>600</v>
      </c>
      <c r="J226" s="14" t="s">
        <v>363</v>
      </c>
      <c r="K226" s="15" t="s">
        <v>328</v>
      </c>
      <c r="L226" s="51" t="s">
        <v>296</v>
      </c>
      <c r="M226" s="69" t="s">
        <v>184</v>
      </c>
      <c r="N226" s="342"/>
      <c r="O226" s="342"/>
      <c r="P226" s="342"/>
      <c r="Q226" s="342"/>
      <c r="R226" s="342" t="s">
        <v>184</v>
      </c>
      <c r="S226" s="342"/>
      <c r="T226" s="342"/>
      <c r="U226" s="342"/>
      <c r="V226" s="342"/>
      <c r="W226" s="342"/>
      <c r="X226" s="306">
        <f t="shared" si="115"/>
        <v>1</v>
      </c>
      <c r="Y226" s="80"/>
      <c r="Z226" s="80"/>
      <c r="AA226" s="80"/>
      <c r="AB226" s="185"/>
      <c r="AC226" s="80"/>
      <c r="AD226" s="80"/>
      <c r="AE226" s="80"/>
      <c r="AF226" s="80"/>
      <c r="AG226" s="80"/>
      <c r="AH226" s="80"/>
      <c r="AI226" s="80"/>
      <c r="AJ226" s="80"/>
      <c r="AK226" s="80"/>
      <c r="AL226" s="80"/>
      <c r="AM226" s="80"/>
      <c r="AN226" s="80"/>
      <c r="AO226" s="80"/>
      <c r="AP226" s="80"/>
      <c r="AQ226" s="80"/>
      <c r="AR226" s="80" t="s">
        <v>521</v>
      </c>
      <c r="AS226" s="80"/>
      <c r="AT226" s="80"/>
      <c r="AU226" s="80"/>
      <c r="AV226" s="80"/>
      <c r="AW226" s="80"/>
      <c r="AX226" s="80"/>
      <c r="AY226" s="80"/>
      <c r="AZ226" s="80"/>
      <c r="BA226" s="80"/>
      <c r="BB226" s="80"/>
      <c r="BC226" s="80"/>
      <c r="BD226" s="80"/>
      <c r="BE226" s="80"/>
      <c r="BF226" s="80"/>
      <c r="BG226" s="80"/>
      <c r="BH226" s="6">
        <v>2</v>
      </c>
      <c r="BI226" s="6">
        <v>2</v>
      </c>
      <c r="BJ226" s="6">
        <v>2</v>
      </c>
      <c r="BK226" s="6">
        <v>1</v>
      </c>
      <c r="BL226" s="6">
        <v>2</v>
      </c>
      <c r="BM226" s="6">
        <v>1</v>
      </c>
      <c r="BN226" s="6">
        <v>2</v>
      </c>
      <c r="BO226" s="6">
        <v>2</v>
      </c>
      <c r="BP226" s="6">
        <v>2</v>
      </c>
      <c r="BQ226" s="6">
        <v>2</v>
      </c>
      <c r="BR226" s="6">
        <v>2</v>
      </c>
      <c r="BS226" s="6">
        <v>2</v>
      </c>
      <c r="BT226" s="6">
        <v>2</v>
      </c>
      <c r="BU226" s="6">
        <v>2</v>
      </c>
      <c r="BV226" s="6">
        <v>2</v>
      </c>
      <c r="BW226" s="6">
        <v>2</v>
      </c>
      <c r="BX226" s="6">
        <v>2</v>
      </c>
      <c r="BY226" s="6">
        <v>1</v>
      </c>
      <c r="BZ226" s="6">
        <v>2</v>
      </c>
      <c r="CA226" s="6">
        <v>2</v>
      </c>
      <c r="CB226" s="6">
        <v>2</v>
      </c>
      <c r="CC226" s="308">
        <f t="shared" si="116"/>
        <v>18</v>
      </c>
      <c r="CD226" s="347">
        <f t="shared" si="117"/>
        <v>0.8571428571428571</v>
      </c>
      <c r="CE226" s="308">
        <f t="shared" si="118"/>
        <v>3</v>
      </c>
      <c r="CF226" s="347">
        <f t="shared" si="119"/>
        <v>0.14285714285714285</v>
      </c>
      <c r="CG226" s="308">
        <f t="shared" si="120"/>
        <v>0</v>
      </c>
      <c r="CH226" s="347">
        <f t="shared" si="121"/>
        <v>0</v>
      </c>
      <c r="CI226" s="308">
        <f t="shared" si="122"/>
        <v>0</v>
      </c>
      <c r="CJ226" s="347">
        <f t="shared" si="124"/>
        <v>0</v>
      </c>
      <c r="CK226" s="277">
        <f t="shared" si="125"/>
        <v>1.8571428571428572</v>
      </c>
      <c r="CL226" s="306" t="str">
        <f t="shared" si="123"/>
        <v>Đạt mục tiêu</v>
      </c>
      <c r="CM226" s="6"/>
    </row>
    <row r="227" spans="1:91" s="22" customFormat="1" ht="33" hidden="1" customHeight="1">
      <c r="A227" s="71">
        <v>221</v>
      </c>
      <c r="B227" s="589"/>
      <c r="C227" s="590"/>
      <c r="D227" s="591"/>
      <c r="E227" s="590"/>
      <c r="F227" s="591"/>
      <c r="G227" s="590"/>
      <c r="H227" s="170" t="s">
        <v>417</v>
      </c>
      <c r="I227" s="62" t="s">
        <v>600</v>
      </c>
      <c r="J227" s="14" t="s">
        <v>363</v>
      </c>
      <c r="K227" s="15" t="s">
        <v>328</v>
      </c>
      <c r="L227" s="51" t="s">
        <v>296</v>
      </c>
      <c r="M227" s="69" t="s">
        <v>184</v>
      </c>
      <c r="N227" s="342"/>
      <c r="O227" s="342"/>
      <c r="P227" s="342" t="s">
        <v>184</v>
      </c>
      <c r="Q227" s="342"/>
      <c r="R227" s="342"/>
      <c r="S227" s="342"/>
      <c r="T227" s="342"/>
      <c r="U227" s="342"/>
      <c r="V227" s="342"/>
      <c r="W227" s="342"/>
      <c r="X227" s="306">
        <f t="shared" si="115"/>
        <v>1</v>
      </c>
      <c r="Y227" s="80"/>
      <c r="Z227" s="80"/>
      <c r="AA227" s="80"/>
      <c r="AB227" s="185"/>
      <c r="AC227" s="80"/>
      <c r="AD227" s="80"/>
      <c r="AE227" s="80"/>
      <c r="AF227" s="80"/>
      <c r="AG227" s="80" t="s">
        <v>521</v>
      </c>
      <c r="AH227" s="80"/>
      <c r="AI227" s="80"/>
      <c r="AJ227" s="80"/>
      <c r="AK227" s="80"/>
      <c r="AL227" s="80"/>
      <c r="AM227" s="80"/>
      <c r="AN227" s="80"/>
      <c r="AO227" s="80"/>
      <c r="AP227" s="80" t="s">
        <v>521</v>
      </c>
      <c r="AQ227" s="80"/>
      <c r="AR227" s="80" t="s">
        <v>521</v>
      </c>
      <c r="AS227" s="80"/>
      <c r="AT227" s="80"/>
      <c r="AU227" s="80"/>
      <c r="AV227" s="80"/>
      <c r="AW227" s="80"/>
      <c r="AX227" s="80"/>
      <c r="AY227" s="80"/>
      <c r="AZ227" s="80"/>
      <c r="BA227" s="80"/>
      <c r="BB227" s="80"/>
      <c r="BC227" s="80"/>
      <c r="BD227" s="80"/>
      <c r="BE227" s="80"/>
      <c r="BF227" s="80"/>
      <c r="BG227" s="80"/>
      <c r="BH227" s="6">
        <v>2</v>
      </c>
      <c r="BI227" s="6">
        <v>2</v>
      </c>
      <c r="BJ227" s="6">
        <v>2</v>
      </c>
      <c r="BK227" s="6">
        <v>2</v>
      </c>
      <c r="BL227" s="6">
        <v>2</v>
      </c>
      <c r="BM227" s="6">
        <v>1</v>
      </c>
      <c r="BN227" s="6">
        <v>2</v>
      </c>
      <c r="BO227" s="6">
        <v>2</v>
      </c>
      <c r="BP227" s="6">
        <v>2</v>
      </c>
      <c r="BQ227" s="6">
        <v>2</v>
      </c>
      <c r="BR227" s="6">
        <v>2</v>
      </c>
      <c r="BS227" s="6">
        <v>2</v>
      </c>
      <c r="BT227" s="6">
        <v>2</v>
      </c>
      <c r="BU227" s="6">
        <v>2</v>
      </c>
      <c r="BV227" s="6">
        <v>2</v>
      </c>
      <c r="BW227" s="6">
        <v>2</v>
      </c>
      <c r="BX227" s="6">
        <v>1</v>
      </c>
      <c r="BY227" s="6">
        <v>2</v>
      </c>
      <c r="BZ227" s="6">
        <v>2</v>
      </c>
      <c r="CA227" s="6">
        <v>2</v>
      </c>
      <c r="CB227" s="6">
        <v>2</v>
      </c>
      <c r="CC227" s="308">
        <f>COUNTIF(BH227:CB227,"2")</f>
        <v>19</v>
      </c>
      <c r="CD227" s="347">
        <f t="shared" si="117"/>
        <v>0.90476190476190477</v>
      </c>
      <c r="CE227" s="308">
        <f>COUNTIF(BH227:CB227,"1")</f>
        <v>2</v>
      </c>
      <c r="CF227" s="347">
        <f t="shared" si="119"/>
        <v>9.5238095238095233E-2</v>
      </c>
      <c r="CG227" s="308">
        <f>COUNTIF(BH227:CB227,"0")</f>
        <v>0</v>
      </c>
      <c r="CH227" s="347">
        <f t="shared" si="121"/>
        <v>0</v>
      </c>
      <c r="CI227" s="308">
        <f>COUNTIF(BH227:CB227,"KĐG")</f>
        <v>0</v>
      </c>
      <c r="CJ227" s="347">
        <f t="shared" si="124"/>
        <v>0</v>
      </c>
      <c r="CK227" s="306">
        <f t="shared" si="125"/>
        <v>1.9047619047619047</v>
      </c>
      <c r="CL227" s="306" t="str">
        <f t="shared" si="123"/>
        <v>Đạt mục tiêu</v>
      </c>
      <c r="CM227" s="39"/>
    </row>
    <row r="228" spans="1:91" s="22" customFormat="1" ht="25.5" hidden="1" customHeight="1">
      <c r="A228" s="71">
        <v>222</v>
      </c>
      <c r="B228" s="589"/>
      <c r="C228" s="590"/>
      <c r="D228" s="591"/>
      <c r="E228" s="590"/>
      <c r="F228" s="591"/>
      <c r="G228" s="590"/>
      <c r="H228" s="170" t="s">
        <v>418</v>
      </c>
      <c r="I228" s="62" t="s">
        <v>600</v>
      </c>
      <c r="J228" s="18" t="s">
        <v>363</v>
      </c>
      <c r="K228" s="15" t="s">
        <v>328</v>
      </c>
      <c r="L228" s="51" t="s">
        <v>296</v>
      </c>
      <c r="M228" s="69" t="s">
        <v>184</v>
      </c>
      <c r="N228" s="342"/>
      <c r="O228" s="342"/>
      <c r="P228" s="342"/>
      <c r="Q228" s="342"/>
      <c r="R228" s="342"/>
      <c r="S228" s="342"/>
      <c r="T228" s="342" t="s">
        <v>184</v>
      </c>
      <c r="U228" s="342"/>
      <c r="V228" s="342"/>
      <c r="W228" s="342"/>
      <c r="X228" s="306">
        <f t="shared" si="115"/>
        <v>1</v>
      </c>
      <c r="Y228" s="80"/>
      <c r="Z228" s="80"/>
      <c r="AA228" s="80"/>
      <c r="AB228" s="185"/>
      <c r="AC228" s="80"/>
      <c r="AD228" s="80"/>
      <c r="AE228" s="80"/>
      <c r="AF228" s="80"/>
      <c r="AG228" s="80"/>
      <c r="AH228" s="80"/>
      <c r="AI228" s="80"/>
      <c r="AJ228" s="80"/>
      <c r="AK228" s="80"/>
      <c r="AL228" s="80"/>
      <c r="AM228" s="80"/>
      <c r="AN228" s="80"/>
      <c r="AO228" s="80"/>
      <c r="AP228" s="80"/>
      <c r="AQ228" s="80"/>
      <c r="AR228" s="80"/>
      <c r="AS228" s="80"/>
      <c r="AT228" s="80"/>
      <c r="AU228" s="80" t="s">
        <v>520</v>
      </c>
      <c r="AV228" s="80"/>
      <c r="AW228" s="80"/>
      <c r="AX228" s="80"/>
      <c r="AY228" s="80"/>
      <c r="AZ228" s="80"/>
      <c r="BA228" s="80"/>
      <c r="BB228" s="80"/>
      <c r="BC228" s="80"/>
      <c r="BD228" s="80"/>
      <c r="BE228" s="80"/>
      <c r="BF228" s="80"/>
      <c r="BG228" s="80"/>
      <c r="BH228" s="6">
        <v>1</v>
      </c>
      <c r="BI228" s="6">
        <v>2</v>
      </c>
      <c r="BJ228" s="6">
        <v>2</v>
      </c>
      <c r="BK228" s="6">
        <v>2</v>
      </c>
      <c r="BL228" s="6">
        <v>2</v>
      </c>
      <c r="BM228" s="6">
        <v>2</v>
      </c>
      <c r="BN228" s="6">
        <v>2</v>
      </c>
      <c r="BO228" s="6">
        <v>2</v>
      </c>
      <c r="BP228" s="6">
        <v>2</v>
      </c>
      <c r="BQ228" s="6">
        <v>2</v>
      </c>
      <c r="BR228" s="6">
        <v>2</v>
      </c>
      <c r="BS228" s="6">
        <v>2</v>
      </c>
      <c r="BT228" s="6">
        <v>2</v>
      </c>
      <c r="BU228" s="6">
        <v>2</v>
      </c>
      <c r="BV228" s="6">
        <v>2</v>
      </c>
      <c r="BW228" s="6">
        <v>2</v>
      </c>
      <c r="BX228" s="6">
        <v>1</v>
      </c>
      <c r="BY228" s="6">
        <v>2</v>
      </c>
      <c r="BZ228" s="6">
        <v>2</v>
      </c>
      <c r="CA228" s="6">
        <v>2</v>
      </c>
      <c r="CB228" s="6">
        <v>2</v>
      </c>
      <c r="CC228" s="308">
        <f>COUNTIF(BH228:CB228,"2")</f>
        <v>19</v>
      </c>
      <c r="CD228" s="347">
        <f t="shared" si="117"/>
        <v>0.90476190476190477</v>
      </c>
      <c r="CE228" s="308">
        <f>COUNTIF(BH228:CB228,"1")</f>
        <v>2</v>
      </c>
      <c r="CF228" s="347">
        <f t="shared" si="119"/>
        <v>9.5238095238095233E-2</v>
      </c>
      <c r="CG228" s="308">
        <f>COUNTIF(BH228:CB228,"0")</f>
        <v>0</v>
      </c>
      <c r="CH228" s="347">
        <f t="shared" si="121"/>
        <v>0</v>
      </c>
      <c r="CI228" s="308">
        <f>COUNTIF(BH228:CB228,"KĐG")</f>
        <v>0</v>
      </c>
      <c r="CJ228" s="347">
        <f t="shared" si="124"/>
        <v>0</v>
      </c>
      <c r="CK228" s="306">
        <f t="shared" si="125"/>
        <v>1.9047619047619047</v>
      </c>
      <c r="CL228" s="306" t="str">
        <f t="shared" si="123"/>
        <v>Đạt mục tiêu</v>
      </c>
      <c r="CM228" s="39"/>
    </row>
    <row r="229" spans="1:91" s="22" customFormat="1" ht="27" hidden="1" customHeight="1">
      <c r="A229" s="71">
        <v>223</v>
      </c>
      <c r="B229" s="589"/>
      <c r="C229" s="590"/>
      <c r="D229" s="591"/>
      <c r="E229" s="590"/>
      <c r="F229" s="591"/>
      <c r="G229" s="590"/>
      <c r="H229" s="170" t="s">
        <v>419</v>
      </c>
      <c r="I229" s="62" t="s">
        <v>600</v>
      </c>
      <c r="J229" s="18" t="s">
        <v>363</v>
      </c>
      <c r="K229" s="15" t="s">
        <v>328</v>
      </c>
      <c r="L229" s="51" t="s">
        <v>296</v>
      </c>
      <c r="M229" s="69" t="s">
        <v>184</v>
      </c>
      <c r="N229" s="342"/>
      <c r="O229" s="342"/>
      <c r="P229" s="342"/>
      <c r="Q229" s="342"/>
      <c r="R229" s="342"/>
      <c r="S229" s="342"/>
      <c r="T229" s="342" t="s">
        <v>184</v>
      </c>
      <c r="U229" s="342"/>
      <c r="V229" s="342"/>
      <c r="W229" s="342"/>
      <c r="X229" s="306">
        <f t="shared" si="115"/>
        <v>1</v>
      </c>
      <c r="Y229" s="80"/>
      <c r="Z229" s="80"/>
      <c r="AA229" s="80"/>
      <c r="AB229" s="185"/>
      <c r="AC229" s="80"/>
      <c r="AD229" s="80"/>
      <c r="AE229" s="80"/>
      <c r="AF229" s="80"/>
      <c r="AG229" s="80"/>
      <c r="AH229" s="80"/>
      <c r="AI229" s="80"/>
      <c r="AJ229" s="80"/>
      <c r="AK229" s="80"/>
      <c r="AL229" s="80"/>
      <c r="AM229" s="80"/>
      <c r="AN229" s="80"/>
      <c r="AO229" s="80"/>
      <c r="AP229" s="80"/>
      <c r="AQ229" s="80"/>
      <c r="AR229" s="80"/>
      <c r="AS229" s="80"/>
      <c r="AT229" s="80"/>
      <c r="AU229" s="80"/>
      <c r="AV229" s="80"/>
      <c r="AW229" s="80" t="s">
        <v>520</v>
      </c>
      <c r="AX229" s="80"/>
      <c r="AY229" s="80"/>
      <c r="AZ229" s="80"/>
      <c r="BA229" s="80"/>
      <c r="BB229" s="80"/>
      <c r="BC229" s="80"/>
      <c r="BD229" s="80"/>
      <c r="BE229" s="80"/>
      <c r="BF229" s="80"/>
      <c r="BG229" s="80"/>
      <c r="BH229" s="6">
        <v>2</v>
      </c>
      <c r="BI229" s="6">
        <v>2</v>
      </c>
      <c r="BJ229" s="6">
        <v>2</v>
      </c>
      <c r="BK229" s="6">
        <v>2</v>
      </c>
      <c r="BL229" s="6">
        <v>1</v>
      </c>
      <c r="BM229" s="6">
        <v>2</v>
      </c>
      <c r="BN229" s="6">
        <v>2</v>
      </c>
      <c r="BO229" s="6">
        <v>2</v>
      </c>
      <c r="BP229" s="6">
        <v>2</v>
      </c>
      <c r="BQ229" s="6">
        <v>2</v>
      </c>
      <c r="BR229" s="6">
        <v>1</v>
      </c>
      <c r="BS229" s="6">
        <v>2</v>
      </c>
      <c r="BT229" s="6">
        <v>2</v>
      </c>
      <c r="BU229" s="6">
        <v>2</v>
      </c>
      <c r="BV229" s="6">
        <v>2</v>
      </c>
      <c r="BW229" s="6">
        <v>2</v>
      </c>
      <c r="BX229" s="6">
        <v>2</v>
      </c>
      <c r="BY229" s="6">
        <v>1</v>
      </c>
      <c r="BZ229" s="6">
        <v>2</v>
      </c>
      <c r="CA229" s="6">
        <v>2</v>
      </c>
      <c r="CB229" s="6">
        <v>2</v>
      </c>
      <c r="CC229" s="308">
        <f>COUNTIF(BH229:CB229,"2")</f>
        <v>18</v>
      </c>
      <c r="CD229" s="347">
        <f t="shared" si="117"/>
        <v>0.8571428571428571</v>
      </c>
      <c r="CE229" s="308">
        <f>COUNTIF(BH229:CB229,"1")</f>
        <v>3</v>
      </c>
      <c r="CF229" s="347">
        <f t="shared" si="119"/>
        <v>0.14285714285714285</v>
      </c>
      <c r="CG229" s="308">
        <f>COUNTIF(BH229:CB229,"0")</f>
        <v>0</v>
      </c>
      <c r="CH229" s="347">
        <f t="shared" si="121"/>
        <v>0</v>
      </c>
      <c r="CI229" s="308">
        <f>COUNTIF(BH229:CB229,"KĐG")</f>
        <v>0</v>
      </c>
      <c r="CJ229" s="347">
        <f t="shared" si="124"/>
        <v>0</v>
      </c>
      <c r="CK229" s="306">
        <f t="shared" si="125"/>
        <v>1.8571428571428572</v>
      </c>
      <c r="CL229" s="306" t="str">
        <f t="shared" si="123"/>
        <v>Đạt mục tiêu</v>
      </c>
      <c r="CM229" s="39"/>
    </row>
    <row r="230" spans="1:91" s="22" customFormat="1" ht="24.75" hidden="1" customHeight="1">
      <c r="A230" s="71">
        <v>224</v>
      </c>
      <c r="B230" s="589"/>
      <c r="C230" s="590"/>
      <c r="D230" s="591"/>
      <c r="E230" s="590"/>
      <c r="F230" s="591"/>
      <c r="G230" s="590"/>
      <c r="H230" s="170" t="s">
        <v>420</v>
      </c>
      <c r="I230" s="62" t="s">
        <v>600</v>
      </c>
      <c r="J230" s="14" t="s">
        <v>363</v>
      </c>
      <c r="K230" s="15" t="s">
        <v>328</v>
      </c>
      <c r="L230" s="51" t="s">
        <v>296</v>
      </c>
      <c r="M230" s="69" t="s">
        <v>184</v>
      </c>
      <c r="N230" s="122"/>
      <c r="O230" s="122"/>
      <c r="P230" s="122"/>
      <c r="Q230" s="122"/>
      <c r="R230" s="122"/>
      <c r="S230" s="122"/>
      <c r="T230" s="122"/>
      <c r="U230" s="122"/>
      <c r="V230" s="122"/>
      <c r="W230" s="122" t="s">
        <v>184</v>
      </c>
      <c r="X230" s="121">
        <f t="shared" si="115"/>
        <v>1</v>
      </c>
      <c r="Y230" s="80"/>
      <c r="Z230" s="80"/>
      <c r="AA230" s="80"/>
      <c r="AB230" s="185"/>
      <c r="AC230" s="80"/>
      <c r="AD230" s="80"/>
      <c r="AE230" s="80"/>
      <c r="AF230" s="80"/>
      <c r="AG230" s="80"/>
      <c r="AH230" s="80"/>
      <c r="AI230" s="80"/>
      <c r="AJ230" s="80"/>
      <c r="AK230" s="80"/>
      <c r="AL230" s="80"/>
      <c r="AM230" s="80"/>
      <c r="AN230" s="80"/>
      <c r="AO230" s="80"/>
      <c r="AP230" s="80"/>
      <c r="AQ230" s="80"/>
      <c r="AR230" s="80"/>
      <c r="AS230" s="80"/>
      <c r="AT230" s="80"/>
      <c r="AU230" s="80"/>
      <c r="AV230" s="80"/>
      <c r="AW230" s="80"/>
      <c r="AX230" s="80"/>
      <c r="AY230" s="80"/>
      <c r="AZ230" s="80"/>
      <c r="BA230" s="80"/>
      <c r="BB230" s="80"/>
      <c r="BC230" s="80"/>
      <c r="BD230" s="80"/>
      <c r="BE230" s="80" t="s">
        <v>523</v>
      </c>
      <c r="BF230" s="80"/>
      <c r="BG230" s="80"/>
      <c r="BH230" s="6">
        <v>2</v>
      </c>
      <c r="BI230" s="6">
        <v>2</v>
      </c>
      <c r="BJ230" s="6">
        <v>2</v>
      </c>
      <c r="BK230" s="6">
        <v>1</v>
      </c>
      <c r="BL230" s="6">
        <v>1</v>
      </c>
      <c r="BM230" s="6">
        <v>2</v>
      </c>
      <c r="BN230" s="6">
        <v>1</v>
      </c>
      <c r="BO230" s="6">
        <v>1</v>
      </c>
      <c r="BP230" s="6">
        <v>2</v>
      </c>
      <c r="BQ230" s="6">
        <v>2</v>
      </c>
      <c r="BR230" s="6">
        <v>1</v>
      </c>
      <c r="BS230" s="6">
        <v>2</v>
      </c>
      <c r="BT230" s="6">
        <v>1</v>
      </c>
      <c r="BU230" s="6">
        <v>1</v>
      </c>
      <c r="BV230" s="6">
        <v>2</v>
      </c>
      <c r="BW230" s="6">
        <v>2</v>
      </c>
      <c r="BX230" s="6">
        <v>2</v>
      </c>
      <c r="BY230" s="6">
        <v>2</v>
      </c>
      <c r="BZ230" s="6">
        <v>2</v>
      </c>
      <c r="CA230" s="6">
        <v>1</v>
      </c>
      <c r="CB230" s="6">
        <v>2</v>
      </c>
      <c r="CC230" s="308">
        <f>COUNTIF(BH230:CB230,"2")</f>
        <v>13</v>
      </c>
      <c r="CD230" s="347">
        <f t="shared" si="117"/>
        <v>0.61904761904761907</v>
      </c>
      <c r="CE230" s="308">
        <f>COUNTIF(BH230:CB230,"1")</f>
        <v>8</v>
      </c>
      <c r="CF230" s="347">
        <f t="shared" si="119"/>
        <v>0.38095238095238093</v>
      </c>
      <c r="CG230" s="308">
        <f>COUNTIF(BH230:CB230,"0")</f>
        <v>0</v>
      </c>
      <c r="CH230" s="347">
        <f t="shared" si="121"/>
        <v>0</v>
      </c>
      <c r="CI230" s="308">
        <f>COUNTIF(BH230:CB230,"KĐG")</f>
        <v>0</v>
      </c>
      <c r="CJ230" s="347">
        <f t="shared" si="124"/>
        <v>0</v>
      </c>
      <c r="CK230" s="306">
        <f t="shared" si="125"/>
        <v>1.6190476190476191</v>
      </c>
      <c r="CL230" s="306" t="str">
        <f t="shared" si="123"/>
        <v>Đạt mục tiêu</v>
      </c>
      <c r="CM230" s="39"/>
    </row>
    <row r="231" spans="1:91" s="22" customFormat="1" ht="26.25" customHeight="1">
      <c r="A231" s="71">
        <v>225</v>
      </c>
      <c r="B231" s="589"/>
      <c r="C231" s="590"/>
      <c r="D231" s="591"/>
      <c r="E231" s="590"/>
      <c r="F231" s="591"/>
      <c r="G231" s="590"/>
      <c r="H231" s="170" t="s">
        <v>421</v>
      </c>
      <c r="I231" s="62" t="s">
        <v>600</v>
      </c>
      <c r="J231" s="14" t="s">
        <v>363</v>
      </c>
      <c r="K231" s="15" t="s">
        <v>328</v>
      </c>
      <c r="L231" s="51" t="s">
        <v>296</v>
      </c>
      <c r="M231" s="69" t="s">
        <v>184</v>
      </c>
      <c r="N231" s="342"/>
      <c r="O231" s="342"/>
      <c r="P231" s="342"/>
      <c r="Q231" s="342"/>
      <c r="R231" s="342" t="s">
        <v>184</v>
      </c>
      <c r="S231" s="342"/>
      <c r="T231" s="342"/>
      <c r="U231" s="342"/>
      <c r="V231" s="342"/>
      <c r="W231" s="342"/>
      <c r="X231" s="306">
        <f t="shared" si="115"/>
        <v>1</v>
      </c>
      <c r="Y231" s="80"/>
      <c r="Z231" s="80"/>
      <c r="AA231" s="80"/>
      <c r="AB231" s="185"/>
      <c r="AC231" s="80"/>
      <c r="AD231" s="80"/>
      <c r="AE231" s="80"/>
      <c r="AF231" s="80"/>
      <c r="AG231" s="80"/>
      <c r="AH231" s="80"/>
      <c r="AI231" s="80"/>
      <c r="AJ231" s="80"/>
      <c r="AK231" s="80"/>
      <c r="AL231" s="80"/>
      <c r="AM231" s="80"/>
      <c r="AN231" s="80"/>
      <c r="AO231" s="80"/>
      <c r="AP231" s="80" t="s">
        <v>521</v>
      </c>
      <c r="AQ231" s="80"/>
      <c r="AR231" s="80"/>
      <c r="AS231" s="80"/>
      <c r="AT231" s="80"/>
      <c r="AU231" s="80"/>
      <c r="AV231" s="80"/>
      <c r="AW231" s="80"/>
      <c r="AX231" s="80"/>
      <c r="AY231" s="80"/>
      <c r="AZ231" s="80"/>
      <c r="BA231" s="80"/>
      <c r="BB231" s="80"/>
      <c r="BC231" s="80"/>
      <c r="BD231" s="80"/>
      <c r="BE231" s="80"/>
      <c r="BF231" s="80"/>
      <c r="BG231" s="80"/>
      <c r="BH231" s="6">
        <v>2</v>
      </c>
      <c r="BI231" s="6">
        <v>2</v>
      </c>
      <c r="BJ231" s="6">
        <v>1</v>
      </c>
      <c r="BK231" s="6">
        <v>2</v>
      </c>
      <c r="BL231" s="6">
        <v>2</v>
      </c>
      <c r="BM231" s="6">
        <v>1</v>
      </c>
      <c r="BN231" s="6">
        <v>2</v>
      </c>
      <c r="BO231" s="6">
        <v>2</v>
      </c>
      <c r="BP231" s="6">
        <v>2</v>
      </c>
      <c r="BQ231" s="6">
        <v>2</v>
      </c>
      <c r="BR231" s="6">
        <v>1</v>
      </c>
      <c r="BS231" s="6">
        <v>2</v>
      </c>
      <c r="BT231" s="6">
        <v>1</v>
      </c>
      <c r="BU231" s="6">
        <v>2</v>
      </c>
      <c r="BV231" s="6">
        <v>2</v>
      </c>
      <c r="BW231" s="6">
        <v>1</v>
      </c>
      <c r="BX231" s="6">
        <v>2</v>
      </c>
      <c r="BY231" s="6">
        <v>1</v>
      </c>
      <c r="BZ231" s="6">
        <v>2</v>
      </c>
      <c r="CA231" s="6">
        <v>2</v>
      </c>
      <c r="CB231" s="6">
        <v>1</v>
      </c>
      <c r="CC231" s="308">
        <f t="shared" ref="CC231:CC241" si="126">COUNTIF(BH231:CB231,"2")</f>
        <v>14</v>
      </c>
      <c r="CD231" s="347">
        <f t="shared" si="117"/>
        <v>0.66666666666666663</v>
      </c>
      <c r="CE231" s="308">
        <f t="shared" ref="CE231:CE241" si="127">COUNTIF(BH231:CB231,"1")</f>
        <v>7</v>
      </c>
      <c r="CF231" s="347">
        <f t="shared" si="119"/>
        <v>0.33333333333333331</v>
      </c>
      <c r="CG231" s="308">
        <f t="shared" ref="CG231:CG241" si="128">COUNTIF(BH231:CB231,"0")</f>
        <v>0</v>
      </c>
      <c r="CH231" s="347">
        <f t="shared" si="121"/>
        <v>0</v>
      </c>
      <c r="CI231" s="308">
        <f t="shared" ref="CI231:CI241" si="129">COUNTIF(BH231:CB231,"KĐG")</f>
        <v>0</v>
      </c>
      <c r="CJ231" s="347">
        <f t="shared" si="124"/>
        <v>0</v>
      </c>
      <c r="CK231" s="277">
        <f t="shared" si="125"/>
        <v>1.6666666666666667</v>
      </c>
      <c r="CL231" s="306" t="str">
        <f t="shared" si="123"/>
        <v>Đạt mục tiêu</v>
      </c>
      <c r="CM231" s="6"/>
    </row>
    <row r="232" spans="1:91" s="22" customFormat="1" ht="27" customHeight="1">
      <c r="A232" s="71">
        <v>226</v>
      </c>
      <c r="B232" s="589"/>
      <c r="C232" s="590"/>
      <c r="D232" s="591"/>
      <c r="E232" s="590"/>
      <c r="F232" s="591"/>
      <c r="G232" s="590"/>
      <c r="H232" s="170" t="s">
        <v>422</v>
      </c>
      <c r="I232" s="62" t="s">
        <v>600</v>
      </c>
      <c r="J232" s="14" t="s">
        <v>363</v>
      </c>
      <c r="K232" s="15" t="s">
        <v>328</v>
      </c>
      <c r="L232" s="51" t="s">
        <v>296</v>
      </c>
      <c r="M232" s="69" t="s">
        <v>184</v>
      </c>
      <c r="N232" s="342"/>
      <c r="O232" s="342"/>
      <c r="P232" s="342"/>
      <c r="Q232" s="342"/>
      <c r="R232" s="342" t="s">
        <v>184</v>
      </c>
      <c r="S232" s="342"/>
      <c r="T232" s="342"/>
      <c r="U232" s="342"/>
      <c r="V232" s="342"/>
      <c r="W232" s="342"/>
      <c r="X232" s="306">
        <f t="shared" si="115"/>
        <v>1</v>
      </c>
      <c r="Y232" s="80"/>
      <c r="Z232" s="80"/>
      <c r="AA232" s="80"/>
      <c r="AB232" s="185"/>
      <c r="AC232" s="80"/>
      <c r="AD232" s="80"/>
      <c r="AE232" s="80"/>
      <c r="AF232" s="80"/>
      <c r="AG232" s="80"/>
      <c r="AH232" s="80"/>
      <c r="AI232" s="80"/>
      <c r="AJ232" s="80"/>
      <c r="AK232" s="80"/>
      <c r="AL232" s="80"/>
      <c r="AM232" s="80"/>
      <c r="AN232" s="80"/>
      <c r="AO232" s="80"/>
      <c r="AP232" s="80"/>
      <c r="AQ232" s="80"/>
      <c r="AR232" s="80" t="s">
        <v>521</v>
      </c>
      <c r="AS232" s="80"/>
      <c r="AT232" s="80"/>
      <c r="AU232" s="80"/>
      <c r="AV232" s="80"/>
      <c r="AW232" s="80"/>
      <c r="AX232" s="80"/>
      <c r="AY232" s="80"/>
      <c r="AZ232" s="80"/>
      <c r="BA232" s="80"/>
      <c r="BB232" s="80"/>
      <c r="BC232" s="80"/>
      <c r="BD232" s="80"/>
      <c r="BE232" s="80"/>
      <c r="BF232" s="80"/>
      <c r="BG232" s="80"/>
      <c r="BH232" s="6">
        <v>1</v>
      </c>
      <c r="BI232" s="6">
        <v>2</v>
      </c>
      <c r="BJ232" s="6">
        <v>2</v>
      </c>
      <c r="BK232" s="6">
        <v>2</v>
      </c>
      <c r="BL232" s="6">
        <v>1</v>
      </c>
      <c r="BM232" s="6">
        <v>2</v>
      </c>
      <c r="BN232" s="6">
        <v>2</v>
      </c>
      <c r="BO232" s="6">
        <v>2</v>
      </c>
      <c r="BP232" s="6">
        <v>1</v>
      </c>
      <c r="BQ232" s="6">
        <v>2</v>
      </c>
      <c r="BR232" s="6">
        <v>2</v>
      </c>
      <c r="BS232" s="6">
        <v>2</v>
      </c>
      <c r="BT232" s="6">
        <v>1</v>
      </c>
      <c r="BU232" s="6">
        <v>2</v>
      </c>
      <c r="BV232" s="6">
        <v>1</v>
      </c>
      <c r="BW232" s="6">
        <v>2</v>
      </c>
      <c r="BX232" s="6">
        <v>2</v>
      </c>
      <c r="BY232" s="6">
        <v>2</v>
      </c>
      <c r="BZ232" s="6">
        <v>1</v>
      </c>
      <c r="CA232" s="6">
        <v>2</v>
      </c>
      <c r="CB232" s="6">
        <v>2</v>
      </c>
      <c r="CC232" s="308">
        <f t="shared" si="126"/>
        <v>15</v>
      </c>
      <c r="CD232" s="347">
        <f t="shared" si="117"/>
        <v>0.7142857142857143</v>
      </c>
      <c r="CE232" s="308">
        <f t="shared" si="127"/>
        <v>6</v>
      </c>
      <c r="CF232" s="347">
        <f t="shared" si="119"/>
        <v>0.2857142857142857</v>
      </c>
      <c r="CG232" s="308">
        <f t="shared" si="128"/>
        <v>0</v>
      </c>
      <c r="CH232" s="347">
        <f t="shared" si="121"/>
        <v>0</v>
      </c>
      <c r="CI232" s="308">
        <f t="shared" si="129"/>
        <v>0</v>
      </c>
      <c r="CJ232" s="347">
        <f t="shared" si="124"/>
        <v>0</v>
      </c>
      <c r="CK232" s="277">
        <f t="shared" si="125"/>
        <v>1.7142857142857142</v>
      </c>
      <c r="CL232" s="306" t="str">
        <f t="shared" si="123"/>
        <v>Đạt mục tiêu</v>
      </c>
      <c r="CM232" s="6"/>
    </row>
    <row r="233" spans="1:91" s="22" customFormat="1" ht="37.5" hidden="1" customHeight="1">
      <c r="A233" s="71">
        <v>227</v>
      </c>
      <c r="B233" s="589"/>
      <c r="C233" s="590"/>
      <c r="D233" s="591"/>
      <c r="E233" s="590"/>
      <c r="F233" s="591"/>
      <c r="G233" s="590"/>
      <c r="H233" s="170" t="s">
        <v>423</v>
      </c>
      <c r="I233" s="62" t="s">
        <v>600</v>
      </c>
      <c r="J233" s="18" t="s">
        <v>363</v>
      </c>
      <c r="K233" s="15" t="s">
        <v>328</v>
      </c>
      <c r="L233" s="51" t="s">
        <v>296</v>
      </c>
      <c r="M233" s="69" t="s">
        <v>184</v>
      </c>
      <c r="N233" s="342"/>
      <c r="O233" s="342"/>
      <c r="P233" s="342"/>
      <c r="Q233" s="342"/>
      <c r="R233" s="342"/>
      <c r="S233" s="342"/>
      <c r="T233" s="342"/>
      <c r="U233" s="342"/>
      <c r="V233" s="342" t="s">
        <v>184</v>
      </c>
      <c r="W233" s="342"/>
      <c r="X233" s="306">
        <f t="shared" si="115"/>
        <v>1</v>
      </c>
      <c r="Y233" s="80"/>
      <c r="Z233" s="80"/>
      <c r="AA233" s="80"/>
      <c r="AB233" s="185"/>
      <c r="AC233" s="80"/>
      <c r="AD233" s="80"/>
      <c r="AE233" s="80"/>
      <c r="AF233" s="80"/>
      <c r="AG233" s="80"/>
      <c r="AH233" s="80"/>
      <c r="AI233" s="80"/>
      <c r="AJ233" s="80"/>
      <c r="AK233" s="80"/>
      <c r="AL233" s="80"/>
      <c r="AM233" s="80"/>
      <c r="AN233" s="80"/>
      <c r="AO233" s="80"/>
      <c r="AP233" s="80"/>
      <c r="AQ233" s="80"/>
      <c r="AR233" s="80"/>
      <c r="AS233" s="80"/>
      <c r="AT233" s="80"/>
      <c r="AU233" s="80"/>
      <c r="AV233" s="80"/>
      <c r="AW233" s="80"/>
      <c r="AX233" s="80"/>
      <c r="AY233" s="80"/>
      <c r="AZ233" s="80"/>
      <c r="BA233" s="80"/>
      <c r="BB233" s="80"/>
      <c r="BC233" s="80" t="s">
        <v>520</v>
      </c>
      <c r="BD233" s="80"/>
      <c r="BE233" s="80"/>
      <c r="BF233" s="80"/>
      <c r="BG233" s="80"/>
      <c r="BH233" s="6" t="s">
        <v>946</v>
      </c>
      <c r="BI233" s="6" t="s">
        <v>946</v>
      </c>
      <c r="BJ233" s="6" t="s">
        <v>946</v>
      </c>
      <c r="BK233" s="6" t="s">
        <v>946</v>
      </c>
      <c r="BL233" s="6" t="s">
        <v>946</v>
      </c>
      <c r="BM233" s="6" t="s">
        <v>946</v>
      </c>
      <c r="BN233" s="6" t="s">
        <v>946</v>
      </c>
      <c r="BO233" s="6" t="s">
        <v>946</v>
      </c>
      <c r="BP233" s="6" t="s">
        <v>946</v>
      </c>
      <c r="BQ233" s="6" t="s">
        <v>946</v>
      </c>
      <c r="BR233" s="6" t="s">
        <v>946</v>
      </c>
      <c r="BS233" s="6" t="s">
        <v>946</v>
      </c>
      <c r="BT233" s="6" t="s">
        <v>946</v>
      </c>
      <c r="BU233" s="6" t="s">
        <v>946</v>
      </c>
      <c r="BV233" s="6" t="s">
        <v>946</v>
      </c>
      <c r="BW233" s="6" t="s">
        <v>946</v>
      </c>
      <c r="BX233" s="6" t="s">
        <v>946</v>
      </c>
      <c r="BY233" s="6" t="s">
        <v>946</v>
      </c>
      <c r="BZ233" s="6" t="s">
        <v>946</v>
      </c>
      <c r="CA233" s="6" t="s">
        <v>946</v>
      </c>
      <c r="CB233" s="6" t="s">
        <v>946</v>
      </c>
      <c r="CC233" s="308">
        <f t="shared" si="126"/>
        <v>0</v>
      </c>
      <c r="CD233" s="347">
        <f t="shared" si="117"/>
        <v>0</v>
      </c>
      <c r="CE233" s="308">
        <f t="shared" si="127"/>
        <v>0</v>
      </c>
      <c r="CF233" s="347">
        <f t="shared" si="119"/>
        <v>0</v>
      </c>
      <c r="CG233" s="308">
        <f t="shared" si="128"/>
        <v>0</v>
      </c>
      <c r="CH233" s="347">
        <f t="shared" si="121"/>
        <v>0</v>
      </c>
      <c r="CI233" s="308">
        <f t="shared" si="129"/>
        <v>21</v>
      </c>
      <c r="CJ233" s="347">
        <f t="shared" si="124"/>
        <v>1</v>
      </c>
      <c r="CK233" s="306" t="e">
        <f t="shared" si="125"/>
        <v>#DIV/0!</v>
      </c>
      <c r="CL233" s="306" t="str">
        <f t="shared" si="123"/>
        <v>KĐG</v>
      </c>
      <c r="CM233" s="6"/>
    </row>
    <row r="234" spans="1:91" s="22" customFormat="1" ht="27" hidden="1" customHeight="1">
      <c r="A234" s="71">
        <v>228</v>
      </c>
      <c r="B234" s="589"/>
      <c r="C234" s="590"/>
      <c r="D234" s="591"/>
      <c r="E234" s="590"/>
      <c r="F234" s="591"/>
      <c r="G234" s="590"/>
      <c r="H234" s="170" t="s">
        <v>424</v>
      </c>
      <c r="I234" s="62" t="s">
        <v>600</v>
      </c>
      <c r="J234" s="18" t="s">
        <v>363</v>
      </c>
      <c r="K234" s="15" t="s">
        <v>328</v>
      </c>
      <c r="L234" s="51" t="s">
        <v>296</v>
      </c>
      <c r="M234" s="69" t="s">
        <v>184</v>
      </c>
      <c r="N234" s="342"/>
      <c r="O234" s="342"/>
      <c r="P234" s="342"/>
      <c r="Q234" s="342"/>
      <c r="R234" s="342"/>
      <c r="S234" s="342"/>
      <c r="T234" s="342"/>
      <c r="U234" s="342"/>
      <c r="V234" s="342" t="s">
        <v>184</v>
      </c>
      <c r="W234" s="342"/>
      <c r="X234" s="306">
        <f t="shared" si="115"/>
        <v>1</v>
      </c>
      <c r="Y234" s="80"/>
      <c r="Z234" s="80"/>
      <c r="AA234" s="80"/>
      <c r="AB234" s="185"/>
      <c r="AC234" s="80"/>
      <c r="AD234" s="80"/>
      <c r="AE234" s="80"/>
      <c r="AF234" s="80"/>
      <c r="AG234" s="80"/>
      <c r="AH234" s="80"/>
      <c r="AI234" s="80"/>
      <c r="AJ234" s="80"/>
      <c r="AK234" s="80"/>
      <c r="AL234" s="80"/>
      <c r="AM234" s="80"/>
      <c r="AN234" s="80"/>
      <c r="AO234" s="80"/>
      <c r="AP234" s="80"/>
      <c r="AQ234" s="80"/>
      <c r="AR234" s="80"/>
      <c r="AS234" s="80"/>
      <c r="AT234" s="80"/>
      <c r="AU234" s="80"/>
      <c r="AV234" s="80"/>
      <c r="AW234" s="80"/>
      <c r="AX234" s="80"/>
      <c r="AY234" s="80"/>
      <c r="AZ234" s="80"/>
      <c r="BA234" s="80"/>
      <c r="BB234" s="80"/>
      <c r="BC234" s="80"/>
      <c r="BD234" s="80" t="s">
        <v>520</v>
      </c>
      <c r="BE234" s="80"/>
      <c r="BF234" s="80"/>
      <c r="BG234" s="80"/>
      <c r="BH234" s="6">
        <v>2</v>
      </c>
      <c r="BI234" s="6">
        <v>2</v>
      </c>
      <c r="BJ234" s="6">
        <v>2</v>
      </c>
      <c r="BK234" s="6">
        <v>2</v>
      </c>
      <c r="BL234" s="6">
        <v>2</v>
      </c>
      <c r="BM234" s="6">
        <v>2</v>
      </c>
      <c r="BN234" s="6">
        <v>1</v>
      </c>
      <c r="BO234" s="6">
        <v>2</v>
      </c>
      <c r="BP234" s="6">
        <v>2</v>
      </c>
      <c r="BQ234" s="6">
        <v>2</v>
      </c>
      <c r="BR234" s="6">
        <v>1</v>
      </c>
      <c r="BS234" s="6">
        <v>2</v>
      </c>
      <c r="BT234" s="6">
        <v>1</v>
      </c>
      <c r="BU234" s="6">
        <v>2</v>
      </c>
      <c r="BV234" s="6">
        <v>1</v>
      </c>
      <c r="BW234" s="6">
        <v>2</v>
      </c>
      <c r="BX234" s="6">
        <v>2</v>
      </c>
      <c r="BY234" s="6">
        <v>2</v>
      </c>
      <c r="BZ234" s="6">
        <v>2</v>
      </c>
      <c r="CA234" s="6">
        <v>1</v>
      </c>
      <c r="CB234" s="6">
        <v>2</v>
      </c>
      <c r="CC234" s="308">
        <f t="shared" si="126"/>
        <v>16</v>
      </c>
      <c r="CD234" s="347">
        <f t="shared" si="117"/>
        <v>0.76190476190476186</v>
      </c>
      <c r="CE234" s="308">
        <f t="shared" si="127"/>
        <v>5</v>
      </c>
      <c r="CF234" s="347">
        <f t="shared" si="119"/>
        <v>0.23809523809523808</v>
      </c>
      <c r="CG234" s="308">
        <f t="shared" si="128"/>
        <v>0</v>
      </c>
      <c r="CH234" s="347">
        <f t="shared" si="121"/>
        <v>0</v>
      </c>
      <c r="CI234" s="308">
        <f t="shared" si="129"/>
        <v>0</v>
      </c>
      <c r="CJ234" s="347">
        <f t="shared" si="124"/>
        <v>0</v>
      </c>
      <c r="CK234" s="306">
        <f t="shared" si="125"/>
        <v>1.7619047619047619</v>
      </c>
      <c r="CL234" s="306" t="str">
        <f t="shared" si="123"/>
        <v>Đạt mục tiêu</v>
      </c>
      <c r="CM234" s="6"/>
    </row>
    <row r="235" spans="1:91" s="22" customFormat="1" ht="29.25" hidden="1" customHeight="1">
      <c r="A235" s="71">
        <v>229</v>
      </c>
      <c r="B235" s="589"/>
      <c r="C235" s="590"/>
      <c r="D235" s="591"/>
      <c r="E235" s="590"/>
      <c r="F235" s="591"/>
      <c r="G235" s="590"/>
      <c r="H235" s="170" t="s">
        <v>425</v>
      </c>
      <c r="I235" s="62" t="s">
        <v>600</v>
      </c>
      <c r="J235" s="14" t="s">
        <v>363</v>
      </c>
      <c r="K235" s="15" t="s">
        <v>328</v>
      </c>
      <c r="L235" s="51" t="s">
        <v>296</v>
      </c>
      <c r="M235" s="69" t="s">
        <v>184</v>
      </c>
      <c r="N235" s="342"/>
      <c r="O235" s="342"/>
      <c r="P235" s="342"/>
      <c r="Q235" s="342"/>
      <c r="R235" s="342"/>
      <c r="S235" s="342"/>
      <c r="T235" s="342"/>
      <c r="U235" s="342"/>
      <c r="V235" s="342" t="s">
        <v>184</v>
      </c>
      <c r="W235" s="342"/>
      <c r="X235" s="306">
        <f t="shared" si="115"/>
        <v>1</v>
      </c>
      <c r="Y235" s="80"/>
      <c r="Z235" s="80"/>
      <c r="AA235" s="80"/>
      <c r="AB235" s="185"/>
      <c r="AC235" s="80"/>
      <c r="AD235" s="80"/>
      <c r="AE235" s="80"/>
      <c r="AF235" s="80"/>
      <c r="AG235" s="80"/>
      <c r="AH235" s="80"/>
      <c r="AI235" s="80"/>
      <c r="AJ235" s="80"/>
      <c r="AK235" s="80"/>
      <c r="AL235" s="80"/>
      <c r="AM235" s="80"/>
      <c r="AN235" s="80"/>
      <c r="AO235" s="80"/>
      <c r="AP235" s="80"/>
      <c r="AQ235" s="80"/>
      <c r="AR235" s="80"/>
      <c r="AS235" s="80"/>
      <c r="AT235" s="80"/>
      <c r="AU235" s="80"/>
      <c r="AV235" s="80"/>
      <c r="AW235" s="80"/>
      <c r="AX235" s="80"/>
      <c r="AY235" s="80"/>
      <c r="AZ235" s="80"/>
      <c r="BA235" s="80"/>
      <c r="BB235" s="80"/>
      <c r="BC235" s="80"/>
      <c r="BD235" s="80" t="s">
        <v>523</v>
      </c>
      <c r="BE235" s="80"/>
      <c r="BF235" s="80"/>
      <c r="BG235" s="80"/>
      <c r="BH235" s="6">
        <v>2</v>
      </c>
      <c r="BI235" s="6">
        <v>2</v>
      </c>
      <c r="BJ235" s="6">
        <v>2</v>
      </c>
      <c r="BK235" s="6">
        <v>2</v>
      </c>
      <c r="BL235" s="6">
        <v>2</v>
      </c>
      <c r="BM235" s="6">
        <v>2</v>
      </c>
      <c r="BN235" s="6">
        <v>2</v>
      </c>
      <c r="BO235" s="6">
        <v>2</v>
      </c>
      <c r="BP235" s="6">
        <v>2</v>
      </c>
      <c r="BQ235" s="6">
        <v>2</v>
      </c>
      <c r="BR235" s="6">
        <v>2</v>
      </c>
      <c r="BS235" s="6">
        <v>2</v>
      </c>
      <c r="BT235" s="6">
        <v>2</v>
      </c>
      <c r="BU235" s="6">
        <v>2</v>
      </c>
      <c r="BV235" s="6">
        <v>2</v>
      </c>
      <c r="BW235" s="6">
        <v>2</v>
      </c>
      <c r="BX235" s="6">
        <v>2</v>
      </c>
      <c r="BY235" s="6">
        <v>2</v>
      </c>
      <c r="BZ235" s="6">
        <v>2</v>
      </c>
      <c r="CA235" s="6">
        <v>2</v>
      </c>
      <c r="CB235" s="6">
        <v>2</v>
      </c>
      <c r="CC235" s="308">
        <f t="shared" si="126"/>
        <v>21</v>
      </c>
      <c r="CD235" s="347">
        <f t="shared" si="117"/>
        <v>1</v>
      </c>
      <c r="CE235" s="308">
        <f t="shared" si="127"/>
        <v>0</v>
      </c>
      <c r="CF235" s="347">
        <f t="shared" si="119"/>
        <v>0</v>
      </c>
      <c r="CG235" s="308">
        <f t="shared" si="128"/>
        <v>0</v>
      </c>
      <c r="CH235" s="347">
        <f t="shared" si="121"/>
        <v>0</v>
      </c>
      <c r="CI235" s="308">
        <f t="shared" si="129"/>
        <v>0</v>
      </c>
      <c r="CJ235" s="347">
        <f t="shared" si="124"/>
        <v>0</v>
      </c>
      <c r="CK235" s="306">
        <f t="shared" si="125"/>
        <v>2</v>
      </c>
      <c r="CL235" s="306" t="str">
        <f t="shared" si="123"/>
        <v>Đạt mục tiêu</v>
      </c>
      <c r="CM235" s="6"/>
    </row>
    <row r="236" spans="1:91" s="22" customFormat="1" ht="23.25" hidden="1" customHeight="1">
      <c r="A236" s="71">
        <v>230</v>
      </c>
      <c r="B236" s="589"/>
      <c r="C236" s="590"/>
      <c r="D236" s="591"/>
      <c r="E236" s="590"/>
      <c r="F236" s="591"/>
      <c r="G236" s="590"/>
      <c r="H236" s="170" t="s">
        <v>616</v>
      </c>
      <c r="I236" s="62" t="s">
        <v>600</v>
      </c>
      <c r="J236" s="14" t="s">
        <v>363</v>
      </c>
      <c r="K236" s="15" t="s">
        <v>328</v>
      </c>
      <c r="L236" s="51" t="s">
        <v>296</v>
      </c>
      <c r="M236" s="69" t="s">
        <v>184</v>
      </c>
      <c r="N236" s="342"/>
      <c r="O236" s="342"/>
      <c r="P236" s="342"/>
      <c r="Q236" s="342"/>
      <c r="R236" s="342"/>
      <c r="S236" s="342"/>
      <c r="T236" s="342"/>
      <c r="U236" s="342"/>
      <c r="V236" s="342"/>
      <c r="W236" s="342" t="s">
        <v>184</v>
      </c>
      <c r="X236" s="306">
        <f t="shared" si="115"/>
        <v>1</v>
      </c>
      <c r="Y236" s="80"/>
      <c r="Z236" s="80"/>
      <c r="AA236" s="80"/>
      <c r="AB236" s="185"/>
      <c r="AC236" s="80"/>
      <c r="AD236" s="80"/>
      <c r="AE236" s="80"/>
      <c r="AF236" s="80"/>
      <c r="AG236" s="80"/>
      <c r="AH236" s="80"/>
      <c r="AI236" s="80"/>
      <c r="AJ236" s="80"/>
      <c r="AK236" s="80"/>
      <c r="AL236" s="80"/>
      <c r="AM236" s="80"/>
      <c r="AN236" s="80"/>
      <c r="AO236" s="80"/>
      <c r="AP236" s="80"/>
      <c r="AQ236" s="80"/>
      <c r="AR236" s="80"/>
      <c r="AS236" s="80"/>
      <c r="AT236" s="80"/>
      <c r="AU236" s="80"/>
      <c r="AV236" s="80"/>
      <c r="AW236" s="80"/>
      <c r="AX236" s="80"/>
      <c r="AY236" s="80"/>
      <c r="AZ236" s="80"/>
      <c r="BA236" s="80"/>
      <c r="BB236" s="80"/>
      <c r="BC236" s="80"/>
      <c r="BD236" s="80"/>
      <c r="BE236" s="80"/>
      <c r="BF236" s="80" t="s">
        <v>521</v>
      </c>
      <c r="BG236" s="80"/>
      <c r="BH236" s="6">
        <v>2</v>
      </c>
      <c r="BI236" s="6">
        <v>1</v>
      </c>
      <c r="BJ236" s="6">
        <v>2</v>
      </c>
      <c r="BK236" s="6">
        <v>1</v>
      </c>
      <c r="BL236" s="6">
        <v>2</v>
      </c>
      <c r="BM236" s="6">
        <v>1</v>
      </c>
      <c r="BN236" s="6">
        <v>2</v>
      </c>
      <c r="BO236" s="6">
        <v>2</v>
      </c>
      <c r="BP236" s="6">
        <v>1</v>
      </c>
      <c r="BQ236" s="6">
        <v>2</v>
      </c>
      <c r="BR236" s="6">
        <v>2</v>
      </c>
      <c r="BS236" s="6">
        <v>1</v>
      </c>
      <c r="BT236" s="6">
        <v>2</v>
      </c>
      <c r="BU236" s="6">
        <v>2</v>
      </c>
      <c r="BV236" s="6">
        <v>2</v>
      </c>
      <c r="BW236" s="6">
        <v>2</v>
      </c>
      <c r="BX236" s="6">
        <v>2</v>
      </c>
      <c r="BY236" s="6">
        <v>1</v>
      </c>
      <c r="BZ236" s="6">
        <v>2</v>
      </c>
      <c r="CA236" s="6">
        <v>2</v>
      </c>
      <c r="CB236" s="6">
        <v>2</v>
      </c>
      <c r="CC236" s="308">
        <f t="shared" si="126"/>
        <v>15</v>
      </c>
      <c r="CD236" s="347">
        <f t="shared" si="117"/>
        <v>0.7142857142857143</v>
      </c>
      <c r="CE236" s="308">
        <f t="shared" si="127"/>
        <v>6</v>
      </c>
      <c r="CF236" s="347">
        <f t="shared" si="119"/>
        <v>0.2857142857142857</v>
      </c>
      <c r="CG236" s="308">
        <f t="shared" si="128"/>
        <v>0</v>
      </c>
      <c r="CH236" s="347">
        <f t="shared" si="121"/>
        <v>0</v>
      </c>
      <c r="CI236" s="308">
        <f t="shared" si="129"/>
        <v>0</v>
      </c>
      <c r="CJ236" s="347">
        <f t="shared" si="124"/>
        <v>0</v>
      </c>
      <c r="CK236" s="306">
        <f t="shared" si="125"/>
        <v>1.7142857142857142</v>
      </c>
      <c r="CL236" s="306" t="str">
        <f t="shared" si="123"/>
        <v>Đạt mục tiêu</v>
      </c>
      <c r="CM236" s="6"/>
    </row>
    <row r="237" spans="1:91" s="22" customFormat="1" ht="22.5" hidden="1" customHeight="1">
      <c r="A237" s="71">
        <v>231</v>
      </c>
      <c r="B237" s="589"/>
      <c r="C237" s="590"/>
      <c r="D237" s="591"/>
      <c r="E237" s="590"/>
      <c r="F237" s="591"/>
      <c r="G237" s="590"/>
      <c r="H237" s="170" t="s">
        <v>426</v>
      </c>
      <c r="I237" s="62" t="s">
        <v>600</v>
      </c>
      <c r="J237" s="14" t="s">
        <v>363</v>
      </c>
      <c r="K237" s="15" t="s">
        <v>328</v>
      </c>
      <c r="L237" s="51" t="s">
        <v>296</v>
      </c>
      <c r="M237" s="69" t="s">
        <v>184</v>
      </c>
      <c r="N237" s="342"/>
      <c r="O237" s="342"/>
      <c r="P237" s="342"/>
      <c r="Q237" s="342"/>
      <c r="R237" s="342"/>
      <c r="S237" s="342"/>
      <c r="T237" s="342"/>
      <c r="U237" s="342"/>
      <c r="V237" s="342"/>
      <c r="W237" s="342" t="s">
        <v>184</v>
      </c>
      <c r="X237" s="306">
        <f t="shared" si="115"/>
        <v>1</v>
      </c>
      <c r="Y237" s="80"/>
      <c r="Z237" s="80"/>
      <c r="AA237" s="80"/>
      <c r="AB237" s="185"/>
      <c r="AC237" s="80"/>
      <c r="AD237" s="80"/>
      <c r="AE237" s="80"/>
      <c r="AF237" s="80"/>
      <c r="AG237" s="80"/>
      <c r="AH237" s="80"/>
      <c r="AI237" s="80"/>
      <c r="AJ237" s="80"/>
      <c r="AK237" s="80"/>
      <c r="AL237" s="80"/>
      <c r="AM237" s="80"/>
      <c r="AN237" s="80"/>
      <c r="AO237" s="80"/>
      <c r="AP237" s="80"/>
      <c r="AQ237" s="80"/>
      <c r="AR237" s="80"/>
      <c r="AS237" s="80"/>
      <c r="AT237" s="80"/>
      <c r="AU237" s="80"/>
      <c r="AV237" s="80"/>
      <c r="AW237" s="80"/>
      <c r="AX237" s="80"/>
      <c r="AY237" s="80"/>
      <c r="AZ237" s="80"/>
      <c r="BA237" s="80"/>
      <c r="BB237" s="80"/>
      <c r="BC237" s="80"/>
      <c r="BD237" s="80"/>
      <c r="BE237" s="80" t="s">
        <v>521</v>
      </c>
      <c r="BF237" s="80"/>
      <c r="BG237" s="80"/>
      <c r="BH237" s="6">
        <v>2</v>
      </c>
      <c r="BI237" s="6">
        <v>2</v>
      </c>
      <c r="BJ237" s="6">
        <v>1</v>
      </c>
      <c r="BK237" s="6">
        <v>2</v>
      </c>
      <c r="BL237" s="6">
        <v>2</v>
      </c>
      <c r="BM237" s="6">
        <v>2</v>
      </c>
      <c r="BN237" s="6">
        <v>2</v>
      </c>
      <c r="BO237" s="6">
        <v>2</v>
      </c>
      <c r="BP237" s="6">
        <v>2</v>
      </c>
      <c r="BQ237" s="6">
        <v>1</v>
      </c>
      <c r="BR237" s="6">
        <v>2</v>
      </c>
      <c r="BS237" s="6">
        <v>2</v>
      </c>
      <c r="BT237" s="6">
        <v>1</v>
      </c>
      <c r="BU237" s="6">
        <v>2</v>
      </c>
      <c r="BV237" s="6">
        <v>1</v>
      </c>
      <c r="BW237" s="6">
        <v>2</v>
      </c>
      <c r="BX237" s="6">
        <v>2</v>
      </c>
      <c r="BY237" s="6">
        <v>2</v>
      </c>
      <c r="BZ237" s="6">
        <v>2</v>
      </c>
      <c r="CA237" s="6">
        <v>1</v>
      </c>
      <c r="CB237" s="6">
        <v>2</v>
      </c>
      <c r="CC237" s="308">
        <f t="shared" si="126"/>
        <v>16</v>
      </c>
      <c r="CD237" s="347">
        <f t="shared" si="117"/>
        <v>0.76190476190476186</v>
      </c>
      <c r="CE237" s="308">
        <f t="shared" si="127"/>
        <v>5</v>
      </c>
      <c r="CF237" s="347">
        <f t="shared" si="119"/>
        <v>0.23809523809523808</v>
      </c>
      <c r="CG237" s="308">
        <f t="shared" si="128"/>
        <v>0</v>
      </c>
      <c r="CH237" s="347">
        <f t="shared" si="121"/>
        <v>0</v>
      </c>
      <c r="CI237" s="308">
        <f t="shared" si="129"/>
        <v>0</v>
      </c>
      <c r="CJ237" s="347">
        <f t="shared" si="124"/>
        <v>0</v>
      </c>
      <c r="CK237" s="306">
        <f t="shared" si="125"/>
        <v>1.7619047619047619</v>
      </c>
      <c r="CL237" s="306" t="str">
        <f t="shared" si="123"/>
        <v>Đạt mục tiêu</v>
      </c>
      <c r="CM237" s="6"/>
    </row>
    <row r="238" spans="1:91" s="22" customFormat="1" ht="25.5" hidden="1" customHeight="1">
      <c r="A238" s="71">
        <v>232</v>
      </c>
      <c r="B238" s="589"/>
      <c r="C238" s="590"/>
      <c r="D238" s="591"/>
      <c r="E238" s="590"/>
      <c r="F238" s="591"/>
      <c r="G238" s="590"/>
      <c r="H238" s="170" t="s">
        <v>938</v>
      </c>
      <c r="I238" s="62" t="s">
        <v>600</v>
      </c>
      <c r="J238" s="14" t="s">
        <v>363</v>
      </c>
      <c r="K238" s="15" t="s">
        <v>328</v>
      </c>
      <c r="L238" s="51" t="s">
        <v>296</v>
      </c>
      <c r="M238" s="69" t="s">
        <v>184</v>
      </c>
      <c r="N238" s="342"/>
      <c r="O238" s="342"/>
      <c r="P238" s="342"/>
      <c r="Q238" s="342"/>
      <c r="R238" s="342"/>
      <c r="S238" s="342"/>
      <c r="T238" s="342"/>
      <c r="U238" s="342"/>
      <c r="V238" s="342"/>
      <c r="W238" s="342" t="s">
        <v>184</v>
      </c>
      <c r="X238" s="306">
        <f t="shared" si="115"/>
        <v>1</v>
      </c>
      <c r="Y238" s="80"/>
      <c r="Z238" s="80"/>
      <c r="AA238" s="80"/>
      <c r="AB238" s="185"/>
      <c r="AC238" s="80"/>
      <c r="AD238" s="80"/>
      <c r="AE238" s="80"/>
      <c r="AF238" s="80"/>
      <c r="AG238" s="80"/>
      <c r="AH238" s="80"/>
      <c r="AI238" s="80"/>
      <c r="AJ238" s="80"/>
      <c r="AK238" s="80"/>
      <c r="AL238" s="80"/>
      <c r="AM238" s="80"/>
      <c r="AN238" s="80"/>
      <c r="AO238" s="80"/>
      <c r="AP238" s="80"/>
      <c r="AQ238" s="80"/>
      <c r="AR238" s="80"/>
      <c r="AS238" s="80"/>
      <c r="AT238" s="80"/>
      <c r="AU238" s="80"/>
      <c r="AV238" s="80"/>
      <c r="AW238" s="80"/>
      <c r="AX238" s="80"/>
      <c r="AY238" s="80"/>
      <c r="AZ238" s="80"/>
      <c r="BA238" s="80"/>
      <c r="BB238" s="80"/>
      <c r="BC238" s="80"/>
      <c r="BD238" s="80"/>
      <c r="BE238" s="80"/>
      <c r="BF238" s="80"/>
      <c r="BG238" s="80" t="s">
        <v>523</v>
      </c>
      <c r="BH238" s="6">
        <v>2</v>
      </c>
      <c r="BI238" s="6">
        <v>2</v>
      </c>
      <c r="BJ238" s="6">
        <v>2</v>
      </c>
      <c r="BK238" s="6">
        <v>2</v>
      </c>
      <c r="BL238" s="6">
        <v>2</v>
      </c>
      <c r="BM238" s="6">
        <v>1</v>
      </c>
      <c r="BN238" s="6">
        <v>2</v>
      </c>
      <c r="BO238" s="6">
        <v>2</v>
      </c>
      <c r="BP238" s="6">
        <v>2</v>
      </c>
      <c r="BQ238" s="6">
        <v>2</v>
      </c>
      <c r="BR238" s="6">
        <v>2</v>
      </c>
      <c r="BS238" s="6">
        <v>2</v>
      </c>
      <c r="BT238" s="6">
        <v>2</v>
      </c>
      <c r="BU238" s="6">
        <v>2</v>
      </c>
      <c r="BV238" s="6">
        <v>1</v>
      </c>
      <c r="BW238" s="6">
        <v>2</v>
      </c>
      <c r="BX238" s="6">
        <v>2</v>
      </c>
      <c r="BY238" s="6">
        <v>2</v>
      </c>
      <c r="BZ238" s="6">
        <v>2</v>
      </c>
      <c r="CA238" s="6">
        <v>2</v>
      </c>
      <c r="CB238" s="6">
        <v>2</v>
      </c>
      <c r="CC238" s="308">
        <f t="shared" si="126"/>
        <v>19</v>
      </c>
      <c r="CD238" s="347">
        <f t="shared" si="117"/>
        <v>0.90476190476190477</v>
      </c>
      <c r="CE238" s="308">
        <f t="shared" si="127"/>
        <v>2</v>
      </c>
      <c r="CF238" s="347">
        <f t="shared" si="119"/>
        <v>9.5238095238095233E-2</v>
      </c>
      <c r="CG238" s="308">
        <f t="shared" si="128"/>
        <v>0</v>
      </c>
      <c r="CH238" s="347">
        <f t="shared" si="121"/>
        <v>0</v>
      </c>
      <c r="CI238" s="308">
        <f t="shared" si="129"/>
        <v>0</v>
      </c>
      <c r="CJ238" s="347">
        <f t="shared" si="124"/>
        <v>0</v>
      </c>
      <c r="CK238" s="306">
        <f t="shared" si="125"/>
        <v>1.9047619047619047</v>
      </c>
      <c r="CL238" s="306" t="str">
        <f t="shared" si="123"/>
        <v>Đạt mục tiêu</v>
      </c>
      <c r="CM238" s="6"/>
    </row>
    <row r="239" spans="1:91" s="22" customFormat="1" ht="24.75" hidden="1" customHeight="1">
      <c r="A239" s="71">
        <v>233</v>
      </c>
      <c r="B239" s="589"/>
      <c r="C239" s="590"/>
      <c r="D239" s="591"/>
      <c r="E239" s="590"/>
      <c r="F239" s="591"/>
      <c r="G239" s="590"/>
      <c r="H239" s="174" t="s">
        <v>427</v>
      </c>
      <c r="I239" s="117" t="s">
        <v>600</v>
      </c>
      <c r="J239" s="118" t="s">
        <v>363</v>
      </c>
      <c r="K239" s="17" t="s">
        <v>328</v>
      </c>
      <c r="L239" s="51" t="s">
        <v>296</v>
      </c>
      <c r="M239" s="69" t="s">
        <v>184</v>
      </c>
      <c r="N239" s="119"/>
      <c r="O239" s="119"/>
      <c r="P239" s="119"/>
      <c r="Q239" s="119"/>
      <c r="R239" s="119"/>
      <c r="S239" s="119"/>
      <c r="T239" s="119"/>
      <c r="U239" s="119"/>
      <c r="V239" s="119"/>
      <c r="W239" s="119" t="s">
        <v>184</v>
      </c>
      <c r="X239" s="306">
        <f t="shared" si="115"/>
        <v>1</v>
      </c>
      <c r="Y239" s="80"/>
      <c r="Z239" s="80"/>
      <c r="AA239" s="80"/>
      <c r="AB239" s="185"/>
      <c r="AC239" s="80"/>
      <c r="AD239" s="80"/>
      <c r="AE239" s="80"/>
      <c r="AF239" s="80"/>
      <c r="AG239" s="80"/>
      <c r="AH239" s="80"/>
      <c r="AI239" s="80"/>
      <c r="AJ239" s="80"/>
      <c r="AK239" s="80"/>
      <c r="AL239" s="80"/>
      <c r="AM239" s="80"/>
      <c r="AN239" s="80"/>
      <c r="AO239" s="80"/>
      <c r="AP239" s="80"/>
      <c r="AQ239" s="80"/>
      <c r="AR239" s="80"/>
      <c r="AS239" s="80"/>
      <c r="AT239" s="80"/>
      <c r="AU239" s="80"/>
      <c r="AV239" s="80"/>
      <c r="AW239" s="80"/>
      <c r="AX239" s="80"/>
      <c r="AY239" s="80"/>
      <c r="AZ239" s="80"/>
      <c r="BA239" s="80"/>
      <c r="BB239" s="80"/>
      <c r="BC239" s="80"/>
      <c r="BD239" s="80"/>
      <c r="BE239" s="80" t="s">
        <v>523</v>
      </c>
      <c r="BF239" s="80"/>
      <c r="BG239" s="80"/>
      <c r="BH239" s="6">
        <v>2</v>
      </c>
      <c r="BI239" s="6">
        <v>2</v>
      </c>
      <c r="BJ239" s="6">
        <v>2</v>
      </c>
      <c r="BK239" s="6">
        <v>2</v>
      </c>
      <c r="BL239" s="6">
        <v>2</v>
      </c>
      <c r="BM239" s="6">
        <v>2</v>
      </c>
      <c r="BN239" s="6">
        <v>2</v>
      </c>
      <c r="BO239" s="6">
        <v>2</v>
      </c>
      <c r="BP239" s="6">
        <v>2</v>
      </c>
      <c r="BQ239" s="6">
        <v>2</v>
      </c>
      <c r="BR239" s="6">
        <v>2</v>
      </c>
      <c r="BS239" s="6">
        <v>2</v>
      </c>
      <c r="BT239" s="6">
        <v>2</v>
      </c>
      <c r="BU239" s="6">
        <v>2</v>
      </c>
      <c r="BV239" s="6">
        <v>2</v>
      </c>
      <c r="BW239" s="6">
        <v>2</v>
      </c>
      <c r="BX239" s="6">
        <v>2</v>
      </c>
      <c r="BY239" s="6">
        <v>2</v>
      </c>
      <c r="BZ239" s="6">
        <v>2</v>
      </c>
      <c r="CA239" s="6">
        <v>2</v>
      </c>
      <c r="CB239" s="6">
        <v>2</v>
      </c>
      <c r="CC239" s="308">
        <f t="shared" si="126"/>
        <v>21</v>
      </c>
      <c r="CD239" s="347">
        <f t="shared" si="117"/>
        <v>1</v>
      </c>
      <c r="CE239" s="308">
        <f t="shared" si="127"/>
        <v>0</v>
      </c>
      <c r="CF239" s="347">
        <f t="shared" si="119"/>
        <v>0</v>
      </c>
      <c r="CG239" s="308">
        <f t="shared" si="128"/>
        <v>0</v>
      </c>
      <c r="CH239" s="347">
        <f t="shared" si="121"/>
        <v>0</v>
      </c>
      <c r="CI239" s="308">
        <f t="shared" si="129"/>
        <v>0</v>
      </c>
      <c r="CJ239" s="347">
        <f t="shared" si="124"/>
        <v>0</v>
      </c>
      <c r="CK239" s="306">
        <f t="shared" si="125"/>
        <v>2</v>
      </c>
      <c r="CL239" s="306" t="str">
        <f t="shared" si="123"/>
        <v>Đạt mục tiêu</v>
      </c>
      <c r="CM239" s="91"/>
    </row>
    <row r="240" spans="1:91" s="22" customFormat="1" ht="57" hidden="1" customHeight="1">
      <c r="A240" s="71">
        <v>234</v>
      </c>
      <c r="B240" s="342">
        <v>387</v>
      </c>
      <c r="C240" s="345" t="s">
        <v>212</v>
      </c>
      <c r="D240" s="329" t="s">
        <v>13</v>
      </c>
      <c r="E240" s="345" t="s">
        <v>213</v>
      </c>
      <c r="F240" s="329" t="s">
        <v>13</v>
      </c>
      <c r="G240" s="345" t="s">
        <v>213</v>
      </c>
      <c r="H240" s="161" t="s">
        <v>552</v>
      </c>
      <c r="I240" s="62" t="s">
        <v>600</v>
      </c>
      <c r="J240" s="14" t="s">
        <v>363</v>
      </c>
      <c r="K240" s="15" t="s">
        <v>328</v>
      </c>
      <c r="L240" s="51" t="s">
        <v>321</v>
      </c>
      <c r="M240" s="69" t="s">
        <v>184</v>
      </c>
      <c r="N240" s="342"/>
      <c r="O240" s="342" t="s">
        <v>184</v>
      </c>
      <c r="P240" s="342"/>
      <c r="Q240" s="342"/>
      <c r="R240" s="342"/>
      <c r="S240" s="342"/>
      <c r="T240" s="342"/>
      <c r="U240" s="342"/>
      <c r="V240" s="342"/>
      <c r="W240" s="342"/>
      <c r="X240" s="306">
        <f t="shared" si="115"/>
        <v>1</v>
      </c>
      <c r="Y240" s="80"/>
      <c r="Z240" s="80"/>
      <c r="AA240" s="80"/>
      <c r="AB240" s="185"/>
      <c r="AC240" s="80" t="s">
        <v>523</v>
      </c>
      <c r="AD240" s="80"/>
      <c r="AE240" s="80"/>
      <c r="AF240" s="80" t="s">
        <v>523</v>
      </c>
      <c r="AG240" s="80" t="s">
        <v>523</v>
      </c>
      <c r="AH240" s="80"/>
      <c r="AI240" s="80"/>
      <c r="AJ240" s="80"/>
      <c r="AK240" s="80"/>
      <c r="AL240" s="80"/>
      <c r="AM240" s="80"/>
      <c r="AN240" s="80"/>
      <c r="AO240" s="80"/>
      <c r="AP240" s="80"/>
      <c r="AQ240" s="80"/>
      <c r="AR240" s="80"/>
      <c r="AS240" s="80"/>
      <c r="AT240" s="80"/>
      <c r="AU240" s="80"/>
      <c r="AV240" s="80"/>
      <c r="AW240" s="80" t="s">
        <v>522</v>
      </c>
      <c r="AX240" s="80" t="s">
        <v>522</v>
      </c>
      <c r="AY240" s="80"/>
      <c r="AZ240" s="80"/>
      <c r="BA240" s="80"/>
      <c r="BB240" s="80"/>
      <c r="BC240" s="80"/>
      <c r="BD240" s="80"/>
      <c r="BE240" s="80"/>
      <c r="BF240" s="80"/>
      <c r="BG240" s="80"/>
      <c r="BH240" s="6">
        <v>2</v>
      </c>
      <c r="BI240" s="6">
        <v>2</v>
      </c>
      <c r="BJ240" s="6">
        <v>2</v>
      </c>
      <c r="BK240" s="6">
        <v>2</v>
      </c>
      <c r="BL240" s="6">
        <v>2</v>
      </c>
      <c r="BM240" s="6">
        <v>1</v>
      </c>
      <c r="BN240" s="6">
        <v>2</v>
      </c>
      <c r="BO240" s="6">
        <v>2</v>
      </c>
      <c r="BP240" s="6">
        <v>2</v>
      </c>
      <c r="BQ240" s="6">
        <v>2</v>
      </c>
      <c r="BR240" s="6">
        <v>2</v>
      </c>
      <c r="BS240" s="6">
        <v>2</v>
      </c>
      <c r="BT240" s="6">
        <v>2</v>
      </c>
      <c r="BU240" s="6">
        <v>1</v>
      </c>
      <c r="BV240" s="6">
        <v>1</v>
      </c>
      <c r="BW240" s="6">
        <v>2</v>
      </c>
      <c r="BX240" s="6">
        <v>1</v>
      </c>
      <c r="BY240" s="6">
        <v>2</v>
      </c>
      <c r="BZ240" s="6">
        <v>2</v>
      </c>
      <c r="CA240" s="6">
        <v>2</v>
      </c>
      <c r="CB240" s="6">
        <v>2</v>
      </c>
      <c r="CC240" s="308">
        <f t="shared" si="126"/>
        <v>17</v>
      </c>
      <c r="CD240" s="347">
        <f t="shared" si="117"/>
        <v>0.80952380952380953</v>
      </c>
      <c r="CE240" s="308">
        <f t="shared" si="127"/>
        <v>4</v>
      </c>
      <c r="CF240" s="347">
        <f t="shared" si="119"/>
        <v>0.19047619047619047</v>
      </c>
      <c r="CG240" s="308">
        <f t="shared" si="128"/>
        <v>0</v>
      </c>
      <c r="CH240" s="347">
        <f t="shared" si="121"/>
        <v>0</v>
      </c>
      <c r="CI240" s="308">
        <f t="shared" si="129"/>
        <v>0</v>
      </c>
      <c r="CJ240" s="347">
        <f t="shared" si="124"/>
        <v>0</v>
      </c>
      <c r="CK240" s="306">
        <f t="shared" si="125"/>
        <v>1.8095238095238095</v>
      </c>
      <c r="CL240" s="306" t="str">
        <f t="shared" si="123"/>
        <v>Đạt mục tiêu</v>
      </c>
      <c r="CM240" s="6"/>
    </row>
    <row r="241" spans="1:91" s="22" customFormat="1" ht="54" hidden="1" customHeight="1">
      <c r="A241" s="71">
        <v>235</v>
      </c>
      <c r="B241" s="342">
        <v>389</v>
      </c>
      <c r="C241" s="345" t="s">
        <v>214</v>
      </c>
      <c r="D241" s="329" t="s">
        <v>10</v>
      </c>
      <c r="E241" s="345" t="s">
        <v>215</v>
      </c>
      <c r="F241" s="329" t="s">
        <v>10</v>
      </c>
      <c r="G241" s="345" t="s">
        <v>215</v>
      </c>
      <c r="H241" s="161" t="s">
        <v>399</v>
      </c>
      <c r="I241" s="62" t="s">
        <v>600</v>
      </c>
      <c r="J241" s="14" t="s">
        <v>363</v>
      </c>
      <c r="K241" s="15" t="s">
        <v>328</v>
      </c>
      <c r="L241" s="51" t="s">
        <v>296</v>
      </c>
      <c r="M241" s="69" t="s">
        <v>184</v>
      </c>
      <c r="N241" s="342"/>
      <c r="O241" s="342"/>
      <c r="P241" s="342" t="s">
        <v>184</v>
      </c>
      <c r="Q241" s="342"/>
      <c r="R241" s="342"/>
      <c r="S241" s="342"/>
      <c r="T241" s="342"/>
      <c r="U241" s="342"/>
      <c r="V241" s="342"/>
      <c r="W241" s="342"/>
      <c r="X241" s="306">
        <f t="shared" si="115"/>
        <v>1</v>
      </c>
      <c r="Y241" s="80"/>
      <c r="Z241" s="80"/>
      <c r="AA241" s="80"/>
      <c r="AB241" s="185"/>
      <c r="AC241" s="80"/>
      <c r="AD241" s="80"/>
      <c r="AE241" s="80"/>
      <c r="AF241" s="80"/>
      <c r="AG241" s="80"/>
      <c r="AH241" s="80"/>
      <c r="AI241" s="80" t="s">
        <v>523</v>
      </c>
      <c r="AJ241" s="80"/>
      <c r="AK241" s="80"/>
      <c r="AL241" s="80"/>
      <c r="AM241" s="80"/>
      <c r="AN241" s="80"/>
      <c r="AO241" s="80"/>
      <c r="AP241" s="80"/>
      <c r="AQ241" s="80"/>
      <c r="AR241" s="80"/>
      <c r="AS241" s="80"/>
      <c r="AT241" s="80"/>
      <c r="AU241" s="80"/>
      <c r="AV241" s="80"/>
      <c r="AW241" s="80"/>
      <c r="AX241" s="80"/>
      <c r="AY241" s="80"/>
      <c r="AZ241" s="80"/>
      <c r="BA241" s="80"/>
      <c r="BB241" s="80"/>
      <c r="BC241" s="80"/>
      <c r="BD241" s="80"/>
      <c r="BE241" s="80"/>
      <c r="BF241" s="80" t="s">
        <v>523</v>
      </c>
      <c r="BG241" s="80"/>
      <c r="BH241" s="6">
        <v>2</v>
      </c>
      <c r="BI241" s="6">
        <v>2</v>
      </c>
      <c r="BJ241" s="6">
        <v>2</v>
      </c>
      <c r="BK241" s="6">
        <v>2</v>
      </c>
      <c r="BL241" s="6">
        <v>2</v>
      </c>
      <c r="BM241" s="6">
        <v>1</v>
      </c>
      <c r="BN241" s="6">
        <v>2</v>
      </c>
      <c r="BO241" s="6">
        <v>2</v>
      </c>
      <c r="BP241" s="6">
        <v>2</v>
      </c>
      <c r="BQ241" s="6">
        <v>2</v>
      </c>
      <c r="BR241" s="6">
        <v>2</v>
      </c>
      <c r="BS241" s="6">
        <v>2</v>
      </c>
      <c r="BT241" s="6">
        <v>2</v>
      </c>
      <c r="BU241" s="6">
        <v>2</v>
      </c>
      <c r="BV241" s="6">
        <v>1</v>
      </c>
      <c r="BW241" s="6">
        <v>2</v>
      </c>
      <c r="BX241" s="6">
        <v>2</v>
      </c>
      <c r="BY241" s="6">
        <v>2</v>
      </c>
      <c r="BZ241" s="6">
        <v>2</v>
      </c>
      <c r="CA241" s="6">
        <v>2</v>
      </c>
      <c r="CB241" s="6">
        <v>2</v>
      </c>
      <c r="CC241" s="308">
        <f t="shared" si="126"/>
        <v>19</v>
      </c>
      <c r="CD241" s="347">
        <f t="shared" si="117"/>
        <v>0.90476190476190477</v>
      </c>
      <c r="CE241" s="308">
        <f t="shared" si="127"/>
        <v>2</v>
      </c>
      <c r="CF241" s="347">
        <f t="shared" si="119"/>
        <v>9.5238095238095233E-2</v>
      </c>
      <c r="CG241" s="308">
        <f t="shared" si="128"/>
        <v>0</v>
      </c>
      <c r="CH241" s="347">
        <f t="shared" si="121"/>
        <v>0</v>
      </c>
      <c r="CI241" s="308">
        <f t="shared" si="129"/>
        <v>0</v>
      </c>
      <c r="CJ241" s="347">
        <f t="shared" si="124"/>
        <v>0</v>
      </c>
      <c r="CK241" s="306">
        <f t="shared" si="125"/>
        <v>1.9047619047619047</v>
      </c>
      <c r="CL241" s="306" t="str">
        <f t="shared" si="123"/>
        <v>Đạt mục tiêu</v>
      </c>
      <c r="CM241" s="6"/>
    </row>
    <row r="242" spans="1:91" s="22" customFormat="1" ht="14.25" hidden="1" customHeight="1">
      <c r="A242" s="71">
        <v>236</v>
      </c>
      <c r="B242" s="41">
        <v>391</v>
      </c>
      <c r="C242" s="582" t="s">
        <v>273</v>
      </c>
      <c r="D242" s="583"/>
      <c r="E242" s="583"/>
      <c r="F242" s="584"/>
      <c r="G242" s="45" t="s">
        <v>331</v>
      </c>
      <c r="H242" s="152" t="s">
        <v>331</v>
      </c>
      <c r="I242" s="45" t="s">
        <v>331</v>
      </c>
      <c r="J242" s="45" t="s">
        <v>331</v>
      </c>
      <c r="K242" s="15" t="s">
        <v>328</v>
      </c>
      <c r="L242" s="45" t="s">
        <v>331</v>
      </c>
      <c r="M242" s="45" t="s">
        <v>331</v>
      </c>
      <c r="N242" s="45" t="s">
        <v>331</v>
      </c>
      <c r="O242" s="45" t="s">
        <v>331</v>
      </c>
      <c r="P242" s="45" t="s">
        <v>331</v>
      </c>
      <c r="Q242" s="45" t="s">
        <v>331</v>
      </c>
      <c r="R242" s="45" t="s">
        <v>331</v>
      </c>
      <c r="S242" s="45" t="s">
        <v>331</v>
      </c>
      <c r="T242" s="45" t="s">
        <v>331</v>
      </c>
      <c r="U242" s="45" t="s">
        <v>331</v>
      </c>
      <c r="V242" s="45" t="s">
        <v>331</v>
      </c>
      <c r="W242" s="45" t="s">
        <v>331</v>
      </c>
      <c r="X242" s="45" t="s">
        <v>331</v>
      </c>
      <c r="Y242" s="45" t="s">
        <v>331</v>
      </c>
      <c r="Z242" s="45" t="s">
        <v>331</v>
      </c>
      <c r="AA242" s="45" t="s">
        <v>331</v>
      </c>
      <c r="AB242" s="45" t="s">
        <v>331</v>
      </c>
      <c r="AC242" s="45" t="s">
        <v>331</v>
      </c>
      <c r="AD242" s="45" t="s">
        <v>331</v>
      </c>
      <c r="AE242" s="45" t="s">
        <v>331</v>
      </c>
      <c r="AF242" s="45" t="s">
        <v>331</v>
      </c>
      <c r="AG242" s="45" t="s">
        <v>331</v>
      </c>
      <c r="AH242" s="45" t="s">
        <v>331</v>
      </c>
      <c r="AI242" s="45" t="s">
        <v>331</v>
      </c>
      <c r="AJ242" s="45" t="s">
        <v>331</v>
      </c>
      <c r="AK242" s="45" t="s">
        <v>331</v>
      </c>
      <c r="AL242" s="45" t="s">
        <v>331</v>
      </c>
      <c r="AM242" s="45" t="s">
        <v>331</v>
      </c>
      <c r="AN242" s="45" t="s">
        <v>331</v>
      </c>
      <c r="AO242" s="45" t="s">
        <v>331</v>
      </c>
      <c r="AP242" s="45" t="s">
        <v>331</v>
      </c>
      <c r="AQ242" s="45" t="s">
        <v>331</v>
      </c>
      <c r="AR242" s="45" t="s">
        <v>331</v>
      </c>
      <c r="AS242" s="45" t="s">
        <v>331</v>
      </c>
      <c r="AT242" s="45" t="s">
        <v>331</v>
      </c>
      <c r="AU242" s="45" t="s">
        <v>331</v>
      </c>
      <c r="AV242" s="45" t="s">
        <v>331</v>
      </c>
      <c r="AW242" s="45" t="s">
        <v>331</v>
      </c>
      <c r="AX242" s="45" t="s">
        <v>331</v>
      </c>
      <c r="AY242" s="45" t="s">
        <v>331</v>
      </c>
      <c r="AZ242" s="45" t="s">
        <v>331</v>
      </c>
      <c r="BA242" s="45" t="s">
        <v>331</v>
      </c>
      <c r="BB242" s="45" t="s">
        <v>331</v>
      </c>
      <c r="BC242" s="45" t="s">
        <v>331</v>
      </c>
      <c r="BD242" s="45" t="s">
        <v>331</v>
      </c>
      <c r="BE242" s="45" t="s">
        <v>331</v>
      </c>
      <c r="BF242" s="45" t="s">
        <v>331</v>
      </c>
      <c r="BG242" s="45" t="s">
        <v>331</v>
      </c>
      <c r="BH242" s="45" t="s">
        <v>331</v>
      </c>
      <c r="BI242" s="45" t="s">
        <v>331</v>
      </c>
      <c r="BJ242" s="45" t="s">
        <v>331</v>
      </c>
      <c r="BK242" s="45" t="s">
        <v>331</v>
      </c>
      <c r="BL242" s="45" t="s">
        <v>331</v>
      </c>
      <c r="BM242" s="45" t="s">
        <v>331</v>
      </c>
      <c r="BN242" s="45" t="s">
        <v>331</v>
      </c>
      <c r="BO242" s="45" t="s">
        <v>331</v>
      </c>
      <c r="BP242" s="45" t="s">
        <v>331</v>
      </c>
      <c r="BQ242" s="45" t="s">
        <v>331</v>
      </c>
      <c r="BR242" s="45" t="s">
        <v>331</v>
      </c>
      <c r="BS242" s="45" t="s">
        <v>331</v>
      </c>
      <c r="BT242" s="45" t="s">
        <v>331</v>
      </c>
      <c r="BU242" s="45" t="s">
        <v>331</v>
      </c>
      <c r="BV242" s="45" t="s">
        <v>331</v>
      </c>
      <c r="BW242" s="45" t="s">
        <v>331</v>
      </c>
      <c r="BX242" s="45" t="s">
        <v>331</v>
      </c>
      <c r="BY242" s="45" t="s">
        <v>331</v>
      </c>
      <c r="BZ242" s="45" t="s">
        <v>331</v>
      </c>
      <c r="CA242" s="45" t="s">
        <v>331</v>
      </c>
      <c r="CB242" s="45" t="s">
        <v>331</v>
      </c>
      <c r="CC242" s="45" t="s">
        <v>331</v>
      </c>
      <c r="CD242" s="278" t="s">
        <v>331</v>
      </c>
      <c r="CE242" s="45" t="s">
        <v>331</v>
      </c>
      <c r="CF242" s="278" t="s">
        <v>331</v>
      </c>
      <c r="CG242" s="45" t="s">
        <v>331</v>
      </c>
      <c r="CH242" s="278" t="s">
        <v>331</v>
      </c>
      <c r="CI242" s="45" t="s">
        <v>331</v>
      </c>
      <c r="CJ242" s="278" t="s">
        <v>331</v>
      </c>
      <c r="CK242" s="45" t="s">
        <v>331</v>
      </c>
      <c r="CL242" s="45" t="s">
        <v>331</v>
      </c>
      <c r="CM242" s="45" t="s">
        <v>331</v>
      </c>
    </row>
    <row r="243" spans="1:91" s="22" customFormat="1" ht="30.6" customHeight="1">
      <c r="A243" s="71">
        <v>237</v>
      </c>
      <c r="B243" s="342">
        <v>392</v>
      </c>
      <c r="C243" s="345" t="s">
        <v>218</v>
      </c>
      <c r="D243" s="329" t="s">
        <v>10</v>
      </c>
      <c r="E243" s="345" t="s">
        <v>49</v>
      </c>
      <c r="F243" s="329" t="s">
        <v>12</v>
      </c>
      <c r="G243" s="345" t="s">
        <v>49</v>
      </c>
      <c r="H243" s="161" t="s">
        <v>49</v>
      </c>
      <c r="I243" s="55" t="s">
        <v>600</v>
      </c>
      <c r="J243" s="14" t="s">
        <v>363</v>
      </c>
      <c r="K243" s="15" t="s">
        <v>328</v>
      </c>
      <c r="L243" s="51" t="s">
        <v>296</v>
      </c>
      <c r="M243" s="69" t="s">
        <v>184</v>
      </c>
      <c r="N243" s="122"/>
      <c r="O243" s="122"/>
      <c r="P243" s="122"/>
      <c r="Q243" s="122"/>
      <c r="R243" s="122" t="s">
        <v>184</v>
      </c>
      <c r="S243" s="122"/>
      <c r="T243" s="122"/>
      <c r="U243" s="122"/>
      <c r="V243" s="122"/>
      <c r="W243" s="122"/>
      <c r="X243" s="121">
        <f t="shared" ref="X243:X280" si="130">COUNTIF($N243:$W243,"x")</f>
        <v>1</v>
      </c>
      <c r="Y243" s="80" t="s">
        <v>521</v>
      </c>
      <c r="Z243" s="80"/>
      <c r="AA243" s="80"/>
      <c r="AB243" s="185"/>
      <c r="AC243" s="80"/>
      <c r="AD243" s="80"/>
      <c r="AE243" s="80"/>
      <c r="AF243" s="80"/>
      <c r="AG243" s="80"/>
      <c r="AH243" s="80"/>
      <c r="AI243" s="80"/>
      <c r="AJ243" s="80"/>
      <c r="AK243" s="80"/>
      <c r="AL243" s="80" t="s">
        <v>521</v>
      </c>
      <c r="AM243" s="80"/>
      <c r="AN243" s="80"/>
      <c r="AO243" s="80"/>
      <c r="AP243" s="80"/>
      <c r="AQ243" s="80" t="s">
        <v>521</v>
      </c>
      <c r="AR243" s="80"/>
      <c r="AS243" s="80"/>
      <c r="AT243" s="80"/>
      <c r="AU243" s="80" t="s">
        <v>521</v>
      </c>
      <c r="AV243" s="80"/>
      <c r="AW243" s="80"/>
      <c r="AX243" s="80" t="s">
        <v>521</v>
      </c>
      <c r="AY243" s="80"/>
      <c r="AZ243" s="80"/>
      <c r="BA243" s="80"/>
      <c r="BB243" s="80"/>
      <c r="BC243" s="80"/>
      <c r="BD243" s="80"/>
      <c r="BE243" s="80"/>
      <c r="BF243" s="80"/>
      <c r="BG243" s="80"/>
      <c r="BH243" s="6">
        <v>2</v>
      </c>
      <c r="BI243" s="6">
        <v>2</v>
      </c>
      <c r="BJ243" s="6">
        <v>2</v>
      </c>
      <c r="BK243" s="6">
        <v>2</v>
      </c>
      <c r="BL243" s="6">
        <v>1</v>
      </c>
      <c r="BM243" s="6">
        <v>1</v>
      </c>
      <c r="BN243" s="6">
        <v>2</v>
      </c>
      <c r="BO243" s="6">
        <v>2</v>
      </c>
      <c r="BP243" s="6">
        <v>2</v>
      </c>
      <c r="BQ243" s="6">
        <v>2</v>
      </c>
      <c r="BR243" s="6">
        <v>1</v>
      </c>
      <c r="BS243" s="6">
        <v>2</v>
      </c>
      <c r="BT243" s="6">
        <v>1</v>
      </c>
      <c r="BU243" s="6">
        <v>1</v>
      </c>
      <c r="BV243" s="6">
        <v>2</v>
      </c>
      <c r="BW243" s="6">
        <v>1</v>
      </c>
      <c r="BX243" s="6">
        <v>2</v>
      </c>
      <c r="BY243" s="6">
        <v>1</v>
      </c>
      <c r="BZ243" s="6">
        <v>2</v>
      </c>
      <c r="CA243" s="6">
        <v>2</v>
      </c>
      <c r="CB243" s="6">
        <v>2</v>
      </c>
      <c r="CC243" s="308">
        <f t="shared" ref="CC243:CC249" si="131">COUNTIF(BH243:CB243,"2")</f>
        <v>14</v>
      </c>
      <c r="CD243" s="347">
        <f t="shared" ref="CD243:CD280" si="132">CC243/(CC243+CE243+CG243+CI243)</f>
        <v>0.66666666666666663</v>
      </c>
      <c r="CE243" s="308">
        <f t="shared" ref="CE243:CE249" si="133">COUNTIF(BH243:CB243,"1")</f>
        <v>7</v>
      </c>
      <c r="CF243" s="347">
        <f t="shared" ref="CF243:CF280" si="134">CE243/(CC243+CE243+CG243+CI243)</f>
        <v>0.33333333333333331</v>
      </c>
      <c r="CG243" s="308">
        <f t="shared" ref="CG243:CG249" si="135">COUNTIF(BH243:CB243,"0")</f>
        <v>0</v>
      </c>
      <c r="CH243" s="347">
        <f t="shared" ref="CH243:CH280" si="136">CG243/(CC243+CE243+CG243+CI243)</f>
        <v>0</v>
      </c>
      <c r="CI243" s="308">
        <f t="shared" ref="CI243:CI249" si="137">COUNTIF(BH243:CB243,"KĐG")</f>
        <v>0</v>
      </c>
      <c r="CJ243" s="347">
        <f>CI243/(CC243+CE243+CG243+CI243)</f>
        <v>0</v>
      </c>
      <c r="CK243" s="277">
        <f>(((CC243*2)+(CE243*1)+(CG243*0)))/(CC243+CE243+CG243)</f>
        <v>1.6666666666666667</v>
      </c>
      <c r="CL243" s="306" t="str">
        <f t="shared" ref="CL243:CL280" si="138">IF(CJ243&gt;=50%,"KĐG",IF(CK243&gt;=1.6,"Đạt mục tiêu",IF(CK243&gt;=1,"Cần cố gắng","Chưa đạt")))</f>
        <v>Đạt mục tiêu</v>
      </c>
      <c r="CM243" s="6"/>
    </row>
    <row r="244" spans="1:91" s="22" customFormat="1" ht="43.5" hidden="1" customHeight="1">
      <c r="A244" s="71">
        <v>238</v>
      </c>
      <c r="B244" s="342">
        <v>395</v>
      </c>
      <c r="C244" s="345" t="s">
        <v>219</v>
      </c>
      <c r="D244" s="329" t="s">
        <v>10</v>
      </c>
      <c r="E244" s="345" t="s">
        <v>220</v>
      </c>
      <c r="F244" s="329" t="s">
        <v>10</v>
      </c>
      <c r="G244" s="345" t="s">
        <v>220</v>
      </c>
      <c r="H244" s="162" t="s">
        <v>400</v>
      </c>
      <c r="I244" s="55" t="s">
        <v>600</v>
      </c>
      <c r="J244" s="18" t="s">
        <v>363</v>
      </c>
      <c r="K244" s="15" t="s">
        <v>328</v>
      </c>
      <c r="L244" s="51" t="s">
        <v>296</v>
      </c>
      <c r="M244" s="69" t="s">
        <v>184</v>
      </c>
      <c r="N244" s="342"/>
      <c r="O244" s="342"/>
      <c r="P244" s="342"/>
      <c r="Q244" s="342"/>
      <c r="R244" s="342"/>
      <c r="S244" s="342" t="s">
        <v>184</v>
      </c>
      <c r="T244" s="342"/>
      <c r="U244" s="342"/>
      <c r="V244" s="342"/>
      <c r="W244" s="342"/>
      <c r="X244" s="306">
        <f t="shared" si="130"/>
        <v>1</v>
      </c>
      <c r="Y244" s="80"/>
      <c r="Z244" s="80"/>
      <c r="AA244" s="80"/>
      <c r="AB244" s="185"/>
      <c r="AC244" s="80"/>
      <c r="AD244" s="80" t="s">
        <v>520</v>
      </c>
      <c r="AE244" s="80"/>
      <c r="AF244" s="80" t="s">
        <v>520</v>
      </c>
      <c r="AG244" s="80"/>
      <c r="AH244" s="80" t="s">
        <v>520</v>
      </c>
      <c r="AI244" s="80"/>
      <c r="AJ244" s="80"/>
      <c r="AK244" s="80"/>
      <c r="AL244" s="80"/>
      <c r="AM244" s="80"/>
      <c r="AN244" s="80"/>
      <c r="AO244" s="80"/>
      <c r="AP244" s="80"/>
      <c r="AQ244" s="80"/>
      <c r="AR244" s="80"/>
      <c r="AS244" s="80" t="s">
        <v>520</v>
      </c>
      <c r="AT244" s="80" t="s">
        <v>520</v>
      </c>
      <c r="AU244" s="80"/>
      <c r="AV244" s="80"/>
      <c r="AW244" s="80"/>
      <c r="AX244" s="80"/>
      <c r="AY244" s="80"/>
      <c r="AZ244" s="80"/>
      <c r="BA244" s="80"/>
      <c r="BB244" s="80"/>
      <c r="BC244" s="80"/>
      <c r="BD244" s="80"/>
      <c r="BE244" s="80"/>
      <c r="BF244" s="80"/>
      <c r="BG244" s="80"/>
      <c r="BH244" s="222">
        <v>2</v>
      </c>
      <c r="BI244" s="222">
        <v>2</v>
      </c>
      <c r="BJ244" s="222">
        <v>2</v>
      </c>
      <c r="BK244" s="222">
        <v>2</v>
      </c>
      <c r="BL244" s="222">
        <v>2</v>
      </c>
      <c r="BM244" s="222">
        <v>2</v>
      </c>
      <c r="BN244" s="222">
        <v>2</v>
      </c>
      <c r="BO244" s="222">
        <v>2</v>
      </c>
      <c r="BP244" s="222">
        <v>2</v>
      </c>
      <c r="BQ244" s="222">
        <v>2</v>
      </c>
      <c r="BR244" s="222">
        <v>1</v>
      </c>
      <c r="BS244" s="222">
        <v>2</v>
      </c>
      <c r="BT244" s="222">
        <v>2</v>
      </c>
      <c r="BU244" s="222">
        <v>2</v>
      </c>
      <c r="BV244" s="222">
        <v>2</v>
      </c>
      <c r="BW244" s="222">
        <v>2</v>
      </c>
      <c r="BX244" s="222">
        <v>2</v>
      </c>
      <c r="BY244" s="222">
        <v>2</v>
      </c>
      <c r="BZ244" s="222">
        <v>1</v>
      </c>
      <c r="CA244" s="222">
        <v>2</v>
      </c>
      <c r="CB244" s="222">
        <v>1</v>
      </c>
      <c r="CC244" s="308">
        <f t="shared" si="131"/>
        <v>18</v>
      </c>
      <c r="CD244" s="347">
        <f t="shared" si="132"/>
        <v>0.8571428571428571</v>
      </c>
      <c r="CE244" s="308">
        <f t="shared" si="133"/>
        <v>3</v>
      </c>
      <c r="CF244" s="347">
        <f t="shared" si="134"/>
        <v>0.14285714285714285</v>
      </c>
      <c r="CG244" s="308">
        <f t="shared" si="135"/>
        <v>0</v>
      </c>
      <c r="CH244" s="347">
        <f t="shared" si="136"/>
        <v>0</v>
      </c>
      <c r="CI244" s="308">
        <f t="shared" si="137"/>
        <v>0</v>
      </c>
      <c r="CJ244" s="347">
        <f t="shared" si="124"/>
        <v>0</v>
      </c>
      <c r="CK244" s="306">
        <f t="shared" si="125"/>
        <v>1.8571428571428572</v>
      </c>
      <c r="CL244" s="306" t="str">
        <f t="shared" si="138"/>
        <v>Đạt mục tiêu</v>
      </c>
      <c r="CM244" s="6"/>
    </row>
    <row r="245" spans="1:91" s="22" customFormat="1" ht="59.25" hidden="1" customHeight="1">
      <c r="A245" s="71">
        <v>239</v>
      </c>
      <c r="B245" s="342">
        <v>396</v>
      </c>
      <c r="C245" s="345" t="s">
        <v>219</v>
      </c>
      <c r="D245" s="329" t="s">
        <v>10</v>
      </c>
      <c r="E245" s="345" t="s">
        <v>220</v>
      </c>
      <c r="F245" s="329" t="s">
        <v>10</v>
      </c>
      <c r="G245" s="345" t="s">
        <v>220</v>
      </c>
      <c r="H245" s="162" t="s">
        <v>400</v>
      </c>
      <c r="I245" s="55" t="s">
        <v>600</v>
      </c>
      <c r="J245" s="18" t="s">
        <v>363</v>
      </c>
      <c r="K245" s="15" t="s">
        <v>328</v>
      </c>
      <c r="L245" s="51" t="s">
        <v>296</v>
      </c>
      <c r="M245" s="69" t="s">
        <v>184</v>
      </c>
      <c r="N245" s="342"/>
      <c r="O245" s="342"/>
      <c r="P245" s="342" t="s">
        <v>184</v>
      </c>
      <c r="Q245" s="342"/>
      <c r="R245" s="342"/>
      <c r="S245" s="342"/>
      <c r="T245" s="342"/>
      <c r="U245" s="342"/>
      <c r="V245" s="342"/>
      <c r="W245" s="342"/>
      <c r="X245" s="306">
        <f t="shared" si="130"/>
        <v>1</v>
      </c>
      <c r="Y245" s="80"/>
      <c r="Z245" s="80"/>
      <c r="AA245" s="80"/>
      <c r="AB245" s="185"/>
      <c r="AC245" s="80"/>
      <c r="AD245" s="80"/>
      <c r="AE245" s="80"/>
      <c r="AF245" s="80" t="s">
        <v>520</v>
      </c>
      <c r="AG245" s="80"/>
      <c r="AH245" s="80"/>
      <c r="AI245" s="80"/>
      <c r="AJ245" s="80"/>
      <c r="AK245" s="80"/>
      <c r="AL245" s="80"/>
      <c r="AM245" s="80"/>
      <c r="AN245" s="80"/>
      <c r="AO245" s="80"/>
      <c r="AP245" s="80"/>
      <c r="AQ245" s="80"/>
      <c r="AR245" s="80"/>
      <c r="AS245" s="80"/>
      <c r="AT245" s="80"/>
      <c r="AU245" s="80"/>
      <c r="AV245" s="80"/>
      <c r="AW245" s="80"/>
      <c r="AX245" s="80"/>
      <c r="AY245" s="80"/>
      <c r="AZ245" s="80"/>
      <c r="BA245" s="80"/>
      <c r="BB245" s="80"/>
      <c r="BC245" s="80"/>
      <c r="BD245" s="80"/>
      <c r="BE245" s="80"/>
      <c r="BF245" s="80"/>
      <c r="BG245" s="80"/>
      <c r="BH245" s="6">
        <v>2</v>
      </c>
      <c r="BI245" s="6">
        <v>2</v>
      </c>
      <c r="BJ245" s="6">
        <v>1</v>
      </c>
      <c r="BK245" s="6">
        <v>2</v>
      </c>
      <c r="BL245" s="6">
        <v>2</v>
      </c>
      <c r="BM245" s="6">
        <v>1</v>
      </c>
      <c r="BN245" s="6">
        <v>2</v>
      </c>
      <c r="BO245" s="6">
        <v>2</v>
      </c>
      <c r="BP245" s="6">
        <v>1</v>
      </c>
      <c r="BQ245" s="6">
        <v>2</v>
      </c>
      <c r="BR245" s="6">
        <v>2</v>
      </c>
      <c r="BS245" s="6">
        <v>2</v>
      </c>
      <c r="BT245" s="6">
        <v>2</v>
      </c>
      <c r="BU245" s="6">
        <v>1</v>
      </c>
      <c r="BV245" s="6">
        <v>2</v>
      </c>
      <c r="BW245" s="6">
        <v>2</v>
      </c>
      <c r="BX245" s="6">
        <v>2</v>
      </c>
      <c r="BY245" s="6">
        <v>2</v>
      </c>
      <c r="BZ245" s="6">
        <v>1</v>
      </c>
      <c r="CA245" s="6">
        <v>2</v>
      </c>
      <c r="CB245" s="6">
        <v>2</v>
      </c>
      <c r="CC245" s="308">
        <f t="shared" si="131"/>
        <v>16</v>
      </c>
      <c r="CD245" s="347">
        <f t="shared" si="132"/>
        <v>0.76190476190476186</v>
      </c>
      <c r="CE245" s="308">
        <f t="shared" si="133"/>
        <v>5</v>
      </c>
      <c r="CF245" s="347">
        <f t="shared" si="134"/>
        <v>0.23809523809523808</v>
      </c>
      <c r="CG245" s="308">
        <f t="shared" si="135"/>
        <v>0</v>
      </c>
      <c r="CH245" s="347">
        <f t="shared" si="136"/>
        <v>0</v>
      </c>
      <c r="CI245" s="308">
        <f t="shared" si="137"/>
        <v>0</v>
      </c>
      <c r="CJ245" s="347">
        <f t="shared" si="124"/>
        <v>0</v>
      </c>
      <c r="CK245" s="306">
        <f t="shared" si="125"/>
        <v>1.7619047619047619</v>
      </c>
      <c r="CL245" s="306" t="str">
        <f t="shared" si="138"/>
        <v>Đạt mục tiêu</v>
      </c>
      <c r="CM245" s="6"/>
    </row>
    <row r="246" spans="1:91" s="22" customFormat="1" ht="79.5" hidden="1" customHeight="1">
      <c r="A246" s="71">
        <v>240</v>
      </c>
      <c r="B246" s="342">
        <v>398</v>
      </c>
      <c r="C246" s="345" t="s">
        <v>221</v>
      </c>
      <c r="D246" s="329" t="s">
        <v>12</v>
      </c>
      <c r="E246" s="345" t="s">
        <v>306</v>
      </c>
      <c r="F246" s="329" t="s">
        <v>12</v>
      </c>
      <c r="G246" s="345" t="s">
        <v>306</v>
      </c>
      <c r="H246" s="161" t="s">
        <v>401</v>
      </c>
      <c r="I246" s="55" t="s">
        <v>600</v>
      </c>
      <c r="J246" s="14" t="s">
        <v>363</v>
      </c>
      <c r="K246" s="15" t="s">
        <v>328</v>
      </c>
      <c r="L246" s="51" t="s">
        <v>296</v>
      </c>
      <c r="M246" s="69" t="s">
        <v>184</v>
      </c>
      <c r="N246" s="342"/>
      <c r="O246" s="342"/>
      <c r="P246" s="342"/>
      <c r="Q246" s="342" t="s">
        <v>184</v>
      </c>
      <c r="R246" s="342"/>
      <c r="S246" s="342"/>
      <c r="T246" s="342"/>
      <c r="U246" s="342"/>
      <c r="V246" s="342"/>
      <c r="W246" s="342"/>
      <c r="X246" s="306">
        <f t="shared" si="130"/>
        <v>1</v>
      </c>
      <c r="Y246" s="80" t="s">
        <v>521</v>
      </c>
      <c r="Z246" s="80"/>
      <c r="AA246" s="80" t="s">
        <v>521</v>
      </c>
      <c r="AB246" s="185"/>
      <c r="AC246" s="80"/>
      <c r="AD246" s="80"/>
      <c r="AE246" s="80" t="s">
        <v>521</v>
      </c>
      <c r="AF246" s="80"/>
      <c r="AG246" s="80" t="s">
        <v>521</v>
      </c>
      <c r="AH246" s="80"/>
      <c r="AI246" s="80" t="s">
        <v>521</v>
      </c>
      <c r="AJ246" s="80"/>
      <c r="AK246" s="80" t="s">
        <v>521</v>
      </c>
      <c r="AL246" s="80"/>
      <c r="AM246" s="80"/>
      <c r="AN246" s="80"/>
      <c r="AO246" s="80"/>
      <c r="AP246" s="80"/>
      <c r="AQ246" s="80"/>
      <c r="AR246" s="80"/>
      <c r="AS246" s="80"/>
      <c r="AT246" s="80"/>
      <c r="AU246" s="80"/>
      <c r="AV246" s="80"/>
      <c r="AW246" s="80"/>
      <c r="AX246" s="80"/>
      <c r="AY246" s="80"/>
      <c r="AZ246" s="80"/>
      <c r="BA246" s="80"/>
      <c r="BB246" s="80"/>
      <c r="BC246" s="80"/>
      <c r="BD246" s="80"/>
      <c r="BE246" s="80"/>
      <c r="BF246" s="80"/>
      <c r="BG246" s="80"/>
      <c r="BH246" s="6">
        <v>2</v>
      </c>
      <c r="BI246" s="6">
        <v>2</v>
      </c>
      <c r="BJ246" s="6">
        <v>2</v>
      </c>
      <c r="BK246" s="6">
        <v>2</v>
      </c>
      <c r="BL246" s="6">
        <v>2</v>
      </c>
      <c r="BM246" s="6">
        <v>1</v>
      </c>
      <c r="BN246" s="6">
        <v>2</v>
      </c>
      <c r="BO246" s="6">
        <v>2</v>
      </c>
      <c r="BP246" s="6">
        <v>2</v>
      </c>
      <c r="BQ246" s="6">
        <v>2</v>
      </c>
      <c r="BR246" s="6">
        <v>2</v>
      </c>
      <c r="BS246" s="6">
        <v>2</v>
      </c>
      <c r="BT246" s="6">
        <v>2</v>
      </c>
      <c r="BU246" s="6">
        <v>2</v>
      </c>
      <c r="BV246" s="6">
        <v>1</v>
      </c>
      <c r="BW246" s="6">
        <v>2</v>
      </c>
      <c r="BX246" s="6">
        <v>2</v>
      </c>
      <c r="BY246" s="6">
        <v>2</v>
      </c>
      <c r="BZ246" s="6">
        <v>2</v>
      </c>
      <c r="CA246" s="6">
        <v>2</v>
      </c>
      <c r="CB246" s="6">
        <v>2</v>
      </c>
      <c r="CC246" s="308">
        <f t="shared" si="131"/>
        <v>19</v>
      </c>
      <c r="CD246" s="347">
        <f t="shared" si="132"/>
        <v>0.90476190476190477</v>
      </c>
      <c r="CE246" s="308">
        <f t="shared" si="133"/>
        <v>2</v>
      </c>
      <c r="CF246" s="347">
        <f t="shared" si="134"/>
        <v>9.5238095238095233E-2</v>
      </c>
      <c r="CG246" s="308">
        <f t="shared" si="135"/>
        <v>0</v>
      </c>
      <c r="CH246" s="347">
        <f t="shared" si="136"/>
        <v>0</v>
      </c>
      <c r="CI246" s="308">
        <f t="shared" si="137"/>
        <v>0</v>
      </c>
      <c r="CJ246" s="347">
        <f t="shared" si="124"/>
        <v>0</v>
      </c>
      <c r="CK246" s="306">
        <f t="shared" si="125"/>
        <v>1.9047619047619047</v>
      </c>
      <c r="CL246" s="306" t="str">
        <f t="shared" si="138"/>
        <v>Đạt mục tiêu</v>
      </c>
      <c r="CM246" s="6"/>
    </row>
    <row r="247" spans="1:91" s="22" customFormat="1" ht="67.5" hidden="1" customHeight="1">
      <c r="A247" s="71">
        <v>241</v>
      </c>
      <c r="B247" s="342">
        <v>401</v>
      </c>
      <c r="C247" s="345" t="s">
        <v>51</v>
      </c>
      <c r="D247" s="329" t="s">
        <v>10</v>
      </c>
      <c r="E247" s="345" t="s">
        <v>222</v>
      </c>
      <c r="F247" s="329" t="s">
        <v>12</v>
      </c>
      <c r="G247" s="345" t="s">
        <v>222</v>
      </c>
      <c r="H247" s="161" t="s">
        <v>553</v>
      </c>
      <c r="I247" s="55" t="s">
        <v>600</v>
      </c>
      <c r="J247" s="14" t="s">
        <v>363</v>
      </c>
      <c r="K247" s="15" t="s">
        <v>328</v>
      </c>
      <c r="L247" s="51" t="s">
        <v>296</v>
      </c>
      <c r="M247" s="69" t="s">
        <v>184</v>
      </c>
      <c r="N247" s="342"/>
      <c r="O247" s="342"/>
      <c r="P247" s="342" t="s">
        <v>184</v>
      </c>
      <c r="Q247" s="342"/>
      <c r="R247" s="342"/>
      <c r="S247" s="342"/>
      <c r="T247" s="342"/>
      <c r="U247" s="342"/>
      <c r="V247" s="342"/>
      <c r="W247" s="342"/>
      <c r="X247" s="306">
        <f t="shared" si="130"/>
        <v>1</v>
      </c>
      <c r="Y247" s="80"/>
      <c r="Z247" s="80"/>
      <c r="AA247" s="80"/>
      <c r="AB247" s="185"/>
      <c r="AC247" s="80"/>
      <c r="AD247" s="80"/>
      <c r="AE247" s="80"/>
      <c r="AF247" s="80"/>
      <c r="AG247" s="80"/>
      <c r="AH247" s="80" t="s">
        <v>522</v>
      </c>
      <c r="AI247" s="80"/>
      <c r="AJ247" s="80"/>
      <c r="AK247" s="80"/>
      <c r="AL247" s="80"/>
      <c r="AM247" s="80"/>
      <c r="AN247" s="80"/>
      <c r="AO247" s="80"/>
      <c r="AP247" s="80"/>
      <c r="AQ247" s="80"/>
      <c r="AR247" s="80"/>
      <c r="AS247" s="80"/>
      <c r="AT247" s="80"/>
      <c r="AU247" s="80"/>
      <c r="AV247" s="80"/>
      <c r="AW247" s="80"/>
      <c r="AX247" s="80"/>
      <c r="AY247" s="80"/>
      <c r="AZ247" s="80"/>
      <c r="BA247" s="80"/>
      <c r="BB247" s="80"/>
      <c r="BC247" s="80"/>
      <c r="BD247" s="80"/>
      <c r="BE247" s="80"/>
      <c r="BF247" s="80"/>
      <c r="BG247" s="80"/>
      <c r="BH247" s="6">
        <v>2</v>
      </c>
      <c r="BI247" s="6">
        <v>1</v>
      </c>
      <c r="BJ247" s="6">
        <v>2</v>
      </c>
      <c r="BK247" s="6">
        <v>1</v>
      </c>
      <c r="BL247" s="6">
        <v>2</v>
      </c>
      <c r="BM247" s="6">
        <v>1</v>
      </c>
      <c r="BN247" s="6">
        <v>2</v>
      </c>
      <c r="BO247" s="6">
        <v>2</v>
      </c>
      <c r="BP247" s="6">
        <v>1</v>
      </c>
      <c r="BQ247" s="6">
        <v>2</v>
      </c>
      <c r="BR247" s="6">
        <v>2</v>
      </c>
      <c r="BS247" s="6">
        <v>2</v>
      </c>
      <c r="BT247" s="6">
        <v>2</v>
      </c>
      <c r="BU247" s="6">
        <v>2</v>
      </c>
      <c r="BV247" s="6">
        <v>1</v>
      </c>
      <c r="BW247" s="6">
        <v>2</v>
      </c>
      <c r="BX247" s="6">
        <v>2</v>
      </c>
      <c r="BY247" s="6">
        <v>2</v>
      </c>
      <c r="BZ247" s="6">
        <v>1</v>
      </c>
      <c r="CA247" s="6">
        <v>2</v>
      </c>
      <c r="CB247" s="6">
        <v>2</v>
      </c>
      <c r="CC247" s="308">
        <f t="shared" si="131"/>
        <v>15</v>
      </c>
      <c r="CD247" s="347">
        <f t="shared" si="132"/>
        <v>0.7142857142857143</v>
      </c>
      <c r="CE247" s="308">
        <f t="shared" si="133"/>
        <v>6</v>
      </c>
      <c r="CF247" s="347">
        <f t="shared" si="134"/>
        <v>0.2857142857142857</v>
      </c>
      <c r="CG247" s="308">
        <f t="shared" si="135"/>
        <v>0</v>
      </c>
      <c r="CH247" s="347">
        <f t="shared" si="136"/>
        <v>0</v>
      </c>
      <c r="CI247" s="308">
        <f t="shared" si="137"/>
        <v>0</v>
      </c>
      <c r="CJ247" s="347">
        <f t="shared" si="124"/>
        <v>0</v>
      </c>
      <c r="CK247" s="306">
        <f t="shared" si="125"/>
        <v>1.7142857142857142</v>
      </c>
      <c r="CL247" s="306" t="str">
        <f t="shared" si="138"/>
        <v>Đạt mục tiêu</v>
      </c>
      <c r="CM247" s="6"/>
    </row>
    <row r="248" spans="1:91" s="22" customFormat="1" ht="54.75" customHeight="1">
      <c r="A248" s="71">
        <v>242</v>
      </c>
      <c r="B248" s="342">
        <v>402</v>
      </c>
      <c r="C248" s="345" t="s">
        <v>51</v>
      </c>
      <c r="D248" s="329" t="s">
        <v>10</v>
      </c>
      <c r="E248" s="345" t="s">
        <v>222</v>
      </c>
      <c r="F248" s="329" t="s">
        <v>12</v>
      </c>
      <c r="G248" s="345" t="s">
        <v>222</v>
      </c>
      <c r="H248" s="161" t="s">
        <v>553</v>
      </c>
      <c r="I248" s="55" t="s">
        <v>600</v>
      </c>
      <c r="J248" s="14" t="s">
        <v>363</v>
      </c>
      <c r="K248" s="15" t="s">
        <v>328</v>
      </c>
      <c r="L248" s="51" t="s">
        <v>296</v>
      </c>
      <c r="M248" s="69" t="s">
        <v>184</v>
      </c>
      <c r="N248" s="342"/>
      <c r="O248" s="342"/>
      <c r="P248" s="342"/>
      <c r="Q248" s="342"/>
      <c r="R248" s="342" t="s">
        <v>184</v>
      </c>
      <c r="S248" s="342"/>
      <c r="T248" s="342"/>
      <c r="U248" s="342"/>
      <c r="V248" s="342"/>
      <c r="W248" s="342"/>
      <c r="X248" s="306">
        <f t="shared" si="130"/>
        <v>1</v>
      </c>
      <c r="Y248" s="80"/>
      <c r="Z248" s="80"/>
      <c r="AA248" s="80"/>
      <c r="AB248" s="185"/>
      <c r="AC248" s="80"/>
      <c r="AD248" s="80"/>
      <c r="AE248" s="80"/>
      <c r="AF248" s="80"/>
      <c r="AG248" s="80" t="s">
        <v>522</v>
      </c>
      <c r="AH248" s="80"/>
      <c r="AI248" s="80" t="s">
        <v>522</v>
      </c>
      <c r="AJ248" s="80" t="s">
        <v>522</v>
      </c>
      <c r="AK248" s="80"/>
      <c r="AL248" s="80"/>
      <c r="AM248" s="80" t="s">
        <v>522</v>
      </c>
      <c r="AN248" s="80" t="s">
        <v>522</v>
      </c>
      <c r="AO248" s="80" t="s">
        <v>522</v>
      </c>
      <c r="AP248" s="80"/>
      <c r="AQ248" s="80"/>
      <c r="AR248" s="80"/>
      <c r="AS248" s="80"/>
      <c r="AT248" s="80" t="s">
        <v>522</v>
      </c>
      <c r="AU248" s="80"/>
      <c r="AV248" s="80"/>
      <c r="AW248" s="80"/>
      <c r="AX248" s="80"/>
      <c r="AY248" s="80"/>
      <c r="AZ248" s="80"/>
      <c r="BA248" s="80"/>
      <c r="BB248" s="80"/>
      <c r="BC248" s="80"/>
      <c r="BD248" s="80"/>
      <c r="BE248" s="80"/>
      <c r="BF248" s="80"/>
      <c r="BG248" s="80"/>
      <c r="BH248" s="6">
        <v>1</v>
      </c>
      <c r="BI248" s="6">
        <v>2</v>
      </c>
      <c r="BJ248" s="6">
        <v>1</v>
      </c>
      <c r="BK248" s="6">
        <v>2</v>
      </c>
      <c r="BL248" s="6">
        <v>2</v>
      </c>
      <c r="BM248" s="6">
        <v>2</v>
      </c>
      <c r="BN248" s="6">
        <v>2</v>
      </c>
      <c r="BO248" s="6">
        <v>2</v>
      </c>
      <c r="BP248" s="6">
        <v>2</v>
      </c>
      <c r="BQ248" s="6">
        <v>2</v>
      </c>
      <c r="BR248" s="6">
        <v>2</v>
      </c>
      <c r="BS248" s="6">
        <v>2</v>
      </c>
      <c r="BT248" s="6">
        <v>2</v>
      </c>
      <c r="BU248" s="6">
        <v>2</v>
      </c>
      <c r="BV248" s="6">
        <v>2</v>
      </c>
      <c r="BW248" s="6">
        <v>2</v>
      </c>
      <c r="BX248" s="6">
        <v>2</v>
      </c>
      <c r="BY248" s="6">
        <v>1</v>
      </c>
      <c r="BZ248" s="6">
        <v>2</v>
      </c>
      <c r="CA248" s="6">
        <v>2</v>
      </c>
      <c r="CB248" s="6">
        <v>1</v>
      </c>
      <c r="CC248" s="308">
        <f t="shared" si="131"/>
        <v>17</v>
      </c>
      <c r="CD248" s="347">
        <f t="shared" si="132"/>
        <v>0.80952380952380953</v>
      </c>
      <c r="CE248" s="308">
        <f t="shared" si="133"/>
        <v>4</v>
      </c>
      <c r="CF248" s="347">
        <f t="shared" si="134"/>
        <v>0.19047619047619047</v>
      </c>
      <c r="CG248" s="308">
        <f t="shared" si="135"/>
        <v>0</v>
      </c>
      <c r="CH248" s="347">
        <f t="shared" si="136"/>
        <v>0</v>
      </c>
      <c r="CI248" s="308">
        <f t="shared" si="137"/>
        <v>0</v>
      </c>
      <c r="CJ248" s="347">
        <f t="shared" si="124"/>
        <v>0</v>
      </c>
      <c r="CK248" s="277">
        <f t="shared" si="125"/>
        <v>1.8095238095238095</v>
      </c>
      <c r="CL248" s="306" t="str">
        <f t="shared" si="138"/>
        <v>Đạt mục tiêu</v>
      </c>
      <c r="CM248" s="27"/>
    </row>
    <row r="249" spans="1:91" s="22" customFormat="1" ht="30.75" hidden="1" customHeight="1">
      <c r="A249" s="71">
        <v>243</v>
      </c>
      <c r="B249" s="321">
        <v>404</v>
      </c>
      <c r="C249" s="316" t="s">
        <v>307</v>
      </c>
      <c r="D249" s="323" t="s">
        <v>10</v>
      </c>
      <c r="E249" s="316" t="s">
        <v>308</v>
      </c>
      <c r="F249" s="323" t="s">
        <v>12</v>
      </c>
      <c r="G249" s="575" t="s">
        <v>308</v>
      </c>
      <c r="H249" s="160" t="s">
        <v>746</v>
      </c>
      <c r="I249" s="55" t="s">
        <v>599</v>
      </c>
      <c r="J249" s="14" t="s">
        <v>363</v>
      </c>
      <c r="K249" s="254" t="s">
        <v>328</v>
      </c>
      <c r="L249" s="51" t="s">
        <v>334</v>
      </c>
      <c r="M249" s="69" t="s">
        <v>184</v>
      </c>
      <c r="N249" s="342" t="s">
        <v>184</v>
      </c>
      <c r="O249" s="342"/>
      <c r="P249" s="342"/>
      <c r="Q249" s="342"/>
      <c r="R249" s="342"/>
      <c r="S249" s="342"/>
      <c r="T249" s="342"/>
      <c r="U249" s="342"/>
      <c r="V249" s="342"/>
      <c r="W249" s="342"/>
      <c r="X249" s="306">
        <f t="shared" si="130"/>
        <v>1</v>
      </c>
      <c r="Y249" s="80"/>
      <c r="Z249" s="80" t="s">
        <v>519</v>
      </c>
      <c r="AA249" s="80"/>
      <c r="AB249" s="185"/>
      <c r="AC249" s="80"/>
      <c r="AD249" s="80"/>
      <c r="AE249" s="80"/>
      <c r="AF249" s="80"/>
      <c r="AG249" s="80"/>
      <c r="AH249" s="80"/>
      <c r="AI249" s="80"/>
      <c r="AJ249" s="80"/>
      <c r="AK249" s="80"/>
      <c r="AL249" s="80"/>
      <c r="AM249" s="80"/>
      <c r="AN249" s="80"/>
      <c r="AO249" s="80"/>
      <c r="AP249" s="80"/>
      <c r="AQ249" s="80"/>
      <c r="AR249" s="80"/>
      <c r="AS249" s="80"/>
      <c r="AT249" s="80"/>
      <c r="AU249" s="80"/>
      <c r="AV249" s="80"/>
      <c r="AW249" s="80"/>
      <c r="AX249" s="80"/>
      <c r="AY249" s="80"/>
      <c r="AZ249" s="80"/>
      <c r="BA249" s="80"/>
      <c r="BB249" s="80"/>
      <c r="BC249" s="80"/>
      <c r="BD249" s="80"/>
      <c r="BE249" s="80"/>
      <c r="BF249" s="80"/>
      <c r="BG249" s="80"/>
      <c r="BH249" s="6">
        <v>2</v>
      </c>
      <c r="BI249" s="6">
        <v>2</v>
      </c>
      <c r="BJ249" s="6">
        <v>2</v>
      </c>
      <c r="BK249" s="6">
        <v>2</v>
      </c>
      <c r="BL249" s="6">
        <v>2</v>
      </c>
      <c r="BM249" s="6">
        <v>1</v>
      </c>
      <c r="BN249" s="6">
        <v>2</v>
      </c>
      <c r="BO249" s="6">
        <v>2</v>
      </c>
      <c r="BP249" s="6">
        <v>1</v>
      </c>
      <c r="BQ249" s="6">
        <v>2</v>
      </c>
      <c r="BR249" s="6">
        <v>2</v>
      </c>
      <c r="BS249" s="6">
        <v>2</v>
      </c>
      <c r="BT249" s="6">
        <v>1</v>
      </c>
      <c r="BU249" s="6">
        <v>2</v>
      </c>
      <c r="BV249" s="6">
        <v>2</v>
      </c>
      <c r="BW249" s="6">
        <v>2</v>
      </c>
      <c r="BX249" s="6">
        <v>1</v>
      </c>
      <c r="BY249" s="6">
        <v>2</v>
      </c>
      <c r="BZ249" s="6">
        <v>2</v>
      </c>
      <c r="CA249" s="6">
        <v>2</v>
      </c>
      <c r="CB249" s="6">
        <v>2</v>
      </c>
      <c r="CC249" s="308">
        <f t="shared" si="131"/>
        <v>17</v>
      </c>
      <c r="CD249" s="347">
        <f t="shared" si="132"/>
        <v>0.80952380952380953</v>
      </c>
      <c r="CE249" s="308">
        <f t="shared" si="133"/>
        <v>4</v>
      </c>
      <c r="CF249" s="347">
        <f t="shared" si="134"/>
        <v>0.19047619047619047</v>
      </c>
      <c r="CG249" s="308">
        <f t="shared" si="135"/>
        <v>0</v>
      </c>
      <c r="CH249" s="347">
        <f t="shared" si="136"/>
        <v>0</v>
      </c>
      <c r="CI249" s="308">
        <f t="shared" si="137"/>
        <v>0</v>
      </c>
      <c r="CJ249" s="347">
        <f t="shared" si="124"/>
        <v>0</v>
      </c>
      <c r="CK249" s="306">
        <f t="shared" si="125"/>
        <v>1.8095238095238095</v>
      </c>
      <c r="CL249" s="306" t="str">
        <f t="shared" si="138"/>
        <v>Đạt mục tiêu</v>
      </c>
      <c r="CM249" s="27"/>
    </row>
    <row r="250" spans="1:91" s="22" customFormat="1" ht="30.75" hidden="1" customHeight="1">
      <c r="A250" s="71">
        <v>244</v>
      </c>
      <c r="B250" s="325"/>
      <c r="C250" s="326"/>
      <c r="D250" s="327"/>
      <c r="E250" s="326"/>
      <c r="F250" s="327"/>
      <c r="G250" s="590"/>
      <c r="H250" s="160" t="s">
        <v>964</v>
      </c>
      <c r="I250" s="55" t="s">
        <v>599</v>
      </c>
      <c r="J250" s="14" t="s">
        <v>363</v>
      </c>
      <c r="K250" s="254" t="s">
        <v>328</v>
      </c>
      <c r="L250" s="51" t="s">
        <v>334</v>
      </c>
      <c r="M250" s="69" t="s">
        <v>184</v>
      </c>
      <c r="N250" s="342" t="s">
        <v>184</v>
      </c>
      <c r="O250" s="342"/>
      <c r="P250" s="342"/>
      <c r="Q250" s="342"/>
      <c r="R250" s="342"/>
      <c r="S250" s="342"/>
      <c r="T250" s="342"/>
      <c r="U250" s="342"/>
      <c r="V250" s="342"/>
      <c r="W250" s="342"/>
      <c r="X250" s="306">
        <f t="shared" si="130"/>
        <v>1</v>
      </c>
      <c r="Y250" s="80" t="s">
        <v>519</v>
      </c>
      <c r="Z250" s="80"/>
      <c r="AA250" s="80"/>
      <c r="AB250" s="185"/>
      <c r="AC250" s="80"/>
      <c r="AD250" s="80"/>
      <c r="AE250" s="80"/>
      <c r="AF250" s="80"/>
      <c r="AG250" s="80"/>
      <c r="AH250" s="80"/>
      <c r="AI250" s="80"/>
      <c r="AJ250" s="80"/>
      <c r="AK250" s="80"/>
      <c r="AL250" s="80"/>
      <c r="AM250" s="80"/>
      <c r="AN250" s="80"/>
      <c r="AO250" s="80"/>
      <c r="AP250" s="80"/>
      <c r="AQ250" s="80"/>
      <c r="AR250" s="80"/>
      <c r="AS250" s="80"/>
      <c r="AT250" s="80"/>
      <c r="AU250" s="80"/>
      <c r="AV250" s="80"/>
      <c r="AW250" s="80"/>
      <c r="AX250" s="80"/>
      <c r="AY250" s="80"/>
      <c r="AZ250" s="80"/>
      <c r="BA250" s="80"/>
      <c r="BB250" s="80"/>
      <c r="BC250" s="80"/>
      <c r="BD250" s="80"/>
      <c r="BE250" s="80"/>
      <c r="BF250" s="80"/>
      <c r="BG250" s="80"/>
      <c r="BH250" s="6"/>
      <c r="BI250" s="6"/>
      <c r="BJ250" s="6"/>
      <c r="BK250" s="6"/>
      <c r="BL250" s="6"/>
      <c r="BM250" s="6"/>
      <c r="BN250" s="6"/>
      <c r="BO250" s="6"/>
      <c r="BP250" s="6"/>
      <c r="BQ250" s="6"/>
      <c r="BR250" s="6"/>
      <c r="BS250" s="6"/>
      <c r="BT250" s="6"/>
      <c r="BU250" s="6"/>
      <c r="BV250" s="6"/>
      <c r="BW250" s="6"/>
      <c r="BX250" s="6"/>
      <c r="BY250" s="6"/>
      <c r="BZ250" s="6"/>
      <c r="CA250" s="6"/>
      <c r="CB250" s="6"/>
      <c r="CC250" s="308"/>
      <c r="CD250" s="347"/>
      <c r="CE250" s="308"/>
      <c r="CF250" s="347"/>
      <c r="CG250" s="308"/>
      <c r="CH250" s="347"/>
      <c r="CI250" s="308"/>
      <c r="CJ250" s="347"/>
      <c r="CK250" s="306"/>
      <c r="CL250" s="306"/>
      <c r="CM250" s="27"/>
    </row>
    <row r="251" spans="1:91" s="22" customFormat="1" ht="24.75" hidden="1" customHeight="1">
      <c r="A251" s="71">
        <v>245</v>
      </c>
      <c r="B251" s="325"/>
      <c r="C251" s="326"/>
      <c r="D251" s="327"/>
      <c r="E251" s="326"/>
      <c r="F251" s="327"/>
      <c r="G251" s="590"/>
      <c r="H251" s="161" t="s">
        <v>607</v>
      </c>
      <c r="I251" s="55" t="s">
        <v>599</v>
      </c>
      <c r="J251" s="14" t="s">
        <v>363</v>
      </c>
      <c r="K251" s="15" t="s">
        <v>328</v>
      </c>
      <c r="L251" s="51" t="s">
        <v>334</v>
      </c>
      <c r="M251" s="69" t="s">
        <v>184</v>
      </c>
      <c r="N251" s="342"/>
      <c r="O251" s="342"/>
      <c r="P251" s="342"/>
      <c r="Q251" s="342" t="s">
        <v>184</v>
      </c>
      <c r="R251" s="342"/>
      <c r="S251" s="342"/>
      <c r="T251" s="342"/>
      <c r="U251" s="342"/>
      <c r="V251" s="342"/>
      <c r="W251" s="342"/>
      <c r="X251" s="306">
        <f t="shared" si="130"/>
        <v>1</v>
      </c>
      <c r="Y251" s="80"/>
      <c r="Z251" s="80"/>
      <c r="AA251" s="80"/>
      <c r="AB251" s="185"/>
      <c r="AC251" s="80"/>
      <c r="AD251" s="80"/>
      <c r="AE251" s="80"/>
      <c r="AF251" s="80"/>
      <c r="AG251" s="80"/>
      <c r="AH251" s="80"/>
      <c r="AI251" s="80"/>
      <c r="AJ251" s="80" t="s">
        <v>523</v>
      </c>
      <c r="AK251" s="80"/>
      <c r="AL251" s="80"/>
      <c r="AM251" s="80"/>
      <c r="AN251" s="80"/>
      <c r="AO251" s="80"/>
      <c r="AP251" s="80"/>
      <c r="AQ251" s="80"/>
      <c r="AR251" s="80"/>
      <c r="AS251" s="80"/>
      <c r="AT251" s="80"/>
      <c r="AU251" s="80"/>
      <c r="AV251" s="80"/>
      <c r="AW251" s="80"/>
      <c r="AX251" s="80"/>
      <c r="AY251" s="80"/>
      <c r="AZ251" s="80"/>
      <c r="BA251" s="80"/>
      <c r="BB251" s="80"/>
      <c r="BC251" s="80"/>
      <c r="BD251" s="80"/>
      <c r="BE251" s="80"/>
      <c r="BF251" s="80"/>
      <c r="BG251" s="80"/>
      <c r="BH251" s="6">
        <v>2</v>
      </c>
      <c r="BI251" s="6">
        <v>2</v>
      </c>
      <c r="BJ251" s="6">
        <v>2</v>
      </c>
      <c r="BK251" s="6">
        <v>2</v>
      </c>
      <c r="BL251" s="6">
        <v>2</v>
      </c>
      <c r="BM251" s="6">
        <v>2</v>
      </c>
      <c r="BN251" s="6">
        <v>2</v>
      </c>
      <c r="BO251" s="6">
        <v>2</v>
      </c>
      <c r="BP251" s="6">
        <v>2</v>
      </c>
      <c r="BQ251" s="6">
        <v>2</v>
      </c>
      <c r="BR251" s="6">
        <v>2</v>
      </c>
      <c r="BS251" s="6">
        <v>2</v>
      </c>
      <c r="BT251" s="6">
        <v>2</v>
      </c>
      <c r="BU251" s="6">
        <v>2</v>
      </c>
      <c r="BV251" s="6">
        <v>2</v>
      </c>
      <c r="BW251" s="6">
        <v>2</v>
      </c>
      <c r="BX251" s="6">
        <v>2</v>
      </c>
      <c r="BY251" s="6">
        <v>2</v>
      </c>
      <c r="BZ251" s="6">
        <v>2</v>
      </c>
      <c r="CA251" s="6">
        <v>2</v>
      </c>
      <c r="CB251" s="6">
        <v>2</v>
      </c>
      <c r="CC251" s="308">
        <f t="shared" ref="CC251:CC258" si="139">COUNTIF(BH251:CB251,"2")</f>
        <v>21</v>
      </c>
      <c r="CD251" s="347">
        <f t="shared" si="132"/>
        <v>1</v>
      </c>
      <c r="CE251" s="308">
        <f t="shared" ref="CE251:CE258" si="140">COUNTIF(BH251:CB251,"1")</f>
        <v>0</v>
      </c>
      <c r="CF251" s="347">
        <f t="shared" si="134"/>
        <v>0</v>
      </c>
      <c r="CG251" s="308">
        <f t="shared" ref="CG251:CG258" si="141">COUNTIF(BH251:CB251,"0")</f>
        <v>0</v>
      </c>
      <c r="CH251" s="347">
        <f t="shared" si="136"/>
        <v>0</v>
      </c>
      <c r="CI251" s="308">
        <f t="shared" ref="CI251:CI258" si="142">COUNTIF(BH251:CB251,"KĐG")</f>
        <v>0</v>
      </c>
      <c r="CJ251" s="347">
        <f t="shared" si="124"/>
        <v>0</v>
      </c>
      <c r="CK251" s="306">
        <f t="shared" si="125"/>
        <v>2</v>
      </c>
      <c r="CL251" s="306" t="str">
        <f t="shared" si="138"/>
        <v>Đạt mục tiêu</v>
      </c>
      <c r="CM251" s="6"/>
    </row>
    <row r="252" spans="1:91" s="22" customFormat="1" ht="21" hidden="1" customHeight="1">
      <c r="A252" s="71">
        <v>246</v>
      </c>
      <c r="B252" s="325"/>
      <c r="C252" s="326"/>
      <c r="D252" s="327"/>
      <c r="E252" s="326"/>
      <c r="F252" s="327"/>
      <c r="G252" s="590"/>
      <c r="H252" s="160" t="s">
        <v>745</v>
      </c>
      <c r="I252" s="55" t="s">
        <v>599</v>
      </c>
      <c r="J252" s="14" t="s">
        <v>363</v>
      </c>
      <c r="K252" s="15" t="s">
        <v>328</v>
      </c>
      <c r="L252" s="51" t="s">
        <v>334</v>
      </c>
      <c r="M252" s="69" t="s">
        <v>184</v>
      </c>
      <c r="N252" s="342"/>
      <c r="O252" s="342"/>
      <c r="P252" s="342"/>
      <c r="Q252" s="342" t="s">
        <v>184</v>
      </c>
      <c r="R252" s="342"/>
      <c r="S252" s="342"/>
      <c r="T252" s="342"/>
      <c r="U252" s="342"/>
      <c r="V252" s="342"/>
      <c r="W252" s="342"/>
      <c r="X252" s="306">
        <f t="shared" si="130"/>
        <v>1</v>
      </c>
      <c r="Y252" s="80"/>
      <c r="Z252" s="80"/>
      <c r="AA252" s="80"/>
      <c r="AB252" s="185"/>
      <c r="AC252" s="80"/>
      <c r="AD252" s="80"/>
      <c r="AE252" s="80"/>
      <c r="AF252" s="80"/>
      <c r="AG252" s="80"/>
      <c r="AH252" s="80"/>
      <c r="AI252" s="80"/>
      <c r="AJ252" s="80"/>
      <c r="AK252" s="80" t="s">
        <v>519</v>
      </c>
      <c r="AL252" s="80"/>
      <c r="AM252" s="80"/>
      <c r="AN252" s="80"/>
      <c r="AO252" s="80"/>
      <c r="AP252" s="80"/>
      <c r="AQ252" s="80"/>
      <c r="AR252" s="80"/>
      <c r="AS252" s="80"/>
      <c r="AT252" s="80"/>
      <c r="AU252" s="80"/>
      <c r="AV252" s="80"/>
      <c r="AW252" s="80"/>
      <c r="AX252" s="80"/>
      <c r="AY252" s="80"/>
      <c r="AZ252" s="80"/>
      <c r="BA252" s="80"/>
      <c r="BB252" s="80"/>
      <c r="BC252" s="80"/>
      <c r="BD252" s="80"/>
      <c r="BE252" s="80"/>
      <c r="BF252" s="80"/>
      <c r="BG252" s="80"/>
      <c r="BH252" s="6">
        <v>2</v>
      </c>
      <c r="BI252" s="6">
        <v>2</v>
      </c>
      <c r="BJ252" s="6">
        <v>2</v>
      </c>
      <c r="BK252" s="6">
        <v>2</v>
      </c>
      <c r="BL252" s="6">
        <v>2</v>
      </c>
      <c r="BM252" s="6">
        <v>1</v>
      </c>
      <c r="BN252" s="6">
        <v>2</v>
      </c>
      <c r="BO252" s="6">
        <v>2</v>
      </c>
      <c r="BP252" s="6">
        <v>2</v>
      </c>
      <c r="BQ252" s="6">
        <v>2</v>
      </c>
      <c r="BR252" s="6">
        <v>2</v>
      </c>
      <c r="BS252" s="6">
        <v>2</v>
      </c>
      <c r="BT252" s="6">
        <v>2</v>
      </c>
      <c r="BU252" s="6">
        <v>2</v>
      </c>
      <c r="BV252" s="6">
        <v>1</v>
      </c>
      <c r="BW252" s="6">
        <v>2</v>
      </c>
      <c r="BX252" s="6">
        <v>1</v>
      </c>
      <c r="BY252" s="6">
        <v>2</v>
      </c>
      <c r="BZ252" s="6">
        <v>2</v>
      </c>
      <c r="CA252" s="6">
        <v>2</v>
      </c>
      <c r="CB252" s="6">
        <v>2</v>
      </c>
      <c r="CC252" s="308">
        <f t="shared" si="139"/>
        <v>18</v>
      </c>
      <c r="CD252" s="347">
        <f t="shared" si="132"/>
        <v>0.8571428571428571</v>
      </c>
      <c r="CE252" s="308">
        <f t="shared" si="140"/>
        <v>3</v>
      </c>
      <c r="CF252" s="347">
        <f t="shared" si="134"/>
        <v>0.14285714285714285</v>
      </c>
      <c r="CG252" s="308">
        <f t="shared" si="141"/>
        <v>0</v>
      </c>
      <c r="CH252" s="347">
        <f t="shared" si="136"/>
        <v>0</v>
      </c>
      <c r="CI252" s="308">
        <f t="shared" si="142"/>
        <v>0</v>
      </c>
      <c r="CJ252" s="347">
        <f t="shared" si="124"/>
        <v>0</v>
      </c>
      <c r="CK252" s="306">
        <f t="shared" si="125"/>
        <v>1.8571428571428572</v>
      </c>
      <c r="CL252" s="306" t="str">
        <f t="shared" si="138"/>
        <v>Đạt mục tiêu</v>
      </c>
      <c r="CM252" s="6"/>
    </row>
    <row r="253" spans="1:91" s="22" customFormat="1" ht="22.5" hidden="1" customHeight="1">
      <c r="A253" s="71">
        <v>247</v>
      </c>
      <c r="B253" s="325"/>
      <c r="C253" s="326"/>
      <c r="D253" s="327"/>
      <c r="E253" s="326"/>
      <c r="F253" s="327"/>
      <c r="G253" s="590"/>
      <c r="H253" s="161" t="s">
        <v>483</v>
      </c>
      <c r="I253" s="55" t="s">
        <v>600</v>
      </c>
      <c r="J253" s="14" t="s">
        <v>363</v>
      </c>
      <c r="K253" s="15" t="s">
        <v>328</v>
      </c>
      <c r="L253" s="51" t="s">
        <v>334</v>
      </c>
      <c r="M253" s="69" t="s">
        <v>184</v>
      </c>
      <c r="N253" s="342"/>
      <c r="O253" s="342"/>
      <c r="P253" s="342"/>
      <c r="Q253" s="342" t="s">
        <v>184</v>
      </c>
      <c r="R253" s="342"/>
      <c r="S253" s="342"/>
      <c r="T253" s="342"/>
      <c r="U253" s="342"/>
      <c r="V253" s="342"/>
      <c r="W253" s="342"/>
      <c r="X253" s="306">
        <f t="shared" si="130"/>
        <v>1</v>
      </c>
      <c r="Y253" s="80"/>
      <c r="Z253" s="80"/>
      <c r="AA253" s="80"/>
      <c r="AB253" s="185"/>
      <c r="AC253" s="80"/>
      <c r="AD253" s="80"/>
      <c r="AE253" s="80"/>
      <c r="AF253" s="80"/>
      <c r="AG253" s="80"/>
      <c r="AH253" s="80"/>
      <c r="AI253" s="80"/>
      <c r="AJ253" s="80" t="s">
        <v>523</v>
      </c>
      <c r="AK253" s="80"/>
      <c r="AL253" s="80"/>
      <c r="AM253" s="80"/>
      <c r="AN253" s="80"/>
      <c r="AO253" s="80"/>
      <c r="AP253" s="80"/>
      <c r="AQ253" s="80"/>
      <c r="AR253" s="80"/>
      <c r="AS253" s="80"/>
      <c r="AT253" s="80"/>
      <c r="AU253" s="80"/>
      <c r="AV253" s="80"/>
      <c r="AW253" s="80"/>
      <c r="AX253" s="80"/>
      <c r="AY253" s="80"/>
      <c r="AZ253" s="80"/>
      <c r="BA253" s="80"/>
      <c r="BB253" s="80"/>
      <c r="BC253" s="80"/>
      <c r="BD253" s="80"/>
      <c r="BE253" s="80"/>
      <c r="BF253" s="80"/>
      <c r="BG253" s="80"/>
      <c r="BH253" s="6">
        <v>2</v>
      </c>
      <c r="BI253" s="6">
        <v>2</v>
      </c>
      <c r="BJ253" s="6">
        <v>2</v>
      </c>
      <c r="BK253" s="6">
        <v>2</v>
      </c>
      <c r="BL253" s="6">
        <v>2</v>
      </c>
      <c r="BM253" s="6">
        <v>2</v>
      </c>
      <c r="BN253" s="6">
        <v>2</v>
      </c>
      <c r="BO253" s="6">
        <v>2</v>
      </c>
      <c r="BP253" s="6">
        <v>2</v>
      </c>
      <c r="BQ253" s="6">
        <v>2</v>
      </c>
      <c r="BR253" s="6">
        <v>2</v>
      </c>
      <c r="BS253" s="6">
        <v>2</v>
      </c>
      <c r="BT253" s="6">
        <v>2</v>
      </c>
      <c r="BU253" s="6">
        <v>2</v>
      </c>
      <c r="BV253" s="6">
        <v>2</v>
      </c>
      <c r="BW253" s="6">
        <v>2</v>
      </c>
      <c r="BX253" s="6">
        <v>2</v>
      </c>
      <c r="BY253" s="6">
        <v>2</v>
      </c>
      <c r="BZ253" s="6">
        <v>2</v>
      </c>
      <c r="CA253" s="6">
        <v>2</v>
      </c>
      <c r="CB253" s="6">
        <v>2</v>
      </c>
      <c r="CC253" s="308">
        <f t="shared" si="139"/>
        <v>21</v>
      </c>
      <c r="CD253" s="347">
        <f t="shared" si="132"/>
        <v>1</v>
      </c>
      <c r="CE253" s="308">
        <f t="shared" si="140"/>
        <v>0</v>
      </c>
      <c r="CF253" s="347">
        <f t="shared" si="134"/>
        <v>0</v>
      </c>
      <c r="CG253" s="308">
        <f t="shared" si="141"/>
        <v>0</v>
      </c>
      <c r="CH253" s="347">
        <f t="shared" si="136"/>
        <v>0</v>
      </c>
      <c r="CI253" s="308">
        <f t="shared" si="142"/>
        <v>0</v>
      </c>
      <c r="CJ253" s="347">
        <f t="shared" si="124"/>
        <v>0</v>
      </c>
      <c r="CK253" s="306">
        <f t="shared" si="125"/>
        <v>2</v>
      </c>
      <c r="CL253" s="306" t="str">
        <f t="shared" si="138"/>
        <v>Đạt mục tiêu</v>
      </c>
      <c r="CM253" s="6"/>
    </row>
    <row r="254" spans="1:91" s="22" customFormat="1" ht="17.25" customHeight="1">
      <c r="A254" s="71">
        <v>248</v>
      </c>
      <c r="B254" s="325"/>
      <c r="C254" s="326"/>
      <c r="D254" s="327"/>
      <c r="E254" s="326"/>
      <c r="F254" s="327"/>
      <c r="G254" s="590"/>
      <c r="H254" s="160" t="s">
        <v>744</v>
      </c>
      <c r="I254" s="55" t="s">
        <v>600</v>
      </c>
      <c r="J254" s="14" t="s">
        <v>363</v>
      </c>
      <c r="K254" s="15" t="s">
        <v>328</v>
      </c>
      <c r="L254" s="51" t="s">
        <v>334</v>
      </c>
      <c r="M254" s="69" t="s">
        <v>184</v>
      </c>
      <c r="N254" s="122"/>
      <c r="O254" s="122"/>
      <c r="P254" s="122"/>
      <c r="Q254" s="122"/>
      <c r="R254" s="122" t="s">
        <v>184</v>
      </c>
      <c r="S254" s="122"/>
      <c r="T254" s="122"/>
      <c r="U254" s="122"/>
      <c r="V254" s="122"/>
      <c r="W254" s="122"/>
      <c r="X254" s="121">
        <f t="shared" si="130"/>
        <v>1</v>
      </c>
      <c r="Y254" s="80"/>
      <c r="Z254" s="80"/>
      <c r="AA254" s="80"/>
      <c r="AB254" s="185"/>
      <c r="AC254" s="80"/>
      <c r="AD254" s="80"/>
      <c r="AE254" s="80"/>
      <c r="AF254" s="80"/>
      <c r="AG254" s="80"/>
      <c r="AH254" s="80"/>
      <c r="AI254" s="80"/>
      <c r="AJ254" s="80"/>
      <c r="AK254" s="80"/>
      <c r="AL254" s="80"/>
      <c r="AM254" s="80"/>
      <c r="AN254" s="80"/>
      <c r="AO254" s="80"/>
      <c r="AP254" s="80" t="s">
        <v>519</v>
      </c>
      <c r="AQ254" s="80"/>
      <c r="AR254" s="80"/>
      <c r="AS254" s="80"/>
      <c r="AT254" s="80"/>
      <c r="AU254" s="80"/>
      <c r="AV254" s="80"/>
      <c r="AW254" s="80"/>
      <c r="AX254" s="80"/>
      <c r="AY254" s="80"/>
      <c r="AZ254" s="80"/>
      <c r="BA254" s="80"/>
      <c r="BB254" s="80"/>
      <c r="BC254" s="80"/>
      <c r="BD254" s="80"/>
      <c r="BE254" s="80"/>
      <c r="BF254" s="80"/>
      <c r="BG254" s="80"/>
      <c r="BH254" s="6">
        <v>1</v>
      </c>
      <c r="BI254" s="6">
        <v>2</v>
      </c>
      <c r="BJ254" s="6">
        <v>2</v>
      </c>
      <c r="BK254" s="6">
        <v>2</v>
      </c>
      <c r="BL254" s="6">
        <v>1</v>
      </c>
      <c r="BM254" s="6">
        <v>1</v>
      </c>
      <c r="BN254" s="6">
        <v>2</v>
      </c>
      <c r="BO254" s="6">
        <v>2</v>
      </c>
      <c r="BP254" s="6">
        <v>2</v>
      </c>
      <c r="BQ254" s="6">
        <v>2</v>
      </c>
      <c r="BR254" s="6">
        <v>1</v>
      </c>
      <c r="BS254" s="6">
        <v>2</v>
      </c>
      <c r="BT254" s="6">
        <v>1</v>
      </c>
      <c r="BU254" s="6">
        <v>2</v>
      </c>
      <c r="BV254" s="6">
        <v>2</v>
      </c>
      <c r="BW254" s="6">
        <v>2</v>
      </c>
      <c r="BX254" s="6">
        <v>2</v>
      </c>
      <c r="BY254" s="6">
        <v>2</v>
      </c>
      <c r="BZ254" s="6">
        <v>2</v>
      </c>
      <c r="CA254" s="6">
        <v>2</v>
      </c>
      <c r="CB254" s="6">
        <v>2</v>
      </c>
      <c r="CC254" s="308">
        <f t="shared" si="139"/>
        <v>16</v>
      </c>
      <c r="CD254" s="347">
        <f t="shared" si="132"/>
        <v>0.76190476190476186</v>
      </c>
      <c r="CE254" s="308">
        <f t="shared" si="140"/>
        <v>5</v>
      </c>
      <c r="CF254" s="347">
        <f t="shared" si="134"/>
        <v>0.23809523809523808</v>
      </c>
      <c r="CG254" s="308">
        <f t="shared" si="141"/>
        <v>0</v>
      </c>
      <c r="CH254" s="347">
        <f t="shared" si="136"/>
        <v>0</v>
      </c>
      <c r="CI254" s="308">
        <f t="shared" si="142"/>
        <v>0</v>
      </c>
      <c r="CJ254" s="347">
        <f t="shared" si="124"/>
        <v>0</v>
      </c>
      <c r="CK254" s="277">
        <f t="shared" si="125"/>
        <v>1.7619047619047619</v>
      </c>
      <c r="CL254" s="306" t="str">
        <f t="shared" si="138"/>
        <v>Đạt mục tiêu</v>
      </c>
      <c r="CM254" s="6"/>
    </row>
    <row r="255" spans="1:91" s="22" customFormat="1" ht="19.5" customHeight="1">
      <c r="A255" s="71">
        <v>249</v>
      </c>
      <c r="B255" s="325"/>
      <c r="C255" s="326"/>
      <c r="D255" s="327"/>
      <c r="E255" s="326"/>
      <c r="F255" s="327"/>
      <c r="G255" s="590"/>
      <c r="H255" s="160" t="s">
        <v>743</v>
      </c>
      <c r="I255" s="55" t="s">
        <v>599</v>
      </c>
      <c r="J255" s="14" t="s">
        <v>363</v>
      </c>
      <c r="K255" s="15" t="s">
        <v>328</v>
      </c>
      <c r="L255" s="51" t="s">
        <v>334</v>
      </c>
      <c r="M255" s="69" t="s">
        <v>184</v>
      </c>
      <c r="N255" s="342"/>
      <c r="O255" s="342"/>
      <c r="P255" s="342"/>
      <c r="Q255" s="342"/>
      <c r="R255" s="342" t="s">
        <v>184</v>
      </c>
      <c r="S255" s="342"/>
      <c r="T255" s="342"/>
      <c r="U255" s="342"/>
      <c r="V255" s="342"/>
      <c r="W255" s="342"/>
      <c r="X255" s="306">
        <f t="shared" si="130"/>
        <v>1</v>
      </c>
      <c r="Y255" s="80"/>
      <c r="Z255" s="80"/>
      <c r="AA255" s="80"/>
      <c r="AB255" s="185"/>
      <c r="AC255" s="80"/>
      <c r="AD255" s="80"/>
      <c r="AE255" s="80"/>
      <c r="AF255" s="80"/>
      <c r="AG255" s="80"/>
      <c r="AH255" s="80"/>
      <c r="AI255" s="80"/>
      <c r="AJ255" s="80"/>
      <c r="AK255" s="80"/>
      <c r="AL255" s="80"/>
      <c r="AM255" s="80"/>
      <c r="AN255" s="80"/>
      <c r="AO255" s="80"/>
      <c r="AP255" s="80"/>
      <c r="AQ255" s="80" t="s">
        <v>519</v>
      </c>
      <c r="AR255" s="80"/>
      <c r="AS255" s="80"/>
      <c r="AT255" s="80"/>
      <c r="AU255" s="80"/>
      <c r="AV255" s="80"/>
      <c r="AW255" s="80"/>
      <c r="AX255" s="80"/>
      <c r="AY255" s="80"/>
      <c r="AZ255" s="80"/>
      <c r="BA255" s="80"/>
      <c r="BB255" s="80"/>
      <c r="BC255" s="80"/>
      <c r="BD255" s="80"/>
      <c r="BE255" s="80"/>
      <c r="BF255" s="80"/>
      <c r="BG255" s="80"/>
      <c r="BH255" s="6">
        <v>2</v>
      </c>
      <c r="BI255" s="6">
        <v>2</v>
      </c>
      <c r="BJ255" s="6">
        <v>2</v>
      </c>
      <c r="BK255" s="6">
        <v>2</v>
      </c>
      <c r="BL255" s="6">
        <v>2</v>
      </c>
      <c r="BM255" s="6">
        <v>1</v>
      </c>
      <c r="BN255" s="6">
        <v>2</v>
      </c>
      <c r="BO255" s="6">
        <v>2</v>
      </c>
      <c r="BP255" s="6">
        <v>2</v>
      </c>
      <c r="BQ255" s="6">
        <v>2</v>
      </c>
      <c r="BR255" s="6">
        <v>2</v>
      </c>
      <c r="BS255" s="6">
        <v>2</v>
      </c>
      <c r="BT255" s="6">
        <v>1</v>
      </c>
      <c r="BU255" s="6">
        <v>2</v>
      </c>
      <c r="BV255" s="6">
        <v>2</v>
      </c>
      <c r="BW255" s="6">
        <v>2</v>
      </c>
      <c r="BX255" s="6">
        <v>2</v>
      </c>
      <c r="BY255" s="6">
        <v>1</v>
      </c>
      <c r="BZ255" s="6">
        <v>2</v>
      </c>
      <c r="CA255" s="6">
        <v>2</v>
      </c>
      <c r="CB255" s="6">
        <v>2</v>
      </c>
      <c r="CC255" s="308">
        <f t="shared" si="139"/>
        <v>18</v>
      </c>
      <c r="CD255" s="347">
        <f t="shared" si="132"/>
        <v>0.8571428571428571</v>
      </c>
      <c r="CE255" s="308">
        <f t="shared" si="140"/>
        <v>3</v>
      </c>
      <c r="CF255" s="347">
        <f t="shared" si="134"/>
        <v>0.14285714285714285</v>
      </c>
      <c r="CG255" s="308">
        <f t="shared" si="141"/>
        <v>0</v>
      </c>
      <c r="CH255" s="347">
        <f t="shared" si="136"/>
        <v>0</v>
      </c>
      <c r="CI255" s="308">
        <f t="shared" si="142"/>
        <v>0</v>
      </c>
      <c r="CJ255" s="347">
        <f t="shared" si="124"/>
        <v>0</v>
      </c>
      <c r="CK255" s="277">
        <f t="shared" si="125"/>
        <v>1.8571428571428572</v>
      </c>
      <c r="CL255" s="306" t="str">
        <f t="shared" si="138"/>
        <v>Đạt mục tiêu</v>
      </c>
      <c r="CM255" s="6"/>
    </row>
    <row r="256" spans="1:91" s="22" customFormat="1" ht="33.75" customHeight="1">
      <c r="A256" s="71">
        <v>250</v>
      </c>
      <c r="B256" s="325"/>
      <c r="C256" s="326"/>
      <c r="D256" s="327"/>
      <c r="E256" s="326"/>
      <c r="F256" s="327"/>
      <c r="G256" s="590"/>
      <c r="H256" s="160" t="s">
        <v>742</v>
      </c>
      <c r="I256" s="55" t="s">
        <v>599</v>
      </c>
      <c r="J256" s="14" t="s">
        <v>363</v>
      </c>
      <c r="K256" s="15" t="s">
        <v>328</v>
      </c>
      <c r="L256" s="51" t="s">
        <v>334</v>
      </c>
      <c r="M256" s="69" t="s">
        <v>184</v>
      </c>
      <c r="N256" s="342"/>
      <c r="O256" s="342"/>
      <c r="P256" s="342"/>
      <c r="Q256" s="342"/>
      <c r="R256" s="342" t="s">
        <v>184</v>
      </c>
      <c r="S256" s="342"/>
      <c r="T256" s="342"/>
      <c r="U256" s="342"/>
      <c r="V256" s="342"/>
      <c r="W256" s="342"/>
      <c r="X256" s="306">
        <f t="shared" si="130"/>
        <v>1</v>
      </c>
      <c r="Y256" s="80"/>
      <c r="Z256" s="80"/>
      <c r="AA256" s="80"/>
      <c r="AB256" s="185"/>
      <c r="AC256" s="80"/>
      <c r="AD256" s="80"/>
      <c r="AE256" s="80"/>
      <c r="AF256" s="80"/>
      <c r="AG256" s="80"/>
      <c r="AH256" s="80"/>
      <c r="AI256" s="80"/>
      <c r="AJ256" s="80"/>
      <c r="AK256" s="80"/>
      <c r="AL256" s="80"/>
      <c r="AM256" s="80"/>
      <c r="AN256" s="80"/>
      <c r="AO256" s="80" t="s">
        <v>519</v>
      </c>
      <c r="AP256" s="80"/>
      <c r="AQ256" s="80"/>
      <c r="AR256" s="80"/>
      <c r="AS256" s="80"/>
      <c r="AT256" s="80"/>
      <c r="AU256" s="80"/>
      <c r="AV256" s="80"/>
      <c r="AW256" s="80"/>
      <c r="AX256" s="80"/>
      <c r="AY256" s="80"/>
      <c r="AZ256" s="80"/>
      <c r="BA256" s="80"/>
      <c r="BB256" s="80"/>
      <c r="BC256" s="80"/>
      <c r="BD256" s="80"/>
      <c r="BE256" s="80"/>
      <c r="BF256" s="80"/>
      <c r="BG256" s="80"/>
      <c r="BH256" s="6">
        <v>2</v>
      </c>
      <c r="BI256" s="6">
        <v>2</v>
      </c>
      <c r="BJ256" s="6">
        <v>1</v>
      </c>
      <c r="BK256" s="6">
        <v>2</v>
      </c>
      <c r="BL256" s="6">
        <v>1</v>
      </c>
      <c r="BM256" s="6">
        <v>2</v>
      </c>
      <c r="BN256" s="6">
        <v>2</v>
      </c>
      <c r="BO256" s="6">
        <v>2</v>
      </c>
      <c r="BP256" s="6">
        <v>2</v>
      </c>
      <c r="BQ256" s="6">
        <v>2</v>
      </c>
      <c r="BR256" s="6">
        <v>2</v>
      </c>
      <c r="BS256" s="6">
        <v>2</v>
      </c>
      <c r="BT256" s="6">
        <v>2</v>
      </c>
      <c r="BU256" s="6">
        <v>2</v>
      </c>
      <c r="BV256" s="6">
        <v>2</v>
      </c>
      <c r="BW256" s="6">
        <v>1</v>
      </c>
      <c r="BX256" s="6">
        <v>1</v>
      </c>
      <c r="BY256" s="6">
        <v>1</v>
      </c>
      <c r="BZ256" s="6">
        <v>2</v>
      </c>
      <c r="CA256" s="6">
        <v>2</v>
      </c>
      <c r="CB256" s="6">
        <v>1</v>
      </c>
      <c r="CC256" s="308">
        <f t="shared" si="139"/>
        <v>15</v>
      </c>
      <c r="CD256" s="347">
        <f t="shared" si="132"/>
        <v>0.7142857142857143</v>
      </c>
      <c r="CE256" s="308">
        <f t="shared" si="140"/>
        <v>6</v>
      </c>
      <c r="CF256" s="347">
        <f t="shared" si="134"/>
        <v>0.2857142857142857</v>
      </c>
      <c r="CG256" s="308">
        <f t="shared" si="141"/>
        <v>0</v>
      </c>
      <c r="CH256" s="347">
        <f t="shared" si="136"/>
        <v>0</v>
      </c>
      <c r="CI256" s="308">
        <f t="shared" si="142"/>
        <v>0</v>
      </c>
      <c r="CJ256" s="347">
        <f t="shared" si="124"/>
        <v>0</v>
      </c>
      <c r="CK256" s="277">
        <f t="shared" si="125"/>
        <v>1.7142857142857142</v>
      </c>
      <c r="CL256" s="306" t="str">
        <f t="shared" si="138"/>
        <v>Đạt mục tiêu</v>
      </c>
      <c r="CM256" s="6"/>
    </row>
    <row r="257" spans="1:91" s="22" customFormat="1" ht="27" hidden="1" customHeight="1">
      <c r="A257" s="71">
        <v>251</v>
      </c>
      <c r="B257" s="325"/>
      <c r="C257" s="326"/>
      <c r="D257" s="327"/>
      <c r="E257" s="326"/>
      <c r="F257" s="327"/>
      <c r="G257" s="590"/>
      <c r="H257" s="160" t="s">
        <v>741</v>
      </c>
      <c r="I257" s="55" t="s">
        <v>599</v>
      </c>
      <c r="J257" s="14" t="s">
        <v>363</v>
      </c>
      <c r="K257" s="15" t="s">
        <v>328</v>
      </c>
      <c r="L257" s="51" t="s">
        <v>334</v>
      </c>
      <c r="M257" s="69" t="s">
        <v>184</v>
      </c>
      <c r="N257" s="342"/>
      <c r="O257" s="342"/>
      <c r="P257" s="342"/>
      <c r="Q257" s="342"/>
      <c r="R257" s="342"/>
      <c r="S257" s="342" t="s">
        <v>184</v>
      </c>
      <c r="T257" s="342"/>
      <c r="U257" s="342"/>
      <c r="V257" s="342"/>
      <c r="W257" s="342"/>
      <c r="X257" s="306">
        <f t="shared" si="130"/>
        <v>1</v>
      </c>
      <c r="Y257" s="80"/>
      <c r="Z257" s="80"/>
      <c r="AA257" s="80"/>
      <c r="AB257" s="185"/>
      <c r="AC257" s="80"/>
      <c r="AD257" s="80"/>
      <c r="AE257" s="80"/>
      <c r="AF257" s="80"/>
      <c r="AG257" s="80"/>
      <c r="AH257" s="80"/>
      <c r="AI257" s="80"/>
      <c r="AJ257" s="80"/>
      <c r="AK257" s="80"/>
      <c r="AL257" s="80"/>
      <c r="AM257" s="80"/>
      <c r="AN257" s="80"/>
      <c r="AO257" s="80"/>
      <c r="AP257" s="80"/>
      <c r="AQ257" s="80"/>
      <c r="AR257" s="80"/>
      <c r="AS257" s="80" t="s">
        <v>519</v>
      </c>
      <c r="AT257" s="80"/>
      <c r="AU257" s="80"/>
      <c r="AV257" s="80"/>
      <c r="AW257" s="80"/>
      <c r="AX257" s="80"/>
      <c r="AY257" s="80"/>
      <c r="AZ257" s="80"/>
      <c r="BA257" s="80"/>
      <c r="BB257" s="80"/>
      <c r="BC257" s="80"/>
      <c r="BD257" s="80"/>
      <c r="BE257" s="80"/>
      <c r="BF257" s="80"/>
      <c r="BG257" s="80"/>
      <c r="BH257" s="222">
        <v>2</v>
      </c>
      <c r="BI257" s="222">
        <v>2</v>
      </c>
      <c r="BJ257" s="222">
        <v>2</v>
      </c>
      <c r="BK257" s="222">
        <v>2</v>
      </c>
      <c r="BL257" s="222">
        <v>2</v>
      </c>
      <c r="BM257" s="222">
        <v>1</v>
      </c>
      <c r="BN257" s="222">
        <v>2</v>
      </c>
      <c r="BO257" s="222">
        <v>1</v>
      </c>
      <c r="BP257" s="222">
        <v>1</v>
      </c>
      <c r="BQ257" s="222">
        <v>2</v>
      </c>
      <c r="BR257" s="222">
        <v>2</v>
      </c>
      <c r="BS257" s="222">
        <v>2</v>
      </c>
      <c r="BT257" s="222">
        <v>2</v>
      </c>
      <c r="BU257" s="222">
        <v>2</v>
      </c>
      <c r="BV257" s="222">
        <v>1</v>
      </c>
      <c r="BW257" s="222">
        <v>2</v>
      </c>
      <c r="BX257" s="222">
        <v>2</v>
      </c>
      <c r="BY257" s="222">
        <v>2</v>
      </c>
      <c r="BZ257" s="222">
        <v>2</v>
      </c>
      <c r="CA257" s="222">
        <v>1</v>
      </c>
      <c r="CB257" s="222">
        <v>2</v>
      </c>
      <c r="CC257" s="308">
        <f t="shared" si="139"/>
        <v>16</v>
      </c>
      <c r="CD257" s="347">
        <f t="shared" si="132"/>
        <v>0.76190476190476186</v>
      </c>
      <c r="CE257" s="308">
        <f t="shared" si="140"/>
        <v>5</v>
      </c>
      <c r="CF257" s="347">
        <f t="shared" si="134"/>
        <v>0.23809523809523808</v>
      </c>
      <c r="CG257" s="308">
        <f t="shared" si="141"/>
        <v>0</v>
      </c>
      <c r="CH257" s="347">
        <f t="shared" si="136"/>
        <v>0</v>
      </c>
      <c r="CI257" s="308">
        <f t="shared" si="142"/>
        <v>0</v>
      </c>
      <c r="CJ257" s="347">
        <f t="shared" si="124"/>
        <v>0</v>
      </c>
      <c r="CK257" s="306">
        <f t="shared" si="125"/>
        <v>1.7619047619047619</v>
      </c>
      <c r="CL257" s="306" t="str">
        <f t="shared" si="138"/>
        <v>Đạt mục tiêu</v>
      </c>
      <c r="CM257" s="6"/>
    </row>
    <row r="258" spans="1:91" s="22" customFormat="1" ht="27" hidden="1" customHeight="1">
      <c r="A258" s="71">
        <v>252</v>
      </c>
      <c r="B258" s="325"/>
      <c r="C258" s="326"/>
      <c r="D258" s="327"/>
      <c r="E258" s="326"/>
      <c r="F258" s="327"/>
      <c r="G258" s="590"/>
      <c r="H258" s="160" t="s">
        <v>740</v>
      </c>
      <c r="I258" s="55" t="s">
        <v>599</v>
      </c>
      <c r="J258" s="14" t="s">
        <v>363</v>
      </c>
      <c r="K258" s="15" t="s">
        <v>328</v>
      </c>
      <c r="L258" s="51" t="s">
        <v>334</v>
      </c>
      <c r="M258" s="69" t="s">
        <v>184</v>
      </c>
      <c r="N258" s="342"/>
      <c r="O258" s="342"/>
      <c r="P258" s="342"/>
      <c r="Q258" s="342"/>
      <c r="R258" s="342"/>
      <c r="S258" s="342" t="s">
        <v>184</v>
      </c>
      <c r="T258" s="342"/>
      <c r="U258" s="342"/>
      <c r="V258" s="342"/>
      <c r="W258" s="342"/>
      <c r="X258" s="306">
        <f t="shared" si="130"/>
        <v>1</v>
      </c>
      <c r="Y258" s="80"/>
      <c r="Z258" s="80"/>
      <c r="AA258" s="80"/>
      <c r="AB258" s="185"/>
      <c r="AC258" s="80"/>
      <c r="AD258" s="80"/>
      <c r="AE258" s="80"/>
      <c r="AF258" s="80"/>
      <c r="AG258" s="80"/>
      <c r="AH258" s="80"/>
      <c r="AI258" s="80"/>
      <c r="AJ258" s="80"/>
      <c r="AK258" s="80"/>
      <c r="AL258" s="80"/>
      <c r="AM258" s="80"/>
      <c r="AN258" s="80"/>
      <c r="AO258" s="80"/>
      <c r="AP258" s="80"/>
      <c r="AQ258" s="80"/>
      <c r="AR258" s="80"/>
      <c r="AS258" s="80" t="s">
        <v>523</v>
      </c>
      <c r="AT258" s="80"/>
      <c r="AU258" s="80"/>
      <c r="AV258" s="80"/>
      <c r="AW258" s="80"/>
      <c r="AX258" s="80"/>
      <c r="AY258" s="80"/>
      <c r="AZ258" s="80"/>
      <c r="BA258" s="80"/>
      <c r="BB258" s="80"/>
      <c r="BC258" s="80"/>
      <c r="BD258" s="80"/>
      <c r="BE258" s="80"/>
      <c r="BF258" s="80"/>
      <c r="BG258" s="80"/>
      <c r="BH258" s="222">
        <v>2</v>
      </c>
      <c r="BI258" s="222">
        <v>1</v>
      </c>
      <c r="BJ258" s="222">
        <v>2</v>
      </c>
      <c r="BK258" s="222">
        <v>2</v>
      </c>
      <c r="BL258" s="222">
        <v>2</v>
      </c>
      <c r="BM258" s="222">
        <v>1</v>
      </c>
      <c r="BN258" s="222">
        <v>2</v>
      </c>
      <c r="BO258" s="222">
        <v>2</v>
      </c>
      <c r="BP258" s="222">
        <v>2</v>
      </c>
      <c r="BQ258" s="222">
        <v>1</v>
      </c>
      <c r="BR258" s="222">
        <v>2</v>
      </c>
      <c r="BS258" s="222">
        <v>1</v>
      </c>
      <c r="BT258" s="222">
        <v>2</v>
      </c>
      <c r="BU258" s="222">
        <v>1</v>
      </c>
      <c r="BV258" s="222">
        <v>1</v>
      </c>
      <c r="BW258" s="222">
        <v>1</v>
      </c>
      <c r="BX258" s="222">
        <v>1</v>
      </c>
      <c r="BY258" s="222">
        <v>2</v>
      </c>
      <c r="BZ258" s="222">
        <v>1</v>
      </c>
      <c r="CA258" s="222">
        <v>2</v>
      </c>
      <c r="CB258" s="222">
        <v>2</v>
      </c>
      <c r="CC258" s="308">
        <f t="shared" si="139"/>
        <v>12</v>
      </c>
      <c r="CD258" s="347">
        <f t="shared" si="132"/>
        <v>0.5714285714285714</v>
      </c>
      <c r="CE258" s="308">
        <f t="shared" si="140"/>
        <v>9</v>
      </c>
      <c r="CF258" s="347">
        <f t="shared" si="134"/>
        <v>0.42857142857142855</v>
      </c>
      <c r="CG258" s="308">
        <f t="shared" si="141"/>
        <v>0</v>
      </c>
      <c r="CH258" s="347">
        <f t="shared" si="136"/>
        <v>0</v>
      </c>
      <c r="CI258" s="308">
        <f t="shared" si="142"/>
        <v>0</v>
      </c>
      <c r="CJ258" s="347">
        <f t="shared" si="124"/>
        <v>0</v>
      </c>
      <c r="CK258" s="306">
        <f t="shared" si="125"/>
        <v>1.5714285714285714</v>
      </c>
      <c r="CL258" s="306" t="str">
        <f t="shared" si="138"/>
        <v>Cần cố gắng</v>
      </c>
      <c r="CM258" s="6"/>
    </row>
    <row r="259" spans="1:91" s="22" customFormat="1" ht="28.5" hidden="1" customHeight="1">
      <c r="A259" s="71">
        <v>253</v>
      </c>
      <c r="B259" s="325"/>
      <c r="C259" s="326"/>
      <c r="D259" s="327"/>
      <c r="E259" s="326"/>
      <c r="F259" s="327"/>
      <c r="G259" s="590"/>
      <c r="H259" s="160" t="s">
        <v>994</v>
      </c>
      <c r="I259" s="55"/>
      <c r="J259" s="14"/>
      <c r="K259" s="15"/>
      <c r="L259" s="51"/>
      <c r="M259" s="69"/>
      <c r="N259" s="342"/>
      <c r="O259" s="342"/>
      <c r="P259" s="342"/>
      <c r="Q259" s="342"/>
      <c r="R259" s="342"/>
      <c r="S259" s="342"/>
      <c r="T259" s="342" t="s">
        <v>184</v>
      </c>
      <c r="U259" s="342"/>
      <c r="V259" s="342"/>
      <c r="W259" s="342"/>
      <c r="X259" s="306"/>
      <c r="Y259" s="80"/>
      <c r="Z259" s="80"/>
      <c r="AA259" s="80"/>
      <c r="AB259" s="185"/>
      <c r="AC259" s="80"/>
      <c r="AD259" s="80"/>
      <c r="AE259" s="80"/>
      <c r="AF259" s="80"/>
      <c r="AG259" s="80"/>
      <c r="AH259" s="80"/>
      <c r="AI259" s="80"/>
      <c r="AJ259" s="80"/>
      <c r="AK259" s="80"/>
      <c r="AL259" s="80"/>
      <c r="AM259" s="80"/>
      <c r="AN259" s="80"/>
      <c r="AO259" s="80"/>
      <c r="AP259" s="80"/>
      <c r="AQ259" s="80"/>
      <c r="AR259" s="80"/>
      <c r="AS259" s="80"/>
      <c r="AT259" s="80"/>
      <c r="AU259" s="80"/>
      <c r="AV259" s="80"/>
      <c r="AW259" s="80"/>
      <c r="AX259" s="80" t="s">
        <v>519</v>
      </c>
      <c r="AY259" s="80"/>
      <c r="AZ259" s="80"/>
      <c r="BA259" s="80"/>
      <c r="BB259" s="80"/>
      <c r="BC259" s="80"/>
      <c r="BD259" s="80"/>
      <c r="BE259" s="80"/>
      <c r="BF259" s="80"/>
      <c r="BG259" s="80"/>
      <c r="BH259" s="222"/>
      <c r="BI259" s="222"/>
      <c r="BJ259" s="222"/>
      <c r="BK259" s="222"/>
      <c r="BL259" s="222"/>
      <c r="BM259" s="222"/>
      <c r="BN259" s="222"/>
      <c r="BO259" s="222"/>
      <c r="BP259" s="222"/>
      <c r="BQ259" s="222"/>
      <c r="BR259" s="222"/>
      <c r="BS259" s="222"/>
      <c r="BT259" s="222"/>
      <c r="BU259" s="222"/>
      <c r="BV259" s="222"/>
      <c r="BW259" s="222"/>
      <c r="BX259" s="222"/>
      <c r="BY259" s="222"/>
      <c r="BZ259" s="222"/>
      <c r="CA259" s="222"/>
      <c r="CB259" s="222"/>
      <c r="CC259" s="308"/>
      <c r="CD259" s="347"/>
      <c r="CE259" s="308"/>
      <c r="CF259" s="347"/>
      <c r="CG259" s="308"/>
      <c r="CH259" s="347"/>
      <c r="CI259" s="308"/>
      <c r="CJ259" s="347"/>
      <c r="CK259" s="306"/>
      <c r="CL259" s="306"/>
      <c r="CM259" s="6"/>
    </row>
    <row r="260" spans="1:91" s="22" customFormat="1" ht="31.5" hidden="1" customHeight="1">
      <c r="A260" s="71">
        <v>254</v>
      </c>
      <c r="B260" s="325"/>
      <c r="C260" s="326"/>
      <c r="D260" s="327"/>
      <c r="E260" s="326"/>
      <c r="F260" s="327"/>
      <c r="G260" s="590"/>
      <c r="H260" s="160" t="s">
        <v>739</v>
      </c>
      <c r="I260" s="55" t="s">
        <v>599</v>
      </c>
      <c r="J260" s="14" t="s">
        <v>363</v>
      </c>
      <c r="K260" s="15" t="s">
        <v>328</v>
      </c>
      <c r="L260" s="51" t="s">
        <v>334</v>
      </c>
      <c r="M260" s="69" t="s">
        <v>184</v>
      </c>
      <c r="N260" s="122"/>
      <c r="O260" s="122"/>
      <c r="P260" s="122"/>
      <c r="Q260" s="122"/>
      <c r="R260" s="122"/>
      <c r="S260" s="122"/>
      <c r="T260" s="122" t="s">
        <v>184</v>
      </c>
      <c r="U260" s="122"/>
      <c r="V260" s="122"/>
      <c r="W260" s="122"/>
      <c r="X260" s="121">
        <f t="shared" si="130"/>
        <v>1</v>
      </c>
      <c r="Y260" s="80"/>
      <c r="Z260" s="80"/>
      <c r="AA260" s="80"/>
      <c r="AB260" s="185"/>
      <c r="AC260" s="80"/>
      <c r="AD260" s="80"/>
      <c r="AE260" s="80"/>
      <c r="AF260" s="80"/>
      <c r="AG260" s="80"/>
      <c r="AH260" s="80"/>
      <c r="AI260" s="80"/>
      <c r="AJ260" s="80"/>
      <c r="AK260" s="80"/>
      <c r="AL260" s="80"/>
      <c r="AM260" s="80"/>
      <c r="AN260" s="80"/>
      <c r="AO260" s="80"/>
      <c r="AP260" s="80"/>
      <c r="AQ260" s="80"/>
      <c r="AR260" s="80"/>
      <c r="AS260" s="80"/>
      <c r="AT260" s="80"/>
      <c r="AU260" s="80"/>
      <c r="AV260" s="80" t="s">
        <v>519</v>
      </c>
      <c r="AW260" s="80"/>
      <c r="AX260" s="80"/>
      <c r="AY260" s="80"/>
      <c r="AZ260" s="80"/>
      <c r="BA260" s="80"/>
      <c r="BB260" s="80"/>
      <c r="BC260" s="80"/>
      <c r="BD260" s="80"/>
      <c r="BE260" s="80"/>
      <c r="BF260" s="80"/>
      <c r="BG260" s="80"/>
      <c r="BH260" s="6">
        <v>2</v>
      </c>
      <c r="BI260" s="6">
        <v>2</v>
      </c>
      <c r="BJ260" s="6">
        <v>2</v>
      </c>
      <c r="BK260" s="6">
        <v>2</v>
      </c>
      <c r="BL260" s="6">
        <v>2</v>
      </c>
      <c r="BM260" s="6">
        <v>2</v>
      </c>
      <c r="BN260" s="6">
        <v>2</v>
      </c>
      <c r="BO260" s="6">
        <v>2</v>
      </c>
      <c r="BP260" s="6">
        <v>2</v>
      </c>
      <c r="BQ260" s="6">
        <v>2</v>
      </c>
      <c r="BR260" s="6">
        <v>2</v>
      </c>
      <c r="BS260" s="6">
        <v>2</v>
      </c>
      <c r="BT260" s="6">
        <v>2</v>
      </c>
      <c r="BU260" s="6">
        <v>2</v>
      </c>
      <c r="BV260" s="6">
        <v>2</v>
      </c>
      <c r="BW260" s="6">
        <v>1</v>
      </c>
      <c r="BX260" s="6">
        <v>2</v>
      </c>
      <c r="BY260" s="6">
        <v>2</v>
      </c>
      <c r="BZ260" s="6">
        <v>2</v>
      </c>
      <c r="CA260" s="6">
        <v>2</v>
      </c>
      <c r="CB260" s="6">
        <v>1</v>
      </c>
      <c r="CC260" s="308">
        <f t="shared" ref="CC260:CC280" si="143">COUNTIF(BH260:CB260,"2")</f>
        <v>19</v>
      </c>
      <c r="CD260" s="347">
        <f t="shared" si="132"/>
        <v>0.90476190476190477</v>
      </c>
      <c r="CE260" s="308">
        <f t="shared" ref="CE260:CE280" si="144">COUNTIF(BH260:CB260,"1")</f>
        <v>2</v>
      </c>
      <c r="CF260" s="347">
        <f t="shared" si="134"/>
        <v>9.5238095238095233E-2</v>
      </c>
      <c r="CG260" s="308">
        <f t="shared" ref="CG260:CG280" si="145">COUNTIF(BH260:CB260,"0")</f>
        <v>0</v>
      </c>
      <c r="CH260" s="347">
        <f t="shared" si="136"/>
        <v>0</v>
      </c>
      <c r="CI260" s="308">
        <f t="shared" ref="CI260:CI280" si="146">COUNTIF(BH260:CB260,"KĐG")</f>
        <v>0</v>
      </c>
      <c r="CJ260" s="347">
        <f t="shared" si="124"/>
        <v>0</v>
      </c>
      <c r="CK260" s="306">
        <f t="shared" si="125"/>
        <v>1.9047619047619047</v>
      </c>
      <c r="CL260" s="306" t="str">
        <f t="shared" si="138"/>
        <v>Đạt mục tiêu</v>
      </c>
      <c r="CM260" s="6"/>
    </row>
    <row r="261" spans="1:91" s="22" customFormat="1" ht="29.25" hidden="1" customHeight="1">
      <c r="A261" s="71">
        <v>255</v>
      </c>
      <c r="B261" s="325"/>
      <c r="C261" s="326"/>
      <c r="D261" s="327"/>
      <c r="E261" s="326"/>
      <c r="F261" s="327"/>
      <c r="G261" s="590"/>
      <c r="H261" s="160" t="s">
        <v>737</v>
      </c>
      <c r="I261" s="55" t="s">
        <v>599</v>
      </c>
      <c r="J261" s="14" t="s">
        <v>363</v>
      </c>
      <c r="K261" s="15" t="s">
        <v>328</v>
      </c>
      <c r="L261" s="51" t="s">
        <v>334</v>
      </c>
      <c r="M261" s="69" t="s">
        <v>184</v>
      </c>
      <c r="N261" s="342"/>
      <c r="O261" s="342"/>
      <c r="P261" s="342"/>
      <c r="Q261" s="342"/>
      <c r="R261" s="342"/>
      <c r="S261" s="342"/>
      <c r="T261" s="342" t="s">
        <v>184</v>
      </c>
      <c r="U261" s="342"/>
      <c r="V261" s="342"/>
      <c r="W261" s="342"/>
      <c r="X261" s="306">
        <f t="shared" si="130"/>
        <v>1</v>
      </c>
      <c r="Y261" s="80"/>
      <c r="Z261" s="80"/>
      <c r="AA261" s="80"/>
      <c r="AB261" s="185"/>
      <c r="AC261" s="80"/>
      <c r="AD261" s="80"/>
      <c r="AE261" s="80"/>
      <c r="AF261" s="80"/>
      <c r="AG261" s="80"/>
      <c r="AH261" s="80"/>
      <c r="AI261" s="80"/>
      <c r="AJ261" s="80"/>
      <c r="AK261" s="80"/>
      <c r="AL261" s="80"/>
      <c r="AM261" s="80"/>
      <c r="AN261" s="80"/>
      <c r="AO261" s="80"/>
      <c r="AP261" s="80"/>
      <c r="AQ261" s="80"/>
      <c r="AR261" s="80"/>
      <c r="AS261" s="80"/>
      <c r="AT261" s="80"/>
      <c r="AU261" s="80" t="s">
        <v>519</v>
      </c>
      <c r="AV261" s="80"/>
      <c r="AW261" s="80"/>
      <c r="AX261" s="80"/>
      <c r="AY261" s="80"/>
      <c r="AZ261" s="80"/>
      <c r="BA261" s="80"/>
      <c r="BB261" s="80"/>
      <c r="BC261" s="80"/>
      <c r="BD261" s="80"/>
      <c r="BE261" s="80"/>
      <c r="BF261" s="80"/>
      <c r="BG261" s="80"/>
      <c r="BH261" s="6">
        <v>1</v>
      </c>
      <c r="BI261" s="6">
        <v>2</v>
      </c>
      <c r="BJ261" s="6">
        <v>2</v>
      </c>
      <c r="BK261" s="6">
        <v>2</v>
      </c>
      <c r="BL261" s="6">
        <v>1</v>
      </c>
      <c r="BM261" s="6">
        <v>2</v>
      </c>
      <c r="BN261" s="6">
        <v>2</v>
      </c>
      <c r="BO261" s="6">
        <v>2</v>
      </c>
      <c r="BP261" s="6">
        <v>2</v>
      </c>
      <c r="BQ261" s="6">
        <v>2</v>
      </c>
      <c r="BR261" s="6">
        <v>2</v>
      </c>
      <c r="BS261" s="6">
        <v>2</v>
      </c>
      <c r="BT261" s="6">
        <v>2</v>
      </c>
      <c r="BU261" s="6">
        <v>1</v>
      </c>
      <c r="BV261" s="6">
        <v>2</v>
      </c>
      <c r="BW261" s="6">
        <v>2</v>
      </c>
      <c r="BX261" s="6">
        <v>2</v>
      </c>
      <c r="BY261" s="6">
        <v>2</v>
      </c>
      <c r="BZ261" s="6">
        <v>2</v>
      </c>
      <c r="CA261" s="6">
        <v>2</v>
      </c>
      <c r="CB261" s="6">
        <v>2</v>
      </c>
      <c r="CC261" s="308">
        <f t="shared" si="143"/>
        <v>18</v>
      </c>
      <c r="CD261" s="347">
        <f t="shared" si="132"/>
        <v>0.8571428571428571</v>
      </c>
      <c r="CE261" s="308">
        <f t="shared" si="144"/>
        <v>3</v>
      </c>
      <c r="CF261" s="347">
        <f t="shared" si="134"/>
        <v>0.14285714285714285</v>
      </c>
      <c r="CG261" s="308">
        <f t="shared" si="145"/>
        <v>0</v>
      </c>
      <c r="CH261" s="347">
        <f t="shared" si="136"/>
        <v>0</v>
      </c>
      <c r="CI261" s="308">
        <f t="shared" si="146"/>
        <v>0</v>
      </c>
      <c r="CJ261" s="347">
        <f t="shared" si="124"/>
        <v>0</v>
      </c>
      <c r="CK261" s="306">
        <f t="shared" si="125"/>
        <v>1.8571428571428572</v>
      </c>
      <c r="CL261" s="306" t="str">
        <f t="shared" si="138"/>
        <v>Đạt mục tiêu</v>
      </c>
      <c r="CM261" s="6"/>
    </row>
    <row r="262" spans="1:91" s="22" customFormat="1" ht="22.5" hidden="1" customHeight="1">
      <c r="A262" s="71">
        <v>256</v>
      </c>
      <c r="B262" s="325"/>
      <c r="C262" s="326"/>
      <c r="D262" s="327"/>
      <c r="E262" s="326"/>
      <c r="F262" s="327"/>
      <c r="G262" s="590"/>
      <c r="H262" s="160" t="s">
        <v>736</v>
      </c>
      <c r="I262" s="55" t="s">
        <v>599</v>
      </c>
      <c r="J262" s="14" t="s">
        <v>363</v>
      </c>
      <c r="K262" s="15" t="s">
        <v>328</v>
      </c>
      <c r="L262" s="51" t="s">
        <v>334</v>
      </c>
      <c r="M262" s="69" t="s">
        <v>184</v>
      </c>
      <c r="N262" s="342"/>
      <c r="O262" s="342" t="s">
        <v>184</v>
      </c>
      <c r="P262" s="342"/>
      <c r="Q262" s="342"/>
      <c r="R262" s="342"/>
      <c r="S262" s="342"/>
      <c r="T262" s="342"/>
      <c r="U262" s="342"/>
      <c r="V262" s="342"/>
      <c r="W262" s="342"/>
      <c r="X262" s="306">
        <f t="shared" si="130"/>
        <v>1</v>
      </c>
      <c r="Y262" s="80"/>
      <c r="Z262" s="80"/>
      <c r="AA262" s="80"/>
      <c r="AB262" s="185"/>
      <c r="AC262" s="80" t="s">
        <v>519</v>
      </c>
      <c r="AD262" s="80"/>
      <c r="AE262" s="80"/>
      <c r="AF262" s="80"/>
      <c r="AG262" s="80"/>
      <c r="AH262" s="80"/>
      <c r="AI262" s="80"/>
      <c r="AJ262" s="80"/>
      <c r="AK262" s="80"/>
      <c r="AL262" s="80"/>
      <c r="AM262" s="80"/>
      <c r="AN262" s="80"/>
      <c r="AO262" s="80"/>
      <c r="AP262" s="80"/>
      <c r="AQ262" s="80"/>
      <c r="AR262" s="80"/>
      <c r="AS262" s="80"/>
      <c r="AT262" s="80"/>
      <c r="AU262" s="80"/>
      <c r="AV262" s="80"/>
      <c r="AW262" s="80"/>
      <c r="AX262" s="80"/>
      <c r="AY262" s="80"/>
      <c r="AZ262" s="80"/>
      <c r="BA262" s="80"/>
      <c r="BB262" s="80"/>
      <c r="BC262" s="80"/>
      <c r="BD262" s="80"/>
      <c r="BE262" s="80"/>
      <c r="BF262" s="80"/>
      <c r="BG262" s="80"/>
      <c r="BH262" s="6">
        <v>2</v>
      </c>
      <c r="BI262" s="6">
        <v>2</v>
      </c>
      <c r="BJ262" s="6">
        <v>2</v>
      </c>
      <c r="BK262" s="6">
        <v>2</v>
      </c>
      <c r="BL262" s="6">
        <v>2</v>
      </c>
      <c r="BM262" s="6">
        <v>1</v>
      </c>
      <c r="BN262" s="6">
        <v>2</v>
      </c>
      <c r="BO262" s="6">
        <v>2</v>
      </c>
      <c r="BP262" s="6">
        <v>2</v>
      </c>
      <c r="BQ262" s="6">
        <v>2</v>
      </c>
      <c r="BR262" s="6">
        <v>2</v>
      </c>
      <c r="BS262" s="6">
        <v>2</v>
      </c>
      <c r="BT262" s="6">
        <v>2</v>
      </c>
      <c r="BU262" s="6">
        <v>1</v>
      </c>
      <c r="BV262" s="6">
        <v>1</v>
      </c>
      <c r="BW262" s="6">
        <v>2</v>
      </c>
      <c r="BX262" s="6">
        <v>2</v>
      </c>
      <c r="BY262" s="6">
        <v>2</v>
      </c>
      <c r="BZ262" s="6">
        <v>2</v>
      </c>
      <c r="CA262" s="6">
        <v>2</v>
      </c>
      <c r="CB262" s="6">
        <v>2</v>
      </c>
      <c r="CC262" s="308">
        <f t="shared" si="143"/>
        <v>18</v>
      </c>
      <c r="CD262" s="347">
        <f t="shared" si="132"/>
        <v>0.8571428571428571</v>
      </c>
      <c r="CE262" s="308">
        <f t="shared" si="144"/>
        <v>3</v>
      </c>
      <c r="CF262" s="347">
        <f t="shared" si="134"/>
        <v>0.14285714285714285</v>
      </c>
      <c r="CG262" s="308">
        <f t="shared" si="145"/>
        <v>0</v>
      </c>
      <c r="CH262" s="347">
        <f t="shared" si="136"/>
        <v>0</v>
      </c>
      <c r="CI262" s="308">
        <f t="shared" si="146"/>
        <v>0</v>
      </c>
      <c r="CJ262" s="347">
        <f t="shared" si="124"/>
        <v>0</v>
      </c>
      <c r="CK262" s="306">
        <f t="shared" si="125"/>
        <v>1.8571428571428572</v>
      </c>
      <c r="CL262" s="306" t="str">
        <f t="shared" si="138"/>
        <v>Đạt mục tiêu</v>
      </c>
      <c r="CM262" s="6"/>
    </row>
    <row r="263" spans="1:91" s="22" customFormat="1" ht="21" hidden="1" customHeight="1">
      <c r="A263" s="71">
        <v>257</v>
      </c>
      <c r="B263" s="325"/>
      <c r="C263" s="326"/>
      <c r="D263" s="327"/>
      <c r="E263" s="326"/>
      <c r="F263" s="327"/>
      <c r="G263" s="590"/>
      <c r="H263" s="161" t="s">
        <v>482</v>
      </c>
      <c r="I263" s="55" t="s">
        <v>600</v>
      </c>
      <c r="J263" s="14" t="s">
        <v>363</v>
      </c>
      <c r="K263" s="15" t="s">
        <v>328</v>
      </c>
      <c r="L263" s="51" t="s">
        <v>334</v>
      </c>
      <c r="M263" s="69" t="s">
        <v>184</v>
      </c>
      <c r="N263" s="342"/>
      <c r="O263" s="342" t="s">
        <v>184</v>
      </c>
      <c r="P263" s="342"/>
      <c r="Q263" s="342"/>
      <c r="R263" s="342"/>
      <c r="S263" s="342"/>
      <c r="T263" s="342"/>
      <c r="U263" s="342"/>
      <c r="V263" s="342"/>
      <c r="W263" s="342"/>
      <c r="X263" s="306">
        <f t="shared" si="130"/>
        <v>1</v>
      </c>
      <c r="Y263" s="80"/>
      <c r="Z263" s="80"/>
      <c r="AA263" s="80"/>
      <c r="AB263" s="185"/>
      <c r="AC263" s="80"/>
      <c r="AD263" s="80"/>
      <c r="AE263" s="80" t="s">
        <v>523</v>
      </c>
      <c r="AF263" s="80"/>
      <c r="AG263" s="80"/>
      <c r="AH263" s="80"/>
      <c r="AI263" s="80"/>
      <c r="AJ263" s="80"/>
      <c r="AK263" s="80"/>
      <c r="AL263" s="80"/>
      <c r="AM263" s="80"/>
      <c r="AN263" s="80"/>
      <c r="AO263" s="80"/>
      <c r="AP263" s="80"/>
      <c r="AQ263" s="80"/>
      <c r="AR263" s="80"/>
      <c r="AS263" s="80"/>
      <c r="AT263" s="80"/>
      <c r="AU263" s="80"/>
      <c r="AV263" s="80"/>
      <c r="AW263" s="80"/>
      <c r="AX263" s="80"/>
      <c r="AY263" s="80"/>
      <c r="AZ263" s="80"/>
      <c r="BA263" s="80"/>
      <c r="BB263" s="80"/>
      <c r="BC263" s="80"/>
      <c r="BD263" s="80"/>
      <c r="BE263" s="80"/>
      <c r="BF263" s="80"/>
      <c r="BG263" s="80"/>
      <c r="BH263" s="6">
        <v>2</v>
      </c>
      <c r="BI263" s="6">
        <v>2</v>
      </c>
      <c r="BJ263" s="6">
        <v>2</v>
      </c>
      <c r="BK263" s="6">
        <v>2</v>
      </c>
      <c r="BL263" s="6">
        <v>2</v>
      </c>
      <c r="BM263" s="6">
        <v>2</v>
      </c>
      <c r="BN263" s="6">
        <v>2</v>
      </c>
      <c r="BO263" s="6">
        <v>2</v>
      </c>
      <c r="BP263" s="6">
        <v>2</v>
      </c>
      <c r="BQ263" s="6">
        <v>2</v>
      </c>
      <c r="BR263" s="6">
        <v>2</v>
      </c>
      <c r="BS263" s="6">
        <v>1</v>
      </c>
      <c r="BT263" s="6">
        <v>1</v>
      </c>
      <c r="BU263" s="6">
        <v>2</v>
      </c>
      <c r="BV263" s="6">
        <v>2</v>
      </c>
      <c r="BW263" s="6">
        <v>2</v>
      </c>
      <c r="BX263" s="6">
        <v>2</v>
      </c>
      <c r="BY263" s="6">
        <v>1</v>
      </c>
      <c r="BZ263" s="6">
        <v>2</v>
      </c>
      <c r="CA263" s="6">
        <v>2</v>
      </c>
      <c r="CB263" s="6">
        <v>2</v>
      </c>
      <c r="CC263" s="308">
        <f t="shared" si="143"/>
        <v>18</v>
      </c>
      <c r="CD263" s="347">
        <f t="shared" si="132"/>
        <v>0.8571428571428571</v>
      </c>
      <c r="CE263" s="308">
        <f t="shared" si="144"/>
        <v>3</v>
      </c>
      <c r="CF263" s="347">
        <f t="shared" si="134"/>
        <v>0.14285714285714285</v>
      </c>
      <c r="CG263" s="308">
        <f t="shared" si="145"/>
        <v>0</v>
      </c>
      <c r="CH263" s="347">
        <f t="shared" si="136"/>
        <v>0</v>
      </c>
      <c r="CI263" s="308">
        <f t="shared" si="146"/>
        <v>0</v>
      </c>
      <c r="CJ263" s="347">
        <f t="shared" si="124"/>
        <v>0</v>
      </c>
      <c r="CK263" s="306">
        <f t="shared" si="125"/>
        <v>1.8571428571428572</v>
      </c>
      <c r="CL263" s="306" t="str">
        <f t="shared" si="138"/>
        <v>Đạt mục tiêu</v>
      </c>
      <c r="CM263" s="6"/>
    </row>
    <row r="264" spans="1:91" s="22" customFormat="1" ht="14.25" hidden="1" customHeight="1">
      <c r="A264" s="71">
        <v>258</v>
      </c>
      <c r="B264" s="325"/>
      <c r="C264" s="326"/>
      <c r="D264" s="327"/>
      <c r="E264" s="326"/>
      <c r="F264" s="327"/>
      <c r="G264" s="590"/>
      <c r="H264" s="160" t="s">
        <v>735</v>
      </c>
      <c r="I264" s="55" t="s">
        <v>599</v>
      </c>
      <c r="J264" s="14" t="s">
        <v>363</v>
      </c>
      <c r="K264" s="15" t="s">
        <v>328</v>
      </c>
      <c r="L264" s="51" t="s">
        <v>334</v>
      </c>
      <c r="M264" s="69" t="s">
        <v>184</v>
      </c>
      <c r="N264" s="342"/>
      <c r="O264" s="342"/>
      <c r="P264" s="342"/>
      <c r="Q264" s="342" t="s">
        <v>184</v>
      </c>
      <c r="R264" s="342"/>
      <c r="S264" s="342"/>
      <c r="T264" s="342"/>
      <c r="U264" s="342"/>
      <c r="V264" s="342"/>
      <c r="W264" s="342"/>
      <c r="X264" s="306">
        <f t="shared" si="130"/>
        <v>1</v>
      </c>
      <c r="Y264" s="80"/>
      <c r="Z264" s="80"/>
      <c r="AA264" s="80"/>
      <c r="AB264" s="185"/>
      <c r="AC264" s="80"/>
      <c r="AD264" s="80"/>
      <c r="AE264" s="80"/>
      <c r="AF264" s="80"/>
      <c r="AG264" s="80"/>
      <c r="AH264" s="80"/>
      <c r="AI264" s="80"/>
      <c r="AJ264" s="80" t="s">
        <v>519</v>
      </c>
      <c r="AK264" s="80"/>
      <c r="AL264" s="80"/>
      <c r="AM264" s="80"/>
      <c r="AN264" s="80"/>
      <c r="AO264" s="80"/>
      <c r="AP264" s="80"/>
      <c r="AQ264" s="80"/>
      <c r="AR264" s="80"/>
      <c r="AS264" s="80"/>
      <c r="AT264" s="80"/>
      <c r="AU264" s="80"/>
      <c r="AV264" s="80"/>
      <c r="AW264" s="80"/>
      <c r="AX264" s="80"/>
      <c r="AY264" s="80"/>
      <c r="AZ264" s="80"/>
      <c r="BA264" s="80"/>
      <c r="BB264" s="80"/>
      <c r="BC264" s="80"/>
      <c r="BD264" s="80"/>
      <c r="BE264" s="80"/>
      <c r="BF264" s="80"/>
      <c r="BG264" s="80"/>
      <c r="BH264" s="6">
        <v>2</v>
      </c>
      <c r="BI264" s="6">
        <v>2</v>
      </c>
      <c r="BJ264" s="6">
        <v>2</v>
      </c>
      <c r="BK264" s="6">
        <v>2</v>
      </c>
      <c r="BL264" s="6">
        <v>2</v>
      </c>
      <c r="BM264" s="6">
        <v>1</v>
      </c>
      <c r="BN264" s="6">
        <v>2</v>
      </c>
      <c r="BO264" s="6">
        <v>2</v>
      </c>
      <c r="BP264" s="6">
        <v>2</v>
      </c>
      <c r="BQ264" s="6">
        <v>2</v>
      </c>
      <c r="BR264" s="6">
        <v>2</v>
      </c>
      <c r="BS264" s="6">
        <v>2</v>
      </c>
      <c r="BT264" s="6">
        <v>2</v>
      </c>
      <c r="BU264" s="6">
        <v>2</v>
      </c>
      <c r="BV264" s="6">
        <v>2</v>
      </c>
      <c r="BW264" s="6">
        <v>2</v>
      </c>
      <c r="BX264" s="6">
        <v>2</v>
      </c>
      <c r="BY264" s="6">
        <v>2</v>
      </c>
      <c r="BZ264" s="6">
        <v>2</v>
      </c>
      <c r="CA264" s="6">
        <v>2</v>
      </c>
      <c r="CB264" s="6">
        <v>2</v>
      </c>
      <c r="CC264" s="308">
        <f t="shared" si="143"/>
        <v>20</v>
      </c>
      <c r="CD264" s="347">
        <f t="shared" si="132"/>
        <v>0.95238095238095233</v>
      </c>
      <c r="CE264" s="308">
        <f t="shared" si="144"/>
        <v>1</v>
      </c>
      <c r="CF264" s="347">
        <f t="shared" si="134"/>
        <v>4.7619047619047616E-2</v>
      </c>
      <c r="CG264" s="308">
        <f t="shared" si="145"/>
        <v>0</v>
      </c>
      <c r="CH264" s="347">
        <f t="shared" si="136"/>
        <v>0</v>
      </c>
      <c r="CI264" s="308">
        <f t="shared" si="146"/>
        <v>0</v>
      </c>
      <c r="CJ264" s="347">
        <f t="shared" si="124"/>
        <v>0</v>
      </c>
      <c r="CK264" s="306">
        <f t="shared" si="125"/>
        <v>1.9523809523809523</v>
      </c>
      <c r="CL264" s="306" t="str">
        <f t="shared" si="138"/>
        <v>Đạt mục tiêu</v>
      </c>
      <c r="CM264" s="6"/>
    </row>
    <row r="265" spans="1:91" s="22" customFormat="1" ht="20.25" hidden="1" customHeight="1">
      <c r="A265" s="71">
        <v>259</v>
      </c>
      <c r="B265" s="325"/>
      <c r="C265" s="326"/>
      <c r="D265" s="327"/>
      <c r="E265" s="326"/>
      <c r="F265" s="327"/>
      <c r="G265" s="590"/>
      <c r="H265" s="160" t="s">
        <v>734</v>
      </c>
      <c r="I265" s="55" t="s">
        <v>599</v>
      </c>
      <c r="J265" s="14" t="s">
        <v>363</v>
      </c>
      <c r="K265" s="15" t="s">
        <v>328</v>
      </c>
      <c r="L265" s="51" t="s">
        <v>334</v>
      </c>
      <c r="M265" s="69" t="s">
        <v>184</v>
      </c>
      <c r="N265" s="342"/>
      <c r="O265" s="342"/>
      <c r="P265" s="342" t="s">
        <v>184</v>
      </c>
      <c r="Q265" s="342"/>
      <c r="R265" s="342"/>
      <c r="S265" s="342"/>
      <c r="T265" s="342"/>
      <c r="U265" s="342"/>
      <c r="V265" s="342"/>
      <c r="W265" s="342"/>
      <c r="X265" s="306">
        <f t="shared" si="130"/>
        <v>1</v>
      </c>
      <c r="Y265" s="80"/>
      <c r="Z265" s="80"/>
      <c r="AA265" s="80"/>
      <c r="AB265" s="185"/>
      <c r="AC265" s="80"/>
      <c r="AD265" s="80"/>
      <c r="AE265" s="80"/>
      <c r="AF265" s="80"/>
      <c r="AG265" s="80" t="s">
        <v>519</v>
      </c>
      <c r="AH265" s="80"/>
      <c r="AI265" s="80"/>
      <c r="AJ265" s="80"/>
      <c r="AK265" s="80"/>
      <c r="AL265" s="80"/>
      <c r="AM265" s="80"/>
      <c r="AN265" s="80"/>
      <c r="AO265" s="80"/>
      <c r="AP265" s="80"/>
      <c r="AQ265" s="80"/>
      <c r="AR265" s="80"/>
      <c r="AS265" s="80"/>
      <c r="AT265" s="80"/>
      <c r="AU265" s="80"/>
      <c r="AV265" s="80"/>
      <c r="AW265" s="80"/>
      <c r="AX265" s="80"/>
      <c r="AY265" s="80"/>
      <c r="AZ265" s="80"/>
      <c r="BA265" s="80"/>
      <c r="BB265" s="80"/>
      <c r="BC265" s="80"/>
      <c r="BD265" s="80"/>
      <c r="BE265" s="80"/>
      <c r="BF265" s="80"/>
      <c r="BG265" s="80"/>
      <c r="BH265" s="6">
        <v>2</v>
      </c>
      <c r="BI265" s="6">
        <v>2</v>
      </c>
      <c r="BJ265" s="6">
        <v>2</v>
      </c>
      <c r="BK265" s="6">
        <v>2</v>
      </c>
      <c r="BL265" s="6">
        <v>2</v>
      </c>
      <c r="BM265" s="6">
        <v>1</v>
      </c>
      <c r="BN265" s="6">
        <v>2</v>
      </c>
      <c r="BO265" s="6">
        <v>2</v>
      </c>
      <c r="BP265" s="6">
        <v>2</v>
      </c>
      <c r="BQ265" s="6">
        <v>2</v>
      </c>
      <c r="BR265" s="6">
        <v>2</v>
      </c>
      <c r="BS265" s="6">
        <v>2</v>
      </c>
      <c r="BT265" s="6">
        <v>2</v>
      </c>
      <c r="BU265" s="6">
        <v>2</v>
      </c>
      <c r="BV265" s="6">
        <v>1</v>
      </c>
      <c r="BW265" s="6">
        <v>2</v>
      </c>
      <c r="BX265" s="6">
        <v>1</v>
      </c>
      <c r="BY265" s="6">
        <v>2</v>
      </c>
      <c r="BZ265" s="6">
        <v>2</v>
      </c>
      <c r="CA265" s="6">
        <v>2</v>
      </c>
      <c r="CB265" s="6">
        <v>2</v>
      </c>
      <c r="CC265" s="308">
        <f t="shared" si="143"/>
        <v>18</v>
      </c>
      <c r="CD265" s="347">
        <f t="shared" si="132"/>
        <v>0.8571428571428571</v>
      </c>
      <c r="CE265" s="308">
        <f t="shared" si="144"/>
        <v>3</v>
      </c>
      <c r="CF265" s="347">
        <f t="shared" si="134"/>
        <v>0.14285714285714285</v>
      </c>
      <c r="CG265" s="308">
        <f t="shared" si="145"/>
        <v>0</v>
      </c>
      <c r="CH265" s="347">
        <f t="shared" si="136"/>
        <v>0</v>
      </c>
      <c r="CI265" s="308">
        <f t="shared" si="146"/>
        <v>0</v>
      </c>
      <c r="CJ265" s="347">
        <f t="shared" si="124"/>
        <v>0</v>
      </c>
      <c r="CK265" s="306">
        <f t="shared" si="125"/>
        <v>1.8571428571428572</v>
      </c>
      <c r="CL265" s="306" t="str">
        <f t="shared" si="138"/>
        <v>Đạt mục tiêu</v>
      </c>
      <c r="CM265" s="6"/>
    </row>
    <row r="266" spans="1:91" s="22" customFormat="1" ht="18" hidden="1" customHeight="1">
      <c r="A266" s="71">
        <v>260</v>
      </c>
      <c r="B266" s="325"/>
      <c r="C266" s="326"/>
      <c r="D266" s="327"/>
      <c r="E266" s="326"/>
      <c r="F266" s="327"/>
      <c r="G266" s="590"/>
      <c r="H266" s="160" t="s">
        <v>733</v>
      </c>
      <c r="I266" s="55" t="s">
        <v>599</v>
      </c>
      <c r="J266" s="14" t="s">
        <v>363</v>
      </c>
      <c r="K266" s="15" t="s">
        <v>328</v>
      </c>
      <c r="L266" s="51" t="s">
        <v>334</v>
      </c>
      <c r="M266" s="69" t="s">
        <v>184</v>
      </c>
      <c r="N266" s="342"/>
      <c r="O266" s="342" t="s">
        <v>184</v>
      </c>
      <c r="P266" s="342"/>
      <c r="Q266" s="342"/>
      <c r="R266" s="342"/>
      <c r="S266" s="342"/>
      <c r="T266" s="342"/>
      <c r="U266" s="342"/>
      <c r="V266" s="342"/>
      <c r="W266" s="342"/>
      <c r="X266" s="306">
        <f t="shared" si="130"/>
        <v>1</v>
      </c>
      <c r="Y266" s="80"/>
      <c r="Z266" s="80"/>
      <c r="AA266" s="80"/>
      <c r="AB266" s="185"/>
      <c r="AC266" s="80"/>
      <c r="AD266" s="80" t="s">
        <v>519</v>
      </c>
      <c r="AE266" s="80"/>
      <c r="AF266" s="80"/>
      <c r="AG266" s="80"/>
      <c r="AH266" s="80"/>
      <c r="AI266" s="80"/>
      <c r="AJ266" s="80"/>
      <c r="AK266" s="80"/>
      <c r="AL266" s="80"/>
      <c r="AM266" s="80"/>
      <c r="AN266" s="80"/>
      <c r="AO266" s="80"/>
      <c r="AP266" s="80"/>
      <c r="AQ266" s="80"/>
      <c r="AR266" s="80"/>
      <c r="AS266" s="80"/>
      <c r="AT266" s="80"/>
      <c r="AU266" s="80"/>
      <c r="AV266" s="80"/>
      <c r="AW266" s="80"/>
      <c r="AX266" s="80"/>
      <c r="AY266" s="80"/>
      <c r="AZ266" s="80"/>
      <c r="BA266" s="80"/>
      <c r="BB266" s="80"/>
      <c r="BC266" s="80"/>
      <c r="BD266" s="80"/>
      <c r="BE266" s="80"/>
      <c r="BF266" s="80"/>
      <c r="BG266" s="80"/>
      <c r="BH266" s="6">
        <v>2</v>
      </c>
      <c r="BI266" s="6">
        <v>2</v>
      </c>
      <c r="BJ266" s="6">
        <v>2</v>
      </c>
      <c r="BK266" s="6">
        <v>2</v>
      </c>
      <c r="BL266" s="6">
        <v>2</v>
      </c>
      <c r="BM266" s="6">
        <v>1</v>
      </c>
      <c r="BN266" s="6">
        <v>2</v>
      </c>
      <c r="BO266" s="6">
        <v>2</v>
      </c>
      <c r="BP266" s="6">
        <v>1</v>
      </c>
      <c r="BQ266" s="6">
        <v>2</v>
      </c>
      <c r="BR266" s="6">
        <v>2</v>
      </c>
      <c r="BS266" s="6">
        <v>2</v>
      </c>
      <c r="BT266" s="6">
        <v>2</v>
      </c>
      <c r="BU266" s="6">
        <v>1</v>
      </c>
      <c r="BV266" s="6">
        <v>1</v>
      </c>
      <c r="BW266" s="6">
        <v>2</v>
      </c>
      <c r="BX266" s="6">
        <v>2</v>
      </c>
      <c r="BY266" s="6">
        <v>2</v>
      </c>
      <c r="BZ266" s="6">
        <v>2</v>
      </c>
      <c r="CA266" s="6">
        <v>2</v>
      </c>
      <c r="CB266" s="6">
        <v>2</v>
      </c>
      <c r="CC266" s="308">
        <f t="shared" si="143"/>
        <v>17</v>
      </c>
      <c r="CD266" s="347">
        <f t="shared" si="132"/>
        <v>0.80952380952380953</v>
      </c>
      <c r="CE266" s="308">
        <f t="shared" si="144"/>
        <v>4</v>
      </c>
      <c r="CF266" s="347">
        <f t="shared" si="134"/>
        <v>0.19047619047619047</v>
      </c>
      <c r="CG266" s="308">
        <f t="shared" si="145"/>
        <v>0</v>
      </c>
      <c r="CH266" s="347">
        <f t="shared" si="136"/>
        <v>0</v>
      </c>
      <c r="CI266" s="308">
        <f t="shared" si="146"/>
        <v>0</v>
      </c>
      <c r="CJ266" s="347">
        <f t="shared" si="124"/>
        <v>0</v>
      </c>
      <c r="CK266" s="306">
        <f t="shared" si="125"/>
        <v>1.8095238095238095</v>
      </c>
      <c r="CL266" s="306" t="str">
        <f t="shared" si="138"/>
        <v>Đạt mục tiêu</v>
      </c>
      <c r="CM266" s="6"/>
    </row>
    <row r="267" spans="1:91" s="196" customFormat="1" ht="17.25" hidden="1" customHeight="1">
      <c r="A267" s="71">
        <v>261</v>
      </c>
      <c r="B267" s="197"/>
      <c r="C267" s="326"/>
      <c r="D267" s="327"/>
      <c r="E267" s="326"/>
      <c r="F267" s="327"/>
      <c r="G267" s="590"/>
      <c r="H267" s="175" t="s">
        <v>911</v>
      </c>
      <c r="I267" s="61" t="s">
        <v>599</v>
      </c>
      <c r="J267" s="18" t="s">
        <v>363</v>
      </c>
      <c r="K267" s="256" t="s">
        <v>328</v>
      </c>
      <c r="L267" s="192" t="s">
        <v>334</v>
      </c>
      <c r="M267" s="193" t="s">
        <v>184</v>
      </c>
      <c r="N267" s="186"/>
      <c r="O267" s="186" t="s">
        <v>949</v>
      </c>
      <c r="P267" s="186"/>
      <c r="Q267" s="186"/>
      <c r="R267" s="186"/>
      <c r="S267" s="186"/>
      <c r="T267" s="186"/>
      <c r="U267" s="186"/>
      <c r="V267" s="186"/>
      <c r="W267" s="186"/>
      <c r="X267" s="306">
        <f t="shared" si="130"/>
        <v>1</v>
      </c>
      <c r="Y267" s="185"/>
      <c r="Z267" s="185"/>
      <c r="AA267" s="185"/>
      <c r="AB267" s="185" t="s">
        <v>519</v>
      </c>
      <c r="AC267" s="185"/>
      <c r="AD267" s="185"/>
      <c r="AE267" s="185"/>
      <c r="AF267" s="185"/>
      <c r="AG267" s="185"/>
      <c r="AH267" s="185"/>
      <c r="AI267" s="185"/>
      <c r="AJ267" s="185"/>
      <c r="AK267" s="185"/>
      <c r="AL267" s="185"/>
      <c r="AM267" s="185"/>
      <c r="AN267" s="185"/>
      <c r="AO267" s="185"/>
      <c r="AP267" s="185"/>
      <c r="AQ267" s="185"/>
      <c r="AR267" s="185"/>
      <c r="AS267" s="185"/>
      <c r="AT267" s="185"/>
      <c r="AU267" s="185"/>
      <c r="AV267" s="185"/>
      <c r="AW267" s="185"/>
      <c r="AX267" s="185"/>
      <c r="AY267" s="185"/>
      <c r="AZ267" s="185"/>
      <c r="BA267" s="185"/>
      <c r="BB267" s="185"/>
      <c r="BC267" s="185"/>
      <c r="BD267" s="185"/>
      <c r="BE267" s="185"/>
      <c r="BF267" s="185"/>
      <c r="BG267" s="185"/>
      <c r="BH267" s="6">
        <v>2</v>
      </c>
      <c r="BI267" s="6">
        <v>2</v>
      </c>
      <c r="BJ267" s="6">
        <v>2</v>
      </c>
      <c r="BK267" s="6">
        <v>2</v>
      </c>
      <c r="BL267" s="6">
        <v>2</v>
      </c>
      <c r="BM267" s="6">
        <v>2</v>
      </c>
      <c r="BN267" s="6">
        <v>1</v>
      </c>
      <c r="BO267" s="6">
        <v>2</v>
      </c>
      <c r="BP267" s="6">
        <v>2</v>
      </c>
      <c r="BQ267" s="6">
        <v>2</v>
      </c>
      <c r="BR267" s="6">
        <v>2</v>
      </c>
      <c r="BS267" s="6">
        <v>2</v>
      </c>
      <c r="BT267" s="6">
        <v>2</v>
      </c>
      <c r="BU267" s="6">
        <v>1</v>
      </c>
      <c r="BV267" s="6">
        <v>1</v>
      </c>
      <c r="BW267" s="6">
        <v>2</v>
      </c>
      <c r="BX267" s="6">
        <v>2</v>
      </c>
      <c r="BY267" s="6">
        <v>2</v>
      </c>
      <c r="BZ267" s="6">
        <v>2</v>
      </c>
      <c r="CA267" s="6">
        <v>1</v>
      </c>
      <c r="CB267" s="6">
        <v>2</v>
      </c>
      <c r="CC267" s="308">
        <f t="shared" si="143"/>
        <v>17</v>
      </c>
      <c r="CD267" s="347">
        <f t="shared" si="132"/>
        <v>0.80952380952380953</v>
      </c>
      <c r="CE267" s="308">
        <f t="shared" si="144"/>
        <v>4</v>
      </c>
      <c r="CF267" s="347">
        <f t="shared" si="134"/>
        <v>0.19047619047619047</v>
      </c>
      <c r="CG267" s="308">
        <f t="shared" si="145"/>
        <v>0</v>
      </c>
      <c r="CH267" s="347">
        <f t="shared" si="136"/>
        <v>0</v>
      </c>
      <c r="CI267" s="308">
        <f t="shared" si="146"/>
        <v>0</v>
      </c>
      <c r="CJ267" s="347">
        <f t="shared" si="124"/>
        <v>0</v>
      </c>
      <c r="CK267" s="306">
        <f t="shared" si="125"/>
        <v>1.8095238095238095</v>
      </c>
      <c r="CL267" s="306" t="str">
        <f t="shared" si="138"/>
        <v>Đạt mục tiêu</v>
      </c>
      <c r="CM267" s="195"/>
    </row>
    <row r="268" spans="1:91" s="22" customFormat="1" ht="30" hidden="1" customHeight="1">
      <c r="A268" s="71">
        <v>262</v>
      </c>
      <c r="B268" s="325"/>
      <c r="C268" s="326"/>
      <c r="D268" s="327"/>
      <c r="E268" s="326"/>
      <c r="F268" s="327"/>
      <c r="G268" s="590"/>
      <c r="H268" s="160" t="s">
        <v>732</v>
      </c>
      <c r="I268" s="55" t="s">
        <v>599</v>
      </c>
      <c r="J268" s="14" t="s">
        <v>363</v>
      </c>
      <c r="K268" s="15" t="s">
        <v>328</v>
      </c>
      <c r="L268" s="51" t="s">
        <v>334</v>
      </c>
      <c r="M268" s="69" t="s">
        <v>184</v>
      </c>
      <c r="N268" s="342"/>
      <c r="O268" s="342"/>
      <c r="P268" s="342"/>
      <c r="Q268" s="342" t="s">
        <v>184</v>
      </c>
      <c r="R268" s="342"/>
      <c r="S268" s="342"/>
      <c r="T268" s="342"/>
      <c r="U268" s="342"/>
      <c r="V268" s="342"/>
      <c r="W268" s="342"/>
      <c r="X268" s="306">
        <f t="shared" si="130"/>
        <v>1</v>
      </c>
      <c r="Y268" s="80"/>
      <c r="Z268" s="80"/>
      <c r="AA268" s="80"/>
      <c r="AB268" s="185"/>
      <c r="AC268" s="80"/>
      <c r="AD268" s="80"/>
      <c r="AE268" s="80"/>
      <c r="AF268" s="80"/>
      <c r="AG268" s="80"/>
      <c r="AH268" s="80"/>
      <c r="AI268" s="80"/>
      <c r="AJ268" s="80"/>
      <c r="AK268" s="80"/>
      <c r="AL268" s="80"/>
      <c r="AM268" s="80"/>
      <c r="AN268" s="80" t="s">
        <v>519</v>
      </c>
      <c r="AO268" s="80"/>
      <c r="AP268" s="80"/>
      <c r="AQ268" s="80"/>
      <c r="AR268" s="80"/>
      <c r="AS268" s="80"/>
      <c r="AT268" s="80"/>
      <c r="AU268" s="80"/>
      <c r="AV268" s="80"/>
      <c r="AW268" s="80"/>
      <c r="AX268" s="80"/>
      <c r="AY268" s="80"/>
      <c r="AZ268" s="80"/>
      <c r="BA268" s="80"/>
      <c r="BB268" s="80"/>
      <c r="BC268" s="80"/>
      <c r="BD268" s="80"/>
      <c r="BE268" s="80"/>
      <c r="BF268" s="80"/>
      <c r="BG268" s="80"/>
      <c r="BH268" s="6">
        <v>2</v>
      </c>
      <c r="BI268" s="6">
        <v>2</v>
      </c>
      <c r="BJ268" s="6">
        <v>2</v>
      </c>
      <c r="BK268" s="6">
        <v>2</v>
      </c>
      <c r="BL268" s="6">
        <v>2</v>
      </c>
      <c r="BM268" s="6">
        <v>2</v>
      </c>
      <c r="BN268" s="6">
        <v>2</v>
      </c>
      <c r="BO268" s="6">
        <v>1</v>
      </c>
      <c r="BP268" s="6">
        <v>2</v>
      </c>
      <c r="BQ268" s="6">
        <v>2</v>
      </c>
      <c r="BR268" s="6">
        <v>2</v>
      </c>
      <c r="BS268" s="6">
        <v>2</v>
      </c>
      <c r="BT268" s="6">
        <v>2</v>
      </c>
      <c r="BU268" s="6">
        <v>2</v>
      </c>
      <c r="BV268" s="6">
        <v>1</v>
      </c>
      <c r="BW268" s="6">
        <v>2</v>
      </c>
      <c r="BX268" s="6">
        <v>2</v>
      </c>
      <c r="BY268" s="6">
        <v>2</v>
      </c>
      <c r="BZ268" s="6">
        <v>2</v>
      </c>
      <c r="CA268" s="6">
        <v>2</v>
      </c>
      <c r="CB268" s="6">
        <v>2</v>
      </c>
      <c r="CC268" s="308">
        <f t="shared" si="143"/>
        <v>19</v>
      </c>
      <c r="CD268" s="347">
        <f t="shared" si="132"/>
        <v>0.90476190476190477</v>
      </c>
      <c r="CE268" s="308">
        <f t="shared" si="144"/>
        <v>2</v>
      </c>
      <c r="CF268" s="347">
        <f t="shared" si="134"/>
        <v>9.5238095238095233E-2</v>
      </c>
      <c r="CG268" s="308">
        <f t="shared" si="145"/>
        <v>0</v>
      </c>
      <c r="CH268" s="347">
        <f t="shared" si="136"/>
        <v>0</v>
      </c>
      <c r="CI268" s="308">
        <f t="shared" si="146"/>
        <v>0</v>
      </c>
      <c r="CJ268" s="347">
        <f t="shared" si="124"/>
        <v>0</v>
      </c>
      <c r="CK268" s="306">
        <f t="shared" si="125"/>
        <v>1.9047619047619047</v>
      </c>
      <c r="CL268" s="306" t="str">
        <f t="shared" si="138"/>
        <v>Đạt mục tiêu</v>
      </c>
      <c r="CM268" s="6"/>
    </row>
    <row r="269" spans="1:91" s="22" customFormat="1" ht="23.25" hidden="1" customHeight="1">
      <c r="A269" s="71">
        <v>263</v>
      </c>
      <c r="B269" s="325"/>
      <c r="C269" s="326"/>
      <c r="D269" s="327"/>
      <c r="E269" s="326"/>
      <c r="F269" s="327"/>
      <c r="G269" s="590"/>
      <c r="H269" s="160" t="s">
        <v>731</v>
      </c>
      <c r="I269" s="55" t="s">
        <v>599</v>
      </c>
      <c r="J269" s="14" t="s">
        <v>363</v>
      </c>
      <c r="K269" s="15" t="s">
        <v>328</v>
      </c>
      <c r="L269" s="51" t="s">
        <v>334</v>
      </c>
      <c r="M269" s="69" t="s">
        <v>184</v>
      </c>
      <c r="N269" s="342"/>
      <c r="O269" s="342"/>
      <c r="P269" s="342" t="s">
        <v>184</v>
      </c>
      <c r="Q269" s="342"/>
      <c r="R269" s="342"/>
      <c r="S269" s="342"/>
      <c r="T269" s="342"/>
      <c r="U269" s="342"/>
      <c r="V269" s="342"/>
      <c r="W269" s="342"/>
      <c r="X269" s="306">
        <f t="shared" si="130"/>
        <v>1</v>
      </c>
      <c r="Y269" s="80"/>
      <c r="Z269" s="80"/>
      <c r="AA269" s="80"/>
      <c r="AB269" s="185"/>
      <c r="AC269" s="80"/>
      <c r="AD269" s="80"/>
      <c r="AE269" s="80"/>
      <c r="AF269" s="80"/>
      <c r="AG269" s="80"/>
      <c r="AH269" s="80" t="s">
        <v>519</v>
      </c>
      <c r="AI269" s="80"/>
      <c r="AJ269" s="80"/>
      <c r="AK269" s="80"/>
      <c r="AL269" s="80"/>
      <c r="AM269" s="80"/>
      <c r="AN269" s="80"/>
      <c r="AO269" s="80"/>
      <c r="AP269" s="80"/>
      <c r="AQ269" s="80"/>
      <c r="AR269" s="80"/>
      <c r="AS269" s="80"/>
      <c r="AT269" s="80"/>
      <c r="AU269" s="80"/>
      <c r="AV269" s="80"/>
      <c r="AW269" s="80"/>
      <c r="AX269" s="80"/>
      <c r="AY269" s="80"/>
      <c r="AZ269" s="80"/>
      <c r="BA269" s="80"/>
      <c r="BB269" s="80"/>
      <c r="BC269" s="80"/>
      <c r="BD269" s="80"/>
      <c r="BE269" s="80"/>
      <c r="BF269" s="80"/>
      <c r="BG269" s="80"/>
      <c r="BH269" s="6">
        <v>2</v>
      </c>
      <c r="BI269" s="6">
        <v>2</v>
      </c>
      <c r="BJ269" s="6">
        <v>2</v>
      </c>
      <c r="BK269" s="6">
        <v>2</v>
      </c>
      <c r="BL269" s="6">
        <v>2</v>
      </c>
      <c r="BM269" s="6">
        <v>2</v>
      </c>
      <c r="BN269" s="6">
        <v>2</v>
      </c>
      <c r="BO269" s="6">
        <v>2</v>
      </c>
      <c r="BP269" s="6">
        <v>2</v>
      </c>
      <c r="BQ269" s="6">
        <v>2</v>
      </c>
      <c r="BR269" s="6">
        <v>2</v>
      </c>
      <c r="BS269" s="6">
        <v>2</v>
      </c>
      <c r="BT269" s="6">
        <v>2</v>
      </c>
      <c r="BU269" s="6">
        <v>2</v>
      </c>
      <c r="BV269" s="6">
        <v>2</v>
      </c>
      <c r="BW269" s="6">
        <v>2</v>
      </c>
      <c r="BX269" s="6">
        <v>1</v>
      </c>
      <c r="BY269" s="6">
        <v>2</v>
      </c>
      <c r="BZ269" s="6">
        <v>2</v>
      </c>
      <c r="CA269" s="6">
        <v>2</v>
      </c>
      <c r="CB269" s="6">
        <v>2</v>
      </c>
      <c r="CC269" s="308">
        <f t="shared" si="143"/>
        <v>20</v>
      </c>
      <c r="CD269" s="347">
        <f t="shared" si="132"/>
        <v>0.95238095238095233</v>
      </c>
      <c r="CE269" s="308">
        <f t="shared" si="144"/>
        <v>1</v>
      </c>
      <c r="CF269" s="347">
        <f t="shared" si="134"/>
        <v>4.7619047619047616E-2</v>
      </c>
      <c r="CG269" s="308">
        <f t="shared" si="145"/>
        <v>0</v>
      </c>
      <c r="CH269" s="347">
        <f t="shared" si="136"/>
        <v>0</v>
      </c>
      <c r="CI269" s="308">
        <f t="shared" si="146"/>
        <v>0</v>
      </c>
      <c r="CJ269" s="347">
        <f t="shared" si="124"/>
        <v>0</v>
      </c>
      <c r="CK269" s="306">
        <f t="shared" si="125"/>
        <v>1.9523809523809523</v>
      </c>
      <c r="CL269" s="306" t="str">
        <f t="shared" si="138"/>
        <v>Đạt mục tiêu</v>
      </c>
      <c r="CM269" s="6"/>
    </row>
    <row r="270" spans="1:91" s="22" customFormat="1" ht="18.75" hidden="1" customHeight="1">
      <c r="A270" s="71">
        <v>264</v>
      </c>
      <c r="B270" s="325"/>
      <c r="C270" s="326"/>
      <c r="D270" s="327"/>
      <c r="E270" s="326"/>
      <c r="F270" s="327"/>
      <c r="G270" s="590"/>
      <c r="H270" s="160" t="s">
        <v>730</v>
      </c>
      <c r="I270" s="55" t="s">
        <v>599</v>
      </c>
      <c r="J270" s="14" t="s">
        <v>363</v>
      </c>
      <c r="K270" s="15" t="s">
        <v>328</v>
      </c>
      <c r="L270" s="51" t="s">
        <v>334</v>
      </c>
      <c r="M270" s="69" t="s">
        <v>184</v>
      </c>
      <c r="N270" s="342"/>
      <c r="O270" s="342"/>
      <c r="P270" s="342"/>
      <c r="Q270" s="342"/>
      <c r="R270" s="342"/>
      <c r="S270" s="342"/>
      <c r="T270" s="342"/>
      <c r="U270" s="342" t="s">
        <v>184</v>
      </c>
      <c r="V270" s="342"/>
      <c r="W270" s="342"/>
      <c r="X270" s="306">
        <f t="shared" si="130"/>
        <v>1</v>
      </c>
      <c r="Y270" s="80"/>
      <c r="Z270" s="80"/>
      <c r="AA270" s="80"/>
      <c r="AB270" s="185"/>
      <c r="AC270" s="80"/>
      <c r="AD270" s="80"/>
      <c r="AE270" s="80"/>
      <c r="AF270" s="80"/>
      <c r="AG270" s="80"/>
      <c r="AH270" s="80"/>
      <c r="AI270" s="80"/>
      <c r="AJ270" s="80"/>
      <c r="AK270" s="80"/>
      <c r="AL270" s="80"/>
      <c r="AM270" s="80"/>
      <c r="AN270" s="80"/>
      <c r="AO270" s="80"/>
      <c r="AP270" s="80"/>
      <c r="AQ270" s="80"/>
      <c r="AR270" s="80"/>
      <c r="AS270" s="80"/>
      <c r="AT270" s="80"/>
      <c r="AU270" s="80"/>
      <c r="AV270" s="80"/>
      <c r="AW270" s="80"/>
      <c r="AX270" s="80"/>
      <c r="AY270" s="80" t="s">
        <v>519</v>
      </c>
      <c r="AZ270" s="80"/>
      <c r="BA270" s="80"/>
      <c r="BB270" s="80"/>
      <c r="BC270" s="80"/>
      <c r="BD270" s="80"/>
      <c r="BE270" s="80"/>
      <c r="BF270" s="80"/>
      <c r="BG270" s="80"/>
      <c r="BH270" s="6">
        <v>2</v>
      </c>
      <c r="BI270" s="6">
        <v>2</v>
      </c>
      <c r="BJ270" s="6">
        <v>2</v>
      </c>
      <c r="BK270" s="6">
        <v>2</v>
      </c>
      <c r="BL270" s="6">
        <v>2</v>
      </c>
      <c r="BM270" s="6">
        <v>2</v>
      </c>
      <c r="BN270" s="6">
        <v>2</v>
      </c>
      <c r="BO270" s="6">
        <v>2</v>
      </c>
      <c r="BP270" s="6">
        <v>2</v>
      </c>
      <c r="BQ270" s="6">
        <v>2</v>
      </c>
      <c r="BR270" s="6">
        <v>2</v>
      </c>
      <c r="BS270" s="6">
        <v>2</v>
      </c>
      <c r="BT270" s="6">
        <v>2</v>
      </c>
      <c r="BU270" s="6">
        <v>2</v>
      </c>
      <c r="BV270" s="6">
        <v>2</v>
      </c>
      <c r="BW270" s="6">
        <v>2</v>
      </c>
      <c r="BX270" s="6">
        <v>2</v>
      </c>
      <c r="BY270" s="6">
        <v>2</v>
      </c>
      <c r="BZ270" s="6">
        <v>2</v>
      </c>
      <c r="CA270" s="6">
        <v>2</v>
      </c>
      <c r="CB270" s="6">
        <v>2</v>
      </c>
      <c r="CC270" s="308">
        <f t="shared" si="143"/>
        <v>21</v>
      </c>
      <c r="CD270" s="347">
        <f t="shared" si="132"/>
        <v>1</v>
      </c>
      <c r="CE270" s="308">
        <f t="shared" si="144"/>
        <v>0</v>
      </c>
      <c r="CF270" s="347">
        <f t="shared" si="134"/>
        <v>0</v>
      </c>
      <c r="CG270" s="308">
        <f t="shared" si="145"/>
        <v>0</v>
      </c>
      <c r="CH270" s="347">
        <f t="shared" si="136"/>
        <v>0</v>
      </c>
      <c r="CI270" s="308">
        <f t="shared" si="146"/>
        <v>0</v>
      </c>
      <c r="CJ270" s="347">
        <f t="shared" si="124"/>
        <v>0</v>
      </c>
      <c r="CK270" s="306">
        <f t="shared" si="125"/>
        <v>2</v>
      </c>
      <c r="CL270" s="306" t="str">
        <f t="shared" si="138"/>
        <v>Đạt mục tiêu</v>
      </c>
      <c r="CM270" s="6"/>
    </row>
    <row r="271" spans="1:91" s="22" customFormat="1" ht="33.75" hidden="1" customHeight="1">
      <c r="A271" s="71">
        <v>265</v>
      </c>
      <c r="B271" s="325"/>
      <c r="C271" s="326"/>
      <c r="D271" s="327"/>
      <c r="E271" s="326"/>
      <c r="F271" s="327"/>
      <c r="G271" s="590"/>
      <c r="H271" s="160" t="s">
        <v>729</v>
      </c>
      <c r="I271" s="55" t="s">
        <v>599</v>
      </c>
      <c r="J271" s="14" t="s">
        <v>363</v>
      </c>
      <c r="K271" s="15" t="s">
        <v>328</v>
      </c>
      <c r="L271" s="51" t="s">
        <v>334</v>
      </c>
      <c r="M271" s="69" t="s">
        <v>184</v>
      </c>
      <c r="N271" s="342"/>
      <c r="O271" s="342"/>
      <c r="P271" s="342"/>
      <c r="Q271" s="342"/>
      <c r="R271" s="342"/>
      <c r="S271" s="342"/>
      <c r="T271" s="342"/>
      <c r="U271" s="342" t="s">
        <v>184</v>
      </c>
      <c r="V271" s="342"/>
      <c r="W271" s="342"/>
      <c r="X271" s="306">
        <f t="shared" si="130"/>
        <v>1</v>
      </c>
      <c r="Y271" s="80"/>
      <c r="Z271" s="80"/>
      <c r="AA271" s="80"/>
      <c r="AB271" s="185"/>
      <c r="AC271" s="80"/>
      <c r="AD271" s="80"/>
      <c r="AE271" s="80"/>
      <c r="AF271" s="80"/>
      <c r="AG271" s="80"/>
      <c r="AH271" s="80"/>
      <c r="AI271" s="80"/>
      <c r="AJ271" s="80"/>
      <c r="AK271" s="80"/>
      <c r="AL271" s="80"/>
      <c r="AM271" s="80"/>
      <c r="AN271" s="80"/>
      <c r="AO271" s="80"/>
      <c r="AP271" s="80"/>
      <c r="AQ271" s="80"/>
      <c r="AR271" s="80"/>
      <c r="AS271" s="80"/>
      <c r="AT271" s="80"/>
      <c r="AU271" s="80"/>
      <c r="AV271" s="80"/>
      <c r="AW271" s="80"/>
      <c r="AX271" s="80"/>
      <c r="AY271" s="80"/>
      <c r="AZ271" s="80"/>
      <c r="BA271" s="80" t="s">
        <v>519</v>
      </c>
      <c r="BB271" s="80"/>
      <c r="BC271" s="80"/>
      <c r="BD271" s="80"/>
      <c r="BE271" s="80"/>
      <c r="BF271" s="80"/>
      <c r="BG271" s="80"/>
      <c r="BH271" s="6">
        <v>2</v>
      </c>
      <c r="BI271" s="6">
        <v>2</v>
      </c>
      <c r="BJ271" s="6">
        <v>2</v>
      </c>
      <c r="BK271" s="6">
        <v>2</v>
      </c>
      <c r="BL271" s="6">
        <v>2</v>
      </c>
      <c r="BM271" s="6">
        <v>2</v>
      </c>
      <c r="BN271" s="6">
        <v>2</v>
      </c>
      <c r="BO271" s="6">
        <v>2</v>
      </c>
      <c r="BP271" s="6">
        <v>2</v>
      </c>
      <c r="BQ271" s="6">
        <v>2</v>
      </c>
      <c r="BR271" s="6">
        <v>2</v>
      </c>
      <c r="BS271" s="6">
        <v>2</v>
      </c>
      <c r="BT271" s="6">
        <v>1</v>
      </c>
      <c r="BU271" s="6">
        <v>2</v>
      </c>
      <c r="BV271" s="6">
        <v>2</v>
      </c>
      <c r="BW271" s="6">
        <v>2</v>
      </c>
      <c r="BX271" s="6">
        <v>2</v>
      </c>
      <c r="BY271" s="6">
        <v>1</v>
      </c>
      <c r="BZ271" s="6">
        <v>2</v>
      </c>
      <c r="CA271" s="6">
        <v>2</v>
      </c>
      <c r="CB271" s="6">
        <v>2</v>
      </c>
      <c r="CC271" s="308">
        <f t="shared" si="143"/>
        <v>19</v>
      </c>
      <c r="CD271" s="347">
        <f t="shared" si="132"/>
        <v>0.90476190476190477</v>
      </c>
      <c r="CE271" s="308">
        <f t="shared" si="144"/>
        <v>2</v>
      </c>
      <c r="CF271" s="347">
        <f t="shared" si="134"/>
        <v>9.5238095238095233E-2</v>
      </c>
      <c r="CG271" s="308">
        <f t="shared" si="145"/>
        <v>0</v>
      </c>
      <c r="CH271" s="347">
        <f t="shared" si="136"/>
        <v>0</v>
      </c>
      <c r="CI271" s="308">
        <f t="shared" si="146"/>
        <v>0</v>
      </c>
      <c r="CJ271" s="347">
        <f t="shared" si="124"/>
        <v>0</v>
      </c>
      <c r="CK271" s="306">
        <f t="shared" si="125"/>
        <v>1.9047619047619047</v>
      </c>
      <c r="CL271" s="306" t="str">
        <f t="shared" si="138"/>
        <v>Đạt mục tiêu</v>
      </c>
      <c r="CM271" s="6"/>
    </row>
    <row r="272" spans="1:91" s="22" customFormat="1" ht="33" hidden="1" customHeight="1">
      <c r="A272" s="71">
        <v>266</v>
      </c>
      <c r="B272" s="342">
        <v>439</v>
      </c>
      <c r="C272" s="345" t="s">
        <v>52</v>
      </c>
      <c r="D272" s="329" t="s">
        <v>12</v>
      </c>
      <c r="E272" s="345" t="s">
        <v>241</v>
      </c>
      <c r="F272" s="327"/>
      <c r="G272" s="590"/>
      <c r="H272" s="175" t="s">
        <v>728</v>
      </c>
      <c r="I272" s="55" t="s">
        <v>599</v>
      </c>
      <c r="J272" s="18" t="s">
        <v>363</v>
      </c>
      <c r="K272" s="15" t="s">
        <v>328</v>
      </c>
      <c r="L272" s="51" t="s">
        <v>334</v>
      </c>
      <c r="M272" s="69" t="s">
        <v>184</v>
      </c>
      <c r="N272" s="342"/>
      <c r="O272" s="342"/>
      <c r="P272" s="342"/>
      <c r="Q272" s="342"/>
      <c r="R272" s="342"/>
      <c r="S272" s="342"/>
      <c r="T272" s="342"/>
      <c r="U272" s="342"/>
      <c r="V272" s="342" t="s">
        <v>184</v>
      </c>
      <c r="W272" s="342"/>
      <c r="X272" s="306">
        <f t="shared" si="130"/>
        <v>1</v>
      </c>
      <c r="Y272" s="80"/>
      <c r="Z272" s="80"/>
      <c r="AA272" s="80"/>
      <c r="AB272" s="185"/>
      <c r="AC272" s="80"/>
      <c r="AD272" s="80"/>
      <c r="AE272" s="80"/>
      <c r="AF272" s="80"/>
      <c r="AG272" s="80"/>
      <c r="AH272" s="80"/>
      <c r="AI272" s="80"/>
      <c r="AJ272" s="80"/>
      <c r="AK272" s="80"/>
      <c r="AL272" s="80"/>
      <c r="AM272" s="80"/>
      <c r="AN272" s="80"/>
      <c r="AO272" s="80"/>
      <c r="AP272" s="80"/>
      <c r="AQ272" s="80"/>
      <c r="AR272" s="80"/>
      <c r="AS272" s="80"/>
      <c r="AT272" s="80"/>
      <c r="AU272" s="80"/>
      <c r="AV272" s="80"/>
      <c r="AW272" s="80"/>
      <c r="AX272" s="80"/>
      <c r="AY272" s="80"/>
      <c r="AZ272" s="80"/>
      <c r="BA272" s="80"/>
      <c r="BB272" s="199"/>
      <c r="BC272" s="80" t="s">
        <v>519</v>
      </c>
      <c r="BD272" s="199"/>
      <c r="BE272" s="80"/>
      <c r="BF272" s="80"/>
      <c r="BG272" s="80"/>
      <c r="BH272" s="6" t="s">
        <v>946</v>
      </c>
      <c r="BI272" s="6" t="s">
        <v>946</v>
      </c>
      <c r="BJ272" s="6" t="s">
        <v>946</v>
      </c>
      <c r="BK272" s="6" t="s">
        <v>946</v>
      </c>
      <c r="BL272" s="6" t="s">
        <v>946</v>
      </c>
      <c r="BM272" s="6" t="s">
        <v>946</v>
      </c>
      <c r="BN272" s="6" t="s">
        <v>946</v>
      </c>
      <c r="BO272" s="6" t="s">
        <v>946</v>
      </c>
      <c r="BP272" s="6" t="s">
        <v>946</v>
      </c>
      <c r="BQ272" s="6" t="s">
        <v>946</v>
      </c>
      <c r="BR272" s="6" t="s">
        <v>946</v>
      </c>
      <c r="BS272" s="6" t="s">
        <v>946</v>
      </c>
      <c r="BT272" s="6" t="s">
        <v>946</v>
      </c>
      <c r="BU272" s="6" t="s">
        <v>946</v>
      </c>
      <c r="BV272" s="6" t="s">
        <v>946</v>
      </c>
      <c r="BW272" s="6" t="s">
        <v>946</v>
      </c>
      <c r="BX272" s="6" t="s">
        <v>946</v>
      </c>
      <c r="BY272" s="6" t="s">
        <v>946</v>
      </c>
      <c r="BZ272" s="6" t="s">
        <v>946</v>
      </c>
      <c r="CA272" s="6" t="s">
        <v>946</v>
      </c>
      <c r="CB272" s="6" t="s">
        <v>946</v>
      </c>
      <c r="CC272" s="308">
        <f t="shared" si="143"/>
        <v>0</v>
      </c>
      <c r="CD272" s="347">
        <f t="shared" si="132"/>
        <v>0</v>
      </c>
      <c r="CE272" s="308">
        <f t="shared" si="144"/>
        <v>0</v>
      </c>
      <c r="CF272" s="347">
        <f t="shared" si="134"/>
        <v>0</v>
      </c>
      <c r="CG272" s="308">
        <f t="shared" si="145"/>
        <v>0</v>
      </c>
      <c r="CH272" s="347">
        <f t="shared" si="136"/>
        <v>0</v>
      </c>
      <c r="CI272" s="308">
        <f t="shared" si="146"/>
        <v>21</v>
      </c>
      <c r="CJ272" s="347">
        <f t="shared" si="124"/>
        <v>1</v>
      </c>
      <c r="CK272" s="306" t="e">
        <f t="shared" si="125"/>
        <v>#DIV/0!</v>
      </c>
      <c r="CL272" s="306" t="str">
        <f t="shared" si="138"/>
        <v>KĐG</v>
      </c>
      <c r="CM272" s="6"/>
    </row>
    <row r="273" spans="1:91" s="22" customFormat="1" ht="63" hidden="1" customHeight="1">
      <c r="A273" s="71">
        <v>267</v>
      </c>
      <c r="B273" s="325"/>
      <c r="C273" s="326"/>
      <c r="D273" s="327"/>
      <c r="E273" s="326"/>
      <c r="F273" s="327"/>
      <c r="G273" s="590"/>
      <c r="H273" s="160" t="s">
        <v>727</v>
      </c>
      <c r="I273" s="55" t="s">
        <v>599</v>
      </c>
      <c r="J273" s="14" t="s">
        <v>363</v>
      </c>
      <c r="K273" s="15" t="s">
        <v>328</v>
      </c>
      <c r="L273" s="51" t="s">
        <v>334</v>
      </c>
      <c r="M273" s="69" t="s">
        <v>184</v>
      </c>
      <c r="N273" s="342"/>
      <c r="O273" s="342"/>
      <c r="P273" s="342"/>
      <c r="Q273" s="342"/>
      <c r="R273" s="342"/>
      <c r="S273" s="342"/>
      <c r="T273" s="342"/>
      <c r="U273" s="342"/>
      <c r="V273" s="342" t="s">
        <v>184</v>
      </c>
      <c r="W273" s="342"/>
      <c r="X273" s="306">
        <f t="shared" si="130"/>
        <v>1</v>
      </c>
      <c r="Y273" s="80"/>
      <c r="Z273" s="80"/>
      <c r="AA273" s="80"/>
      <c r="AB273" s="185"/>
      <c r="AC273" s="80"/>
      <c r="AD273" s="80"/>
      <c r="AE273" s="80"/>
      <c r="AF273" s="80"/>
      <c r="AG273" s="80"/>
      <c r="AH273" s="80"/>
      <c r="AI273" s="80"/>
      <c r="AJ273" s="80"/>
      <c r="AK273" s="80"/>
      <c r="AL273" s="80"/>
      <c r="AM273" s="80"/>
      <c r="AN273" s="80"/>
      <c r="AO273" s="80"/>
      <c r="AP273" s="80"/>
      <c r="AQ273" s="80"/>
      <c r="AR273" s="80"/>
      <c r="AS273" s="80"/>
      <c r="AT273" s="80"/>
      <c r="AU273" s="80"/>
      <c r="AV273" s="80"/>
      <c r="AW273" s="80"/>
      <c r="AX273" s="80"/>
      <c r="AY273" s="80"/>
      <c r="AZ273" s="80"/>
      <c r="BA273" s="80"/>
      <c r="BB273" s="199" t="s">
        <v>519</v>
      </c>
      <c r="BC273" s="80"/>
      <c r="BD273" s="199"/>
      <c r="BE273" s="80"/>
      <c r="BF273" s="80"/>
      <c r="BG273" s="80"/>
      <c r="BH273" s="6">
        <v>2</v>
      </c>
      <c r="BI273" s="6">
        <v>2</v>
      </c>
      <c r="BJ273" s="6">
        <v>2</v>
      </c>
      <c r="BK273" s="6">
        <v>2</v>
      </c>
      <c r="BL273" s="6">
        <v>2</v>
      </c>
      <c r="BM273" s="6">
        <v>1</v>
      </c>
      <c r="BN273" s="6">
        <v>2</v>
      </c>
      <c r="BO273" s="6">
        <v>2</v>
      </c>
      <c r="BP273" s="6">
        <v>2</v>
      </c>
      <c r="BQ273" s="6">
        <v>2</v>
      </c>
      <c r="BR273" s="6">
        <v>2</v>
      </c>
      <c r="BS273" s="6">
        <v>2</v>
      </c>
      <c r="BT273" s="6">
        <v>1</v>
      </c>
      <c r="BU273" s="6">
        <v>2</v>
      </c>
      <c r="BV273" s="6">
        <v>2</v>
      </c>
      <c r="BW273" s="6">
        <v>2</v>
      </c>
      <c r="BX273" s="6">
        <v>2</v>
      </c>
      <c r="BY273" s="6">
        <v>2</v>
      </c>
      <c r="BZ273" s="6">
        <v>2</v>
      </c>
      <c r="CA273" s="6">
        <v>1</v>
      </c>
      <c r="CB273" s="6">
        <v>2</v>
      </c>
      <c r="CC273" s="308">
        <f t="shared" si="143"/>
        <v>18</v>
      </c>
      <c r="CD273" s="347">
        <f t="shared" si="132"/>
        <v>0.8571428571428571</v>
      </c>
      <c r="CE273" s="308">
        <f t="shared" si="144"/>
        <v>3</v>
      </c>
      <c r="CF273" s="347">
        <f t="shared" si="134"/>
        <v>0.14285714285714285</v>
      </c>
      <c r="CG273" s="308">
        <f t="shared" si="145"/>
        <v>0</v>
      </c>
      <c r="CH273" s="347">
        <f t="shared" si="136"/>
        <v>0</v>
      </c>
      <c r="CI273" s="308">
        <f t="shared" si="146"/>
        <v>0</v>
      </c>
      <c r="CJ273" s="347">
        <f t="shared" si="124"/>
        <v>0</v>
      </c>
      <c r="CK273" s="306">
        <f t="shared" si="125"/>
        <v>1.8571428571428572</v>
      </c>
      <c r="CL273" s="306" t="str">
        <f t="shared" si="138"/>
        <v>Đạt mục tiêu</v>
      </c>
      <c r="CM273" s="6"/>
    </row>
    <row r="274" spans="1:91" s="22" customFormat="1" ht="20.399999999999999" hidden="1" customHeight="1">
      <c r="A274" s="71">
        <v>268</v>
      </c>
      <c r="B274" s="325"/>
      <c r="C274" s="326"/>
      <c r="D274" s="327"/>
      <c r="E274" s="326"/>
      <c r="F274" s="327"/>
      <c r="G274" s="590"/>
      <c r="H274" s="175" t="s">
        <v>914</v>
      </c>
      <c r="I274" s="55" t="s">
        <v>599</v>
      </c>
      <c r="J274" s="18" t="s">
        <v>363</v>
      </c>
      <c r="K274" s="15" t="s">
        <v>328</v>
      </c>
      <c r="L274" s="51" t="s">
        <v>334</v>
      </c>
      <c r="M274" s="69" t="s">
        <v>184</v>
      </c>
      <c r="N274" s="342"/>
      <c r="O274" s="342"/>
      <c r="P274" s="342"/>
      <c r="Q274" s="342"/>
      <c r="R274" s="342"/>
      <c r="S274" s="342"/>
      <c r="T274" s="342"/>
      <c r="U274" s="342"/>
      <c r="V274" s="342"/>
      <c r="W274" s="342" t="s">
        <v>184</v>
      </c>
      <c r="X274" s="306">
        <f t="shared" si="130"/>
        <v>1</v>
      </c>
      <c r="Y274" s="80"/>
      <c r="Z274" s="80"/>
      <c r="AA274" s="80"/>
      <c r="AB274" s="185"/>
      <c r="AC274" s="80"/>
      <c r="AD274" s="80"/>
      <c r="AE274" s="80"/>
      <c r="AF274" s="80"/>
      <c r="AG274" s="80"/>
      <c r="AH274" s="80"/>
      <c r="AI274" s="80"/>
      <c r="AJ274" s="80"/>
      <c r="AK274" s="80"/>
      <c r="AL274" s="80"/>
      <c r="AM274" s="80"/>
      <c r="AN274" s="80"/>
      <c r="AO274" s="80"/>
      <c r="AP274" s="80"/>
      <c r="AQ274" s="80"/>
      <c r="AR274" s="80"/>
      <c r="AS274" s="80"/>
      <c r="AT274" s="80"/>
      <c r="AU274" s="80"/>
      <c r="AV274" s="80"/>
      <c r="AW274" s="80"/>
      <c r="AX274" s="80"/>
      <c r="AY274" s="80"/>
      <c r="AZ274" s="80"/>
      <c r="BA274" s="80"/>
      <c r="BB274" s="80"/>
      <c r="BC274" s="80"/>
      <c r="BD274" s="80"/>
      <c r="BE274" s="80"/>
      <c r="BF274" s="80"/>
      <c r="BG274" s="80" t="s">
        <v>519</v>
      </c>
      <c r="BH274" s="6">
        <v>2</v>
      </c>
      <c r="BI274" s="6">
        <v>2</v>
      </c>
      <c r="BJ274" s="6">
        <v>2</v>
      </c>
      <c r="BK274" s="6">
        <v>2</v>
      </c>
      <c r="BL274" s="6">
        <v>2</v>
      </c>
      <c r="BM274" s="6">
        <v>1</v>
      </c>
      <c r="BN274" s="6">
        <v>2</v>
      </c>
      <c r="BO274" s="6">
        <v>2</v>
      </c>
      <c r="BP274" s="6">
        <v>2</v>
      </c>
      <c r="BQ274" s="6">
        <v>2</v>
      </c>
      <c r="BR274" s="6">
        <v>2</v>
      </c>
      <c r="BS274" s="6">
        <v>2</v>
      </c>
      <c r="BT274" s="6">
        <v>1</v>
      </c>
      <c r="BU274" s="6">
        <v>2</v>
      </c>
      <c r="BV274" s="6">
        <v>2</v>
      </c>
      <c r="BW274" s="6">
        <v>2</v>
      </c>
      <c r="BX274" s="6">
        <v>2</v>
      </c>
      <c r="BY274" s="6">
        <v>2</v>
      </c>
      <c r="BZ274" s="6">
        <v>2</v>
      </c>
      <c r="CA274" s="6">
        <v>2</v>
      </c>
      <c r="CB274" s="6">
        <v>2</v>
      </c>
      <c r="CC274" s="308">
        <f t="shared" si="143"/>
        <v>19</v>
      </c>
      <c r="CD274" s="347">
        <f t="shared" si="132"/>
        <v>0.90476190476190477</v>
      </c>
      <c r="CE274" s="308">
        <f t="shared" si="144"/>
        <v>2</v>
      </c>
      <c r="CF274" s="347">
        <f t="shared" si="134"/>
        <v>9.5238095238095233E-2</v>
      </c>
      <c r="CG274" s="308">
        <f t="shared" si="145"/>
        <v>0</v>
      </c>
      <c r="CH274" s="347">
        <f t="shared" si="136"/>
        <v>0</v>
      </c>
      <c r="CI274" s="308">
        <f t="shared" si="146"/>
        <v>0</v>
      </c>
      <c r="CJ274" s="347">
        <f t="shared" si="124"/>
        <v>0</v>
      </c>
      <c r="CK274" s="306">
        <f t="shared" si="125"/>
        <v>1.9047619047619047</v>
      </c>
      <c r="CL274" s="306" t="str">
        <f t="shared" si="138"/>
        <v>Đạt mục tiêu</v>
      </c>
      <c r="CM274" s="6"/>
    </row>
    <row r="275" spans="1:91" s="22" customFormat="1" ht="25.5" hidden="1" customHeight="1">
      <c r="A275" s="71">
        <v>269</v>
      </c>
      <c r="B275" s="322"/>
      <c r="C275" s="317"/>
      <c r="D275" s="324"/>
      <c r="E275" s="317"/>
      <c r="F275" s="324"/>
      <c r="G275" s="576"/>
      <c r="H275" s="175" t="s">
        <v>725</v>
      </c>
      <c r="I275" s="55" t="s">
        <v>599</v>
      </c>
      <c r="J275" s="18" t="s">
        <v>363</v>
      </c>
      <c r="K275" s="15" t="s">
        <v>328</v>
      </c>
      <c r="L275" s="51" t="s">
        <v>334</v>
      </c>
      <c r="M275" s="69" t="s">
        <v>184</v>
      </c>
      <c r="N275" s="342"/>
      <c r="O275" s="342"/>
      <c r="P275" s="342"/>
      <c r="Q275" s="342"/>
      <c r="R275" s="342"/>
      <c r="S275" s="342"/>
      <c r="T275" s="342"/>
      <c r="U275" s="342"/>
      <c r="V275" s="342"/>
      <c r="W275" s="342" t="s">
        <v>184</v>
      </c>
      <c r="X275" s="306">
        <f t="shared" si="130"/>
        <v>1</v>
      </c>
      <c r="Y275" s="80"/>
      <c r="Z275" s="80"/>
      <c r="AA275" s="80"/>
      <c r="AB275" s="185"/>
      <c r="AC275" s="80"/>
      <c r="AD275" s="80"/>
      <c r="AE275" s="80"/>
      <c r="AF275" s="80"/>
      <c r="AG275" s="80"/>
      <c r="AH275" s="80"/>
      <c r="AI275" s="80"/>
      <c r="AJ275" s="80"/>
      <c r="AK275" s="80"/>
      <c r="AL275" s="80"/>
      <c r="AM275" s="80"/>
      <c r="AN275" s="80"/>
      <c r="AO275" s="80"/>
      <c r="AP275" s="80"/>
      <c r="AQ275" s="80"/>
      <c r="AR275" s="80"/>
      <c r="AS275" s="80"/>
      <c r="AT275" s="80"/>
      <c r="AU275" s="80"/>
      <c r="AV275" s="80"/>
      <c r="AW275" s="80"/>
      <c r="AX275" s="80"/>
      <c r="AY275" s="80"/>
      <c r="AZ275" s="80"/>
      <c r="BA275" s="80"/>
      <c r="BB275" s="80"/>
      <c r="BC275" s="80"/>
      <c r="BD275" s="80"/>
      <c r="BE275" s="80"/>
      <c r="BF275" s="80" t="s">
        <v>519</v>
      </c>
      <c r="BG275" s="80"/>
      <c r="BH275" s="6">
        <v>2</v>
      </c>
      <c r="BI275" s="6">
        <v>2</v>
      </c>
      <c r="BJ275" s="6">
        <v>2</v>
      </c>
      <c r="BK275" s="6">
        <v>2</v>
      </c>
      <c r="BL275" s="6">
        <v>2</v>
      </c>
      <c r="BM275" s="6">
        <v>2</v>
      </c>
      <c r="BN275" s="6">
        <v>2</v>
      </c>
      <c r="BO275" s="6">
        <v>2</v>
      </c>
      <c r="BP275" s="6">
        <v>2</v>
      </c>
      <c r="BQ275" s="6">
        <v>2</v>
      </c>
      <c r="BR275" s="6">
        <v>2</v>
      </c>
      <c r="BS275" s="6">
        <v>2</v>
      </c>
      <c r="BT275" s="6">
        <v>2</v>
      </c>
      <c r="BU275" s="6">
        <v>2</v>
      </c>
      <c r="BV275" s="6">
        <v>2</v>
      </c>
      <c r="BW275" s="6">
        <v>2</v>
      </c>
      <c r="BX275" s="6">
        <v>2</v>
      </c>
      <c r="BY275" s="6">
        <v>2</v>
      </c>
      <c r="BZ275" s="6">
        <v>2</v>
      </c>
      <c r="CA275" s="6">
        <v>1</v>
      </c>
      <c r="CB275" s="6">
        <v>2</v>
      </c>
      <c r="CC275" s="308">
        <f t="shared" si="143"/>
        <v>20</v>
      </c>
      <c r="CD275" s="347">
        <f t="shared" si="132"/>
        <v>0.95238095238095233</v>
      </c>
      <c r="CE275" s="308">
        <f t="shared" si="144"/>
        <v>1</v>
      </c>
      <c r="CF275" s="347">
        <f t="shared" si="134"/>
        <v>4.7619047619047616E-2</v>
      </c>
      <c r="CG275" s="308">
        <f t="shared" si="145"/>
        <v>0</v>
      </c>
      <c r="CH275" s="347">
        <f t="shared" si="136"/>
        <v>0</v>
      </c>
      <c r="CI275" s="308">
        <f t="shared" si="146"/>
        <v>0</v>
      </c>
      <c r="CJ275" s="347">
        <f t="shared" si="124"/>
        <v>0</v>
      </c>
      <c r="CK275" s="306">
        <f t="shared" si="125"/>
        <v>1.9523809523809523</v>
      </c>
      <c r="CL275" s="306" t="str">
        <f t="shared" si="138"/>
        <v>Đạt mục tiêu</v>
      </c>
      <c r="CM275" s="6"/>
    </row>
    <row r="276" spans="1:91" s="22" customFormat="1" ht="43.5" customHeight="1">
      <c r="A276" s="71">
        <v>270</v>
      </c>
      <c r="B276" s="342">
        <v>406</v>
      </c>
      <c r="C276" s="345" t="s">
        <v>223</v>
      </c>
      <c r="D276" s="329" t="s">
        <v>10</v>
      </c>
      <c r="E276" s="345" t="s">
        <v>224</v>
      </c>
      <c r="F276" s="329" t="s">
        <v>12</v>
      </c>
      <c r="G276" s="345" t="s">
        <v>224</v>
      </c>
      <c r="H276" s="161" t="s">
        <v>554</v>
      </c>
      <c r="I276" s="55" t="s">
        <v>600</v>
      </c>
      <c r="J276" s="14" t="s">
        <v>363</v>
      </c>
      <c r="K276" s="15" t="s">
        <v>328</v>
      </c>
      <c r="L276" s="51" t="s">
        <v>296</v>
      </c>
      <c r="M276" s="69" t="s">
        <v>184</v>
      </c>
      <c r="N276" s="342"/>
      <c r="O276" s="342"/>
      <c r="P276" s="342"/>
      <c r="Q276" s="342"/>
      <c r="R276" s="342" t="s">
        <v>184</v>
      </c>
      <c r="S276" s="342"/>
      <c r="T276" s="342"/>
      <c r="U276" s="342"/>
      <c r="V276" s="342"/>
      <c r="W276" s="342"/>
      <c r="X276" s="306">
        <f t="shared" si="130"/>
        <v>1</v>
      </c>
      <c r="Y276" s="80"/>
      <c r="Z276" s="80"/>
      <c r="AA276" s="80"/>
      <c r="AB276" s="185"/>
      <c r="AC276" s="80"/>
      <c r="AD276" s="80"/>
      <c r="AE276" s="80"/>
      <c r="AF276" s="80" t="s">
        <v>522</v>
      </c>
      <c r="AG276" s="80"/>
      <c r="AH276" s="80" t="s">
        <v>522</v>
      </c>
      <c r="AI276" s="80"/>
      <c r="AJ276" s="80"/>
      <c r="AK276" s="80"/>
      <c r="AL276" s="80"/>
      <c r="AM276" s="80"/>
      <c r="AN276" s="80"/>
      <c r="AO276" s="80" t="s">
        <v>522</v>
      </c>
      <c r="AP276" s="80"/>
      <c r="AQ276" s="80"/>
      <c r="AR276" s="80"/>
      <c r="AS276" s="80"/>
      <c r="AT276" s="80"/>
      <c r="AU276" s="80"/>
      <c r="AV276" s="80"/>
      <c r="AW276" s="80"/>
      <c r="AX276" s="80"/>
      <c r="AY276" s="80"/>
      <c r="AZ276" s="80"/>
      <c r="BA276" s="80"/>
      <c r="BB276" s="80"/>
      <c r="BC276" s="80"/>
      <c r="BD276" s="80"/>
      <c r="BE276" s="80"/>
      <c r="BF276" s="80"/>
      <c r="BG276" s="80"/>
      <c r="BH276" s="6">
        <v>2</v>
      </c>
      <c r="BI276" s="6">
        <v>1</v>
      </c>
      <c r="BJ276" s="6">
        <v>2</v>
      </c>
      <c r="BK276" s="6">
        <v>2</v>
      </c>
      <c r="BL276" s="6">
        <v>2</v>
      </c>
      <c r="BM276" s="6">
        <v>1</v>
      </c>
      <c r="BN276" s="6">
        <v>1</v>
      </c>
      <c r="BO276" s="6">
        <v>2</v>
      </c>
      <c r="BP276" s="6">
        <v>2</v>
      </c>
      <c r="BQ276" s="6">
        <v>2</v>
      </c>
      <c r="BR276" s="6">
        <v>2</v>
      </c>
      <c r="BS276" s="6">
        <v>2</v>
      </c>
      <c r="BT276" s="6">
        <v>1</v>
      </c>
      <c r="BU276" s="6">
        <v>2</v>
      </c>
      <c r="BV276" s="6">
        <v>1</v>
      </c>
      <c r="BW276" s="6">
        <v>1</v>
      </c>
      <c r="BX276" s="6">
        <v>2</v>
      </c>
      <c r="BY276" s="6">
        <v>1</v>
      </c>
      <c r="BZ276" s="6">
        <v>2</v>
      </c>
      <c r="CA276" s="6">
        <v>2</v>
      </c>
      <c r="CB276" s="6">
        <v>1</v>
      </c>
      <c r="CC276" s="308">
        <f t="shared" si="143"/>
        <v>13</v>
      </c>
      <c r="CD276" s="347">
        <f t="shared" si="132"/>
        <v>0.61904761904761907</v>
      </c>
      <c r="CE276" s="308">
        <f t="shared" si="144"/>
        <v>8</v>
      </c>
      <c r="CF276" s="347">
        <f t="shared" si="134"/>
        <v>0.38095238095238093</v>
      </c>
      <c r="CG276" s="308">
        <f t="shared" si="145"/>
        <v>0</v>
      </c>
      <c r="CH276" s="347">
        <f t="shared" si="136"/>
        <v>0</v>
      </c>
      <c r="CI276" s="308">
        <f t="shared" si="146"/>
        <v>0</v>
      </c>
      <c r="CJ276" s="347">
        <f t="shared" si="124"/>
        <v>0</v>
      </c>
      <c r="CK276" s="277">
        <f t="shared" si="125"/>
        <v>1.6190476190476191</v>
      </c>
      <c r="CL276" s="306" t="str">
        <f t="shared" si="138"/>
        <v>Đạt mục tiêu</v>
      </c>
      <c r="CM276" s="6"/>
    </row>
    <row r="277" spans="1:91" s="22" customFormat="1" ht="59.25" hidden="1" customHeight="1">
      <c r="A277" s="71">
        <v>271</v>
      </c>
      <c r="B277" s="342">
        <v>409</v>
      </c>
      <c r="C277" s="345" t="s">
        <v>225</v>
      </c>
      <c r="D277" s="329" t="s">
        <v>10</v>
      </c>
      <c r="E277" s="345" t="s">
        <v>226</v>
      </c>
      <c r="F277" s="329" t="s">
        <v>12</v>
      </c>
      <c r="G277" s="345" t="s">
        <v>226</v>
      </c>
      <c r="H277" s="160" t="s">
        <v>726</v>
      </c>
      <c r="I277" s="55" t="s">
        <v>599</v>
      </c>
      <c r="J277" s="14" t="s">
        <v>363</v>
      </c>
      <c r="K277" s="15" t="s">
        <v>328</v>
      </c>
      <c r="L277" s="51" t="s">
        <v>296</v>
      </c>
      <c r="M277" s="69" t="s">
        <v>184</v>
      </c>
      <c r="N277" s="342"/>
      <c r="O277" s="342"/>
      <c r="P277" s="342" t="s">
        <v>184</v>
      </c>
      <c r="Q277" s="342"/>
      <c r="R277" s="342"/>
      <c r="S277" s="342"/>
      <c r="T277" s="342"/>
      <c r="U277" s="342"/>
      <c r="V277" s="342"/>
      <c r="W277" s="342"/>
      <c r="X277" s="306">
        <f t="shared" si="130"/>
        <v>1</v>
      </c>
      <c r="Y277" s="80"/>
      <c r="Z277" s="80"/>
      <c r="AA277" s="80"/>
      <c r="AB277" s="185"/>
      <c r="AC277" s="80"/>
      <c r="AD277" s="80"/>
      <c r="AE277" s="80"/>
      <c r="AF277" s="80"/>
      <c r="AG277" s="80"/>
      <c r="AH277" s="80"/>
      <c r="AI277" s="80" t="s">
        <v>519</v>
      </c>
      <c r="AJ277" s="80"/>
      <c r="AK277" s="80"/>
      <c r="AL277" s="80"/>
      <c r="AM277" s="80"/>
      <c r="AN277" s="80"/>
      <c r="AO277" s="80"/>
      <c r="AP277" s="80"/>
      <c r="AQ277" s="80"/>
      <c r="AR277" s="80"/>
      <c r="AS277" s="80"/>
      <c r="AT277" s="80"/>
      <c r="AU277" s="80"/>
      <c r="AV277" s="80"/>
      <c r="AW277" s="80"/>
      <c r="AX277" s="80"/>
      <c r="AY277" s="80"/>
      <c r="AZ277" s="80"/>
      <c r="BA277" s="80"/>
      <c r="BB277" s="80"/>
      <c r="BC277" s="80"/>
      <c r="BD277" s="80"/>
      <c r="BE277" s="80"/>
      <c r="BF277" s="80"/>
      <c r="BG277" s="80"/>
      <c r="BH277" s="6">
        <v>2</v>
      </c>
      <c r="BI277" s="6">
        <v>2</v>
      </c>
      <c r="BJ277" s="6">
        <v>1</v>
      </c>
      <c r="BK277" s="6">
        <v>2</v>
      </c>
      <c r="BL277" s="6">
        <v>1</v>
      </c>
      <c r="BM277" s="6">
        <v>1</v>
      </c>
      <c r="BN277" s="6">
        <v>2</v>
      </c>
      <c r="BO277" s="6">
        <v>2</v>
      </c>
      <c r="BP277" s="6">
        <v>1</v>
      </c>
      <c r="BQ277" s="6">
        <v>2</v>
      </c>
      <c r="BR277" s="6">
        <v>2</v>
      </c>
      <c r="BS277" s="6">
        <v>2</v>
      </c>
      <c r="BT277" s="6">
        <v>2</v>
      </c>
      <c r="BU277" s="6">
        <v>1</v>
      </c>
      <c r="BV277" s="6">
        <v>1</v>
      </c>
      <c r="BW277" s="6">
        <v>2</v>
      </c>
      <c r="BX277" s="6">
        <v>1</v>
      </c>
      <c r="BY277" s="6">
        <v>2</v>
      </c>
      <c r="BZ277" s="6">
        <v>2</v>
      </c>
      <c r="CA277" s="6">
        <v>1</v>
      </c>
      <c r="CB277" s="6">
        <v>2</v>
      </c>
      <c r="CC277" s="308">
        <f t="shared" si="143"/>
        <v>13</v>
      </c>
      <c r="CD277" s="347">
        <f t="shared" si="132"/>
        <v>0.61904761904761907</v>
      </c>
      <c r="CE277" s="308">
        <f t="shared" si="144"/>
        <v>8</v>
      </c>
      <c r="CF277" s="347">
        <f t="shared" si="134"/>
        <v>0.38095238095238093</v>
      </c>
      <c r="CG277" s="308">
        <f t="shared" si="145"/>
        <v>0</v>
      </c>
      <c r="CH277" s="347">
        <f t="shared" si="136"/>
        <v>0</v>
      </c>
      <c r="CI277" s="308">
        <f t="shared" si="146"/>
        <v>0</v>
      </c>
      <c r="CJ277" s="347">
        <f t="shared" si="124"/>
        <v>0</v>
      </c>
      <c r="CK277" s="306">
        <f t="shared" si="125"/>
        <v>1.6190476190476191</v>
      </c>
      <c r="CL277" s="306" t="str">
        <f t="shared" si="138"/>
        <v>Đạt mục tiêu</v>
      </c>
      <c r="CM277" s="6"/>
    </row>
    <row r="278" spans="1:91" s="22" customFormat="1" ht="67.5" hidden="1" customHeight="1">
      <c r="A278" s="71">
        <v>272</v>
      </c>
      <c r="B278" s="342">
        <v>412</v>
      </c>
      <c r="C278" s="345" t="s">
        <v>336</v>
      </c>
      <c r="D278" s="323" t="s">
        <v>10</v>
      </c>
      <c r="E278" s="345" t="s">
        <v>309</v>
      </c>
      <c r="F278" s="329" t="s">
        <v>12</v>
      </c>
      <c r="G278" s="345" t="s">
        <v>309</v>
      </c>
      <c r="H278" s="161" t="s">
        <v>402</v>
      </c>
      <c r="I278" s="55" t="s">
        <v>600</v>
      </c>
      <c r="J278" s="14" t="s">
        <v>363</v>
      </c>
      <c r="K278" s="254" t="s">
        <v>328</v>
      </c>
      <c r="L278" s="51" t="s">
        <v>334</v>
      </c>
      <c r="M278" s="69" t="s">
        <v>184</v>
      </c>
      <c r="N278" s="342" t="s">
        <v>184</v>
      </c>
      <c r="O278" s="342"/>
      <c r="P278" s="342"/>
      <c r="Q278" s="342"/>
      <c r="R278" s="342"/>
      <c r="S278" s="342"/>
      <c r="T278" s="342"/>
      <c r="U278" s="342"/>
      <c r="V278" s="342"/>
      <c r="W278" s="342"/>
      <c r="X278" s="306">
        <f t="shared" si="130"/>
        <v>1</v>
      </c>
      <c r="Y278" s="80"/>
      <c r="Z278" s="80" t="s">
        <v>521</v>
      </c>
      <c r="AA278" s="80"/>
      <c r="AB278" s="185"/>
      <c r="AC278" s="80"/>
      <c r="AD278" s="80"/>
      <c r="AE278" s="80"/>
      <c r="AF278" s="80"/>
      <c r="AG278" s="80"/>
      <c r="AH278" s="80"/>
      <c r="AI278" s="80"/>
      <c r="AJ278" s="80"/>
      <c r="AK278" s="80"/>
      <c r="AL278" s="80"/>
      <c r="AM278" s="80"/>
      <c r="AN278" s="80"/>
      <c r="AO278" s="80"/>
      <c r="AP278" s="80"/>
      <c r="AQ278" s="80"/>
      <c r="AR278" s="80"/>
      <c r="AS278" s="80"/>
      <c r="AT278" s="80"/>
      <c r="AU278" s="80"/>
      <c r="AV278" s="80"/>
      <c r="AW278" s="80"/>
      <c r="AX278" s="80"/>
      <c r="AY278" s="80"/>
      <c r="AZ278" s="80"/>
      <c r="BA278" s="80" t="s">
        <v>523</v>
      </c>
      <c r="BB278" s="80" t="s">
        <v>523</v>
      </c>
      <c r="BC278" s="80"/>
      <c r="BD278" s="80"/>
      <c r="BE278" s="80"/>
      <c r="BF278" s="80"/>
      <c r="BG278" s="80"/>
      <c r="BH278" s="6">
        <v>2</v>
      </c>
      <c r="BI278" s="6">
        <v>2</v>
      </c>
      <c r="BJ278" s="6">
        <v>2</v>
      </c>
      <c r="BK278" s="6">
        <v>1</v>
      </c>
      <c r="BL278" s="6">
        <v>2</v>
      </c>
      <c r="BM278" s="6">
        <v>1</v>
      </c>
      <c r="BN278" s="6">
        <v>2</v>
      </c>
      <c r="BO278" s="6">
        <v>1</v>
      </c>
      <c r="BP278" s="6">
        <v>2</v>
      </c>
      <c r="BQ278" s="6">
        <v>2</v>
      </c>
      <c r="BR278" s="6">
        <v>2</v>
      </c>
      <c r="BS278" s="6">
        <v>1</v>
      </c>
      <c r="BT278" s="6">
        <v>2</v>
      </c>
      <c r="BU278" s="6">
        <v>2</v>
      </c>
      <c r="BV278" s="6">
        <v>1</v>
      </c>
      <c r="BW278" s="6">
        <v>2</v>
      </c>
      <c r="BX278" s="6">
        <v>1</v>
      </c>
      <c r="BY278" s="6">
        <v>2</v>
      </c>
      <c r="BZ278" s="6">
        <v>1</v>
      </c>
      <c r="CA278" s="6">
        <v>1</v>
      </c>
      <c r="CB278" s="6">
        <v>2</v>
      </c>
      <c r="CC278" s="308">
        <f t="shared" si="143"/>
        <v>13</v>
      </c>
      <c r="CD278" s="347">
        <f t="shared" si="132"/>
        <v>0.61904761904761907</v>
      </c>
      <c r="CE278" s="308">
        <f t="shared" si="144"/>
        <v>8</v>
      </c>
      <c r="CF278" s="347">
        <f t="shared" si="134"/>
        <v>0.38095238095238093</v>
      </c>
      <c r="CG278" s="308">
        <f t="shared" si="145"/>
        <v>0</v>
      </c>
      <c r="CH278" s="347">
        <f t="shared" si="136"/>
        <v>0</v>
      </c>
      <c r="CI278" s="308">
        <f t="shared" si="146"/>
        <v>0</v>
      </c>
      <c r="CJ278" s="347">
        <f t="shared" si="124"/>
        <v>0</v>
      </c>
      <c r="CK278" s="306">
        <f t="shared" si="125"/>
        <v>1.6190476190476191</v>
      </c>
      <c r="CL278" s="306" t="str">
        <f t="shared" si="138"/>
        <v>Đạt mục tiêu</v>
      </c>
      <c r="CM278" s="6"/>
    </row>
    <row r="279" spans="1:91" s="22" customFormat="1" ht="43.5" hidden="1" customHeight="1">
      <c r="A279" s="71">
        <v>273</v>
      </c>
      <c r="B279" s="342">
        <v>415</v>
      </c>
      <c r="C279" s="345" t="s">
        <v>227</v>
      </c>
      <c r="D279" s="329" t="s">
        <v>10</v>
      </c>
      <c r="E279" s="345" t="s">
        <v>228</v>
      </c>
      <c r="F279" s="329" t="s">
        <v>10</v>
      </c>
      <c r="G279" s="345" t="s">
        <v>228</v>
      </c>
      <c r="H279" s="161" t="s">
        <v>403</v>
      </c>
      <c r="I279" s="55" t="s">
        <v>600</v>
      </c>
      <c r="J279" s="14" t="s">
        <v>356</v>
      </c>
      <c r="K279" s="15" t="s">
        <v>328</v>
      </c>
      <c r="L279" s="51" t="s">
        <v>296</v>
      </c>
      <c r="M279" s="69" t="s">
        <v>184</v>
      </c>
      <c r="N279" s="342"/>
      <c r="O279" s="342"/>
      <c r="P279" s="342" t="s">
        <v>184</v>
      </c>
      <c r="Q279" s="342"/>
      <c r="R279" s="342"/>
      <c r="S279" s="342"/>
      <c r="T279" s="342"/>
      <c r="U279" s="342"/>
      <c r="V279" s="342"/>
      <c r="W279" s="342"/>
      <c r="X279" s="306">
        <f t="shared" si="130"/>
        <v>1</v>
      </c>
      <c r="Y279" s="80"/>
      <c r="Z279" s="80"/>
      <c r="AA279" s="80"/>
      <c r="AB279" s="185"/>
      <c r="AC279" s="80"/>
      <c r="AD279" s="80"/>
      <c r="AE279" s="80"/>
      <c r="AF279" s="80" t="s">
        <v>520</v>
      </c>
      <c r="AG279" s="80"/>
      <c r="AH279" s="80"/>
      <c r="AI279" s="80"/>
      <c r="AJ279" s="80"/>
      <c r="AK279" s="80"/>
      <c r="AL279" s="80"/>
      <c r="AM279" s="80"/>
      <c r="AN279" s="80"/>
      <c r="AO279" s="80"/>
      <c r="AP279" s="80"/>
      <c r="AQ279" s="80"/>
      <c r="AR279" s="80"/>
      <c r="AS279" s="80" t="s">
        <v>520</v>
      </c>
      <c r="AT279" s="80"/>
      <c r="AU279" s="80"/>
      <c r="AV279" s="80"/>
      <c r="AW279" s="80"/>
      <c r="AX279" s="80" t="s">
        <v>520</v>
      </c>
      <c r="AY279" s="80"/>
      <c r="AZ279" s="80"/>
      <c r="BA279" s="80"/>
      <c r="BB279" s="80"/>
      <c r="BC279" s="80"/>
      <c r="BD279" s="80"/>
      <c r="BE279" s="80"/>
      <c r="BF279" s="80"/>
      <c r="BG279" s="80"/>
      <c r="BH279" s="6">
        <v>2</v>
      </c>
      <c r="BI279" s="6">
        <v>2</v>
      </c>
      <c r="BJ279" s="6">
        <v>2</v>
      </c>
      <c r="BK279" s="6">
        <v>2</v>
      </c>
      <c r="BL279" s="6">
        <v>2</v>
      </c>
      <c r="BM279" s="6">
        <v>1</v>
      </c>
      <c r="BN279" s="6">
        <v>2</v>
      </c>
      <c r="BO279" s="6">
        <v>2</v>
      </c>
      <c r="BP279" s="6">
        <v>2</v>
      </c>
      <c r="BQ279" s="6">
        <v>2</v>
      </c>
      <c r="BR279" s="6">
        <v>2</v>
      </c>
      <c r="BS279" s="6">
        <v>2</v>
      </c>
      <c r="BT279" s="6">
        <v>2</v>
      </c>
      <c r="BU279" s="6">
        <v>2</v>
      </c>
      <c r="BV279" s="6">
        <v>1</v>
      </c>
      <c r="BW279" s="6">
        <v>2</v>
      </c>
      <c r="BX279" s="6">
        <v>1</v>
      </c>
      <c r="BY279" s="6">
        <v>2</v>
      </c>
      <c r="BZ279" s="6">
        <v>2</v>
      </c>
      <c r="CA279" s="6">
        <v>2</v>
      </c>
      <c r="CB279" s="6">
        <v>2</v>
      </c>
      <c r="CC279" s="308">
        <f t="shared" si="143"/>
        <v>18</v>
      </c>
      <c r="CD279" s="347">
        <f t="shared" si="132"/>
        <v>0.8571428571428571</v>
      </c>
      <c r="CE279" s="308">
        <f t="shared" si="144"/>
        <v>3</v>
      </c>
      <c r="CF279" s="347">
        <f t="shared" si="134"/>
        <v>0.14285714285714285</v>
      </c>
      <c r="CG279" s="308">
        <f t="shared" si="145"/>
        <v>0</v>
      </c>
      <c r="CH279" s="347">
        <f t="shared" si="136"/>
        <v>0</v>
      </c>
      <c r="CI279" s="308">
        <f t="shared" si="146"/>
        <v>0</v>
      </c>
      <c r="CJ279" s="347">
        <f t="shared" si="124"/>
        <v>0</v>
      </c>
      <c r="CK279" s="306">
        <f t="shared" si="125"/>
        <v>1.8571428571428572</v>
      </c>
      <c r="CL279" s="306" t="str">
        <f t="shared" si="138"/>
        <v>Đạt mục tiêu</v>
      </c>
      <c r="CM279" s="6"/>
    </row>
    <row r="280" spans="1:91" s="22" customFormat="1" ht="58.5" hidden="1" customHeight="1">
      <c r="A280" s="71">
        <v>274</v>
      </c>
      <c r="B280" s="342">
        <v>418</v>
      </c>
      <c r="C280" s="340" t="s">
        <v>310</v>
      </c>
      <c r="D280" s="329" t="s">
        <v>12</v>
      </c>
      <c r="E280" s="345" t="s">
        <v>50</v>
      </c>
      <c r="F280" s="329" t="s">
        <v>12</v>
      </c>
      <c r="G280" s="345" t="s">
        <v>50</v>
      </c>
      <c r="H280" s="161" t="s">
        <v>404</v>
      </c>
      <c r="I280" s="55" t="s">
        <v>600</v>
      </c>
      <c r="J280" s="14" t="s">
        <v>356</v>
      </c>
      <c r="K280" s="15" t="s">
        <v>328</v>
      </c>
      <c r="L280" s="51" t="s">
        <v>296</v>
      </c>
      <c r="M280" s="69" t="s">
        <v>184</v>
      </c>
      <c r="N280" s="342"/>
      <c r="O280" s="342"/>
      <c r="P280" s="342"/>
      <c r="Q280" s="342" t="s">
        <v>184</v>
      </c>
      <c r="R280" s="342"/>
      <c r="S280" s="342"/>
      <c r="T280" s="342"/>
      <c r="U280" s="342"/>
      <c r="V280" s="342"/>
      <c r="W280" s="342"/>
      <c r="X280" s="306">
        <f t="shared" si="130"/>
        <v>1</v>
      </c>
      <c r="Y280" s="80"/>
      <c r="Z280" s="80"/>
      <c r="AA280" s="80"/>
      <c r="AB280" s="185"/>
      <c r="AC280" s="80"/>
      <c r="AD280" s="80"/>
      <c r="AE280" s="80"/>
      <c r="AF280" s="80"/>
      <c r="AG280" s="80"/>
      <c r="AH280" s="80"/>
      <c r="AI280" s="80"/>
      <c r="AJ280" s="80" t="s">
        <v>520</v>
      </c>
      <c r="AK280" s="80" t="s">
        <v>520</v>
      </c>
      <c r="AL280" s="80"/>
      <c r="AM280" s="80" t="s">
        <v>520</v>
      </c>
      <c r="AN280" s="80"/>
      <c r="AO280" s="80"/>
      <c r="AP280" s="80"/>
      <c r="AQ280" s="80"/>
      <c r="AR280" s="80"/>
      <c r="AS280" s="80"/>
      <c r="AT280" s="80" t="s">
        <v>520</v>
      </c>
      <c r="AU280" s="80"/>
      <c r="AV280" s="80"/>
      <c r="AW280" s="80"/>
      <c r="AX280" s="80"/>
      <c r="AY280" s="80"/>
      <c r="AZ280" s="80"/>
      <c r="BA280" s="80"/>
      <c r="BB280" s="80"/>
      <c r="BC280" s="80"/>
      <c r="BD280" s="80" t="s">
        <v>520</v>
      </c>
      <c r="BE280" s="80"/>
      <c r="BF280" s="80"/>
      <c r="BG280" s="80"/>
      <c r="BH280" s="6">
        <v>2</v>
      </c>
      <c r="BI280" s="6">
        <v>2</v>
      </c>
      <c r="BJ280" s="6">
        <v>2</v>
      </c>
      <c r="BK280" s="6">
        <v>2</v>
      </c>
      <c r="BL280" s="6">
        <v>2</v>
      </c>
      <c r="BM280" s="6">
        <v>1</v>
      </c>
      <c r="BN280" s="6">
        <v>2</v>
      </c>
      <c r="BO280" s="6">
        <v>2</v>
      </c>
      <c r="BP280" s="6">
        <v>2</v>
      </c>
      <c r="BQ280" s="6">
        <v>2</v>
      </c>
      <c r="BR280" s="6">
        <v>2</v>
      </c>
      <c r="BS280" s="6">
        <v>2</v>
      </c>
      <c r="BT280" s="6">
        <v>2</v>
      </c>
      <c r="BU280" s="6">
        <v>2</v>
      </c>
      <c r="BV280" s="6">
        <v>2</v>
      </c>
      <c r="BW280" s="6">
        <v>2</v>
      </c>
      <c r="BX280" s="6">
        <v>2</v>
      </c>
      <c r="BY280" s="6">
        <v>2</v>
      </c>
      <c r="BZ280" s="6">
        <v>2</v>
      </c>
      <c r="CA280" s="6">
        <v>2</v>
      </c>
      <c r="CB280" s="6">
        <v>2</v>
      </c>
      <c r="CC280" s="308">
        <f t="shared" si="143"/>
        <v>20</v>
      </c>
      <c r="CD280" s="347">
        <f t="shared" si="132"/>
        <v>0.95238095238095233</v>
      </c>
      <c r="CE280" s="308">
        <f t="shared" si="144"/>
        <v>1</v>
      </c>
      <c r="CF280" s="347">
        <f t="shared" si="134"/>
        <v>4.7619047619047616E-2</v>
      </c>
      <c r="CG280" s="308">
        <f t="shared" si="145"/>
        <v>0</v>
      </c>
      <c r="CH280" s="347">
        <f t="shared" si="136"/>
        <v>0</v>
      </c>
      <c r="CI280" s="308">
        <f t="shared" si="146"/>
        <v>0</v>
      </c>
      <c r="CJ280" s="347">
        <f t="shared" si="124"/>
        <v>0</v>
      </c>
      <c r="CK280" s="306">
        <f t="shared" si="125"/>
        <v>1.9523809523809523</v>
      </c>
      <c r="CL280" s="306" t="str">
        <f t="shared" si="138"/>
        <v>Đạt mục tiêu</v>
      </c>
      <c r="CM280" s="6"/>
    </row>
    <row r="281" spans="1:91" s="22" customFormat="1" ht="17.25" hidden="1" customHeight="1">
      <c r="A281" s="71">
        <v>275</v>
      </c>
      <c r="B281" s="41">
        <v>422</v>
      </c>
      <c r="C281" s="582" t="s">
        <v>274</v>
      </c>
      <c r="D281" s="583"/>
      <c r="E281" s="583"/>
      <c r="F281" s="584"/>
      <c r="G281" s="45" t="s">
        <v>331</v>
      </c>
      <c r="H281" s="152" t="s">
        <v>331</v>
      </c>
      <c r="I281" s="45" t="s">
        <v>331</v>
      </c>
      <c r="J281" s="45" t="s">
        <v>331</v>
      </c>
      <c r="K281" s="45" t="s">
        <v>331</v>
      </c>
      <c r="L281" s="45" t="s">
        <v>331</v>
      </c>
      <c r="M281" s="45" t="s">
        <v>331</v>
      </c>
      <c r="N281" s="45" t="s">
        <v>331</v>
      </c>
      <c r="O281" s="45" t="s">
        <v>331</v>
      </c>
      <c r="P281" s="45" t="s">
        <v>331</v>
      </c>
      <c r="Q281" s="45" t="s">
        <v>331</v>
      </c>
      <c r="R281" s="45" t="s">
        <v>331</v>
      </c>
      <c r="S281" s="45" t="s">
        <v>331</v>
      </c>
      <c r="T281" s="45" t="s">
        <v>331</v>
      </c>
      <c r="U281" s="45" t="s">
        <v>331</v>
      </c>
      <c r="V281" s="45" t="s">
        <v>331</v>
      </c>
      <c r="W281" s="45" t="s">
        <v>331</v>
      </c>
      <c r="X281" s="45" t="s">
        <v>331</v>
      </c>
      <c r="Y281" s="45" t="s">
        <v>331</v>
      </c>
      <c r="Z281" s="45" t="s">
        <v>331</v>
      </c>
      <c r="AA281" s="45" t="s">
        <v>331</v>
      </c>
      <c r="AB281" s="45" t="s">
        <v>331</v>
      </c>
      <c r="AC281" s="45" t="s">
        <v>331</v>
      </c>
      <c r="AD281" s="45" t="s">
        <v>331</v>
      </c>
      <c r="AE281" s="45" t="s">
        <v>331</v>
      </c>
      <c r="AF281" s="45" t="s">
        <v>331</v>
      </c>
      <c r="AG281" s="45" t="s">
        <v>331</v>
      </c>
      <c r="AH281" s="45" t="s">
        <v>331</v>
      </c>
      <c r="AI281" s="45" t="s">
        <v>331</v>
      </c>
      <c r="AJ281" s="45" t="s">
        <v>331</v>
      </c>
      <c r="AK281" s="45" t="s">
        <v>331</v>
      </c>
      <c r="AL281" s="45" t="s">
        <v>331</v>
      </c>
      <c r="AM281" s="45" t="s">
        <v>331</v>
      </c>
      <c r="AN281" s="45" t="s">
        <v>331</v>
      </c>
      <c r="AO281" s="45" t="s">
        <v>331</v>
      </c>
      <c r="AP281" s="45" t="s">
        <v>331</v>
      </c>
      <c r="AQ281" s="45" t="s">
        <v>331</v>
      </c>
      <c r="AR281" s="45" t="s">
        <v>331</v>
      </c>
      <c r="AS281" s="45" t="s">
        <v>331</v>
      </c>
      <c r="AT281" s="45" t="s">
        <v>331</v>
      </c>
      <c r="AU281" s="45" t="s">
        <v>331</v>
      </c>
      <c r="AV281" s="45" t="s">
        <v>331</v>
      </c>
      <c r="AW281" s="45" t="s">
        <v>331</v>
      </c>
      <c r="AX281" s="45" t="s">
        <v>331</v>
      </c>
      <c r="AY281" s="45" t="s">
        <v>331</v>
      </c>
      <c r="AZ281" s="45" t="s">
        <v>331</v>
      </c>
      <c r="BA281" s="45" t="s">
        <v>331</v>
      </c>
      <c r="BB281" s="45" t="s">
        <v>331</v>
      </c>
      <c r="BC281" s="45" t="s">
        <v>331</v>
      </c>
      <c r="BD281" s="45" t="s">
        <v>331</v>
      </c>
      <c r="BE281" s="45" t="s">
        <v>331</v>
      </c>
      <c r="BF281" s="45" t="s">
        <v>331</v>
      </c>
      <c r="BG281" s="45" t="s">
        <v>331</v>
      </c>
      <c r="BH281" s="45" t="s">
        <v>331</v>
      </c>
      <c r="BI281" s="45" t="s">
        <v>331</v>
      </c>
      <c r="BJ281" s="45" t="s">
        <v>331</v>
      </c>
      <c r="BK281" s="45" t="s">
        <v>331</v>
      </c>
      <c r="BL281" s="45" t="s">
        <v>331</v>
      </c>
      <c r="BM281" s="45" t="s">
        <v>331</v>
      </c>
      <c r="BN281" s="45" t="s">
        <v>331</v>
      </c>
      <c r="BO281" s="45" t="s">
        <v>331</v>
      </c>
      <c r="BP281" s="45" t="s">
        <v>331</v>
      </c>
      <c r="BQ281" s="45" t="s">
        <v>331</v>
      </c>
      <c r="BR281" s="45" t="s">
        <v>331</v>
      </c>
      <c r="BS281" s="45" t="s">
        <v>331</v>
      </c>
      <c r="BT281" s="45" t="s">
        <v>331</v>
      </c>
      <c r="BU281" s="45" t="s">
        <v>331</v>
      </c>
      <c r="BV281" s="45" t="s">
        <v>331</v>
      </c>
      <c r="BW281" s="45" t="s">
        <v>331</v>
      </c>
      <c r="BX281" s="45" t="s">
        <v>331</v>
      </c>
      <c r="BY281" s="45" t="s">
        <v>331</v>
      </c>
      <c r="BZ281" s="45" t="s">
        <v>331</v>
      </c>
      <c r="CA281" s="45" t="s">
        <v>331</v>
      </c>
      <c r="CB281" s="45" t="s">
        <v>331</v>
      </c>
      <c r="CC281" s="45" t="s">
        <v>331</v>
      </c>
      <c r="CD281" s="278" t="s">
        <v>331</v>
      </c>
      <c r="CE281" s="45" t="s">
        <v>331</v>
      </c>
      <c r="CF281" s="278" t="s">
        <v>331</v>
      </c>
      <c r="CG281" s="45" t="s">
        <v>331</v>
      </c>
      <c r="CH281" s="278" t="s">
        <v>331</v>
      </c>
      <c r="CI281" s="45" t="s">
        <v>331</v>
      </c>
      <c r="CJ281" s="278" t="s">
        <v>331</v>
      </c>
      <c r="CK281" s="45" t="s">
        <v>331</v>
      </c>
      <c r="CL281" s="45" t="s">
        <v>331</v>
      </c>
      <c r="CM281" s="45" t="s">
        <v>331</v>
      </c>
    </row>
    <row r="282" spans="1:91" s="22" customFormat="1" ht="54" hidden="1" customHeight="1">
      <c r="A282" s="71">
        <v>276</v>
      </c>
      <c r="B282" s="342">
        <v>423</v>
      </c>
      <c r="C282" s="345" t="s">
        <v>229</v>
      </c>
      <c r="D282" s="329" t="s">
        <v>10</v>
      </c>
      <c r="E282" s="345" t="s">
        <v>230</v>
      </c>
      <c r="F282" s="329" t="s">
        <v>12</v>
      </c>
      <c r="G282" s="345" t="s">
        <v>230</v>
      </c>
      <c r="H282" s="161" t="s">
        <v>555</v>
      </c>
      <c r="I282" s="55" t="s">
        <v>600</v>
      </c>
      <c r="J282" s="14" t="s">
        <v>363</v>
      </c>
      <c r="K282" s="15" t="s">
        <v>328</v>
      </c>
      <c r="L282" s="51" t="s">
        <v>296</v>
      </c>
      <c r="M282" s="69" t="s">
        <v>184</v>
      </c>
      <c r="N282" s="342"/>
      <c r="O282" s="342"/>
      <c r="P282" s="342"/>
      <c r="Q282" s="342"/>
      <c r="R282" s="342"/>
      <c r="S282" s="342"/>
      <c r="T282" s="342"/>
      <c r="U282" s="342"/>
      <c r="V282" s="342"/>
      <c r="W282" s="342" t="s">
        <v>184</v>
      </c>
      <c r="X282" s="306">
        <f t="shared" ref="X282:X290" si="147">COUNTIF($N282:$W282,"x")</f>
        <v>1</v>
      </c>
      <c r="Y282" s="80"/>
      <c r="Z282" s="80"/>
      <c r="AA282" s="80"/>
      <c r="AB282" s="185"/>
      <c r="AC282" s="80"/>
      <c r="AD282" s="80"/>
      <c r="AE282" s="80"/>
      <c r="AF282" s="80"/>
      <c r="AG282" s="80"/>
      <c r="AH282" s="80"/>
      <c r="AI282" s="80"/>
      <c r="AJ282" s="80" t="s">
        <v>522</v>
      </c>
      <c r="AK282" s="80"/>
      <c r="AL282" s="80" t="s">
        <v>522</v>
      </c>
      <c r="AM282" s="80"/>
      <c r="AN282" s="80"/>
      <c r="AO282" s="80"/>
      <c r="AP282" s="80"/>
      <c r="AQ282" s="80"/>
      <c r="AR282" s="80"/>
      <c r="AS282" s="80"/>
      <c r="AT282" s="80"/>
      <c r="AU282" s="80"/>
      <c r="AV282" s="80"/>
      <c r="AW282" s="80"/>
      <c r="AX282" s="80"/>
      <c r="AY282" s="80"/>
      <c r="AZ282" s="80"/>
      <c r="BA282" s="80"/>
      <c r="BB282" s="80"/>
      <c r="BC282" s="80"/>
      <c r="BD282" s="80"/>
      <c r="BE282" s="80"/>
      <c r="BF282" s="80" t="s">
        <v>523</v>
      </c>
      <c r="BG282" s="80"/>
      <c r="BH282" s="6">
        <v>2</v>
      </c>
      <c r="BI282" s="6">
        <v>2</v>
      </c>
      <c r="BJ282" s="6">
        <v>2</v>
      </c>
      <c r="BK282" s="6">
        <v>2</v>
      </c>
      <c r="BL282" s="6">
        <v>2</v>
      </c>
      <c r="BM282" s="6">
        <v>2</v>
      </c>
      <c r="BN282" s="6">
        <v>2</v>
      </c>
      <c r="BO282" s="6">
        <v>2</v>
      </c>
      <c r="BP282" s="6">
        <v>2</v>
      </c>
      <c r="BQ282" s="6">
        <v>2</v>
      </c>
      <c r="BR282" s="6">
        <v>2</v>
      </c>
      <c r="BS282" s="6">
        <v>2</v>
      </c>
      <c r="BT282" s="6">
        <v>2</v>
      </c>
      <c r="BU282" s="6">
        <v>2</v>
      </c>
      <c r="BV282" s="6">
        <v>2</v>
      </c>
      <c r="BW282" s="6">
        <v>2</v>
      </c>
      <c r="BX282" s="6">
        <v>2</v>
      </c>
      <c r="BY282" s="6">
        <v>2</v>
      </c>
      <c r="BZ282" s="6">
        <v>2</v>
      </c>
      <c r="CA282" s="6">
        <v>2</v>
      </c>
      <c r="CB282" s="6">
        <v>2</v>
      </c>
      <c r="CC282" s="308">
        <f t="shared" ref="CC282:CC290" si="148">COUNTIF(BH282:CB282,"2")</f>
        <v>21</v>
      </c>
      <c r="CD282" s="347">
        <f t="shared" ref="CD282:CD290" si="149">CC282/(CC282+CE282+CG282+CI282)</f>
        <v>1</v>
      </c>
      <c r="CE282" s="308">
        <f t="shared" ref="CE282:CE290" si="150">COUNTIF(BH282:CB282,"1")</f>
        <v>0</v>
      </c>
      <c r="CF282" s="347">
        <f t="shared" ref="CF282:CF290" si="151">CE282/(CC282+CE282+CG282+CI282)</f>
        <v>0</v>
      </c>
      <c r="CG282" s="308">
        <f t="shared" ref="CG282:CG290" si="152">COUNTIF(BH282:CB282,"0")</f>
        <v>0</v>
      </c>
      <c r="CH282" s="347">
        <f t="shared" ref="CH282:CH290" si="153">CG282/(CC282+CE282+CG282+CI282)</f>
        <v>0</v>
      </c>
      <c r="CI282" s="308">
        <f t="shared" ref="CI282:CI290" si="154">COUNTIF(BH282:CB282,"KĐG")</f>
        <v>0</v>
      </c>
      <c r="CJ282" s="347">
        <f t="shared" si="124"/>
        <v>0</v>
      </c>
      <c r="CK282" s="306">
        <f t="shared" si="125"/>
        <v>2</v>
      </c>
      <c r="CL282" s="306" t="str">
        <f t="shared" ref="CL282:CL290" si="155">IF(CJ282&gt;=50%,"KĐG",IF(CK282&gt;=1.6,"Đạt mục tiêu",IF(CK282&gt;=1,"Cần cố gắng","Chưa đạt")))</f>
        <v>Đạt mục tiêu</v>
      </c>
      <c r="CM282" s="6"/>
    </row>
    <row r="283" spans="1:91" s="22" customFormat="1" ht="59.25" hidden="1" customHeight="1">
      <c r="A283" s="71">
        <v>277</v>
      </c>
      <c r="B283" s="342">
        <v>426</v>
      </c>
      <c r="C283" s="345" t="s">
        <v>231</v>
      </c>
      <c r="D283" s="329" t="s">
        <v>10</v>
      </c>
      <c r="E283" s="345" t="s">
        <v>53</v>
      </c>
      <c r="F283" s="329" t="s">
        <v>12</v>
      </c>
      <c r="G283" s="345" t="s">
        <v>53</v>
      </c>
      <c r="H283" s="161" t="s">
        <v>405</v>
      </c>
      <c r="I283" s="55" t="s">
        <v>600</v>
      </c>
      <c r="J283" s="14" t="s">
        <v>363</v>
      </c>
      <c r="K283" s="15" t="s">
        <v>328</v>
      </c>
      <c r="L283" s="51" t="s">
        <v>296</v>
      </c>
      <c r="M283" s="69" t="s">
        <v>184</v>
      </c>
      <c r="N283" s="342"/>
      <c r="O283" s="342"/>
      <c r="P283" s="342"/>
      <c r="Q283" s="342"/>
      <c r="R283" s="342"/>
      <c r="S283" s="342"/>
      <c r="T283" s="342"/>
      <c r="U283" s="342"/>
      <c r="V283" s="342"/>
      <c r="W283" s="342" t="s">
        <v>184</v>
      </c>
      <c r="X283" s="306">
        <f t="shared" si="147"/>
        <v>1</v>
      </c>
      <c r="Y283" s="80"/>
      <c r="Z283" s="80"/>
      <c r="AA283" s="80"/>
      <c r="AB283" s="185"/>
      <c r="AC283" s="80"/>
      <c r="AD283" s="80"/>
      <c r="AE283" s="80"/>
      <c r="AF283" s="80"/>
      <c r="AG283" s="80"/>
      <c r="AH283" s="80"/>
      <c r="AI283" s="80"/>
      <c r="AJ283" s="80"/>
      <c r="AK283" s="80" t="s">
        <v>522</v>
      </c>
      <c r="AL283" s="80"/>
      <c r="AM283" s="80" t="s">
        <v>522</v>
      </c>
      <c r="AN283" s="80" t="s">
        <v>522</v>
      </c>
      <c r="AO283" s="80"/>
      <c r="AP283" s="80"/>
      <c r="AQ283" s="80"/>
      <c r="AR283" s="80"/>
      <c r="AS283" s="80"/>
      <c r="AT283" s="80"/>
      <c r="AU283" s="80"/>
      <c r="AV283" s="80"/>
      <c r="AW283" s="80"/>
      <c r="AX283" s="80"/>
      <c r="AY283" s="80"/>
      <c r="AZ283" s="80"/>
      <c r="BA283" s="80"/>
      <c r="BB283" s="80"/>
      <c r="BC283" s="80"/>
      <c r="BD283" s="80"/>
      <c r="BE283" s="80"/>
      <c r="BF283" s="80"/>
      <c r="BG283" s="80" t="s">
        <v>523</v>
      </c>
      <c r="BH283" s="6">
        <v>1</v>
      </c>
      <c r="BI283" s="6">
        <v>2</v>
      </c>
      <c r="BJ283" s="6">
        <v>2</v>
      </c>
      <c r="BK283" s="6">
        <v>2</v>
      </c>
      <c r="BL283" s="6">
        <v>1</v>
      </c>
      <c r="BM283" s="6">
        <v>2</v>
      </c>
      <c r="BN283" s="6">
        <v>2</v>
      </c>
      <c r="BO283" s="6">
        <v>2</v>
      </c>
      <c r="BP283" s="6">
        <v>2</v>
      </c>
      <c r="BQ283" s="6">
        <v>1</v>
      </c>
      <c r="BR283" s="6">
        <v>2</v>
      </c>
      <c r="BS283" s="6">
        <v>2</v>
      </c>
      <c r="BT283" s="6">
        <v>1</v>
      </c>
      <c r="BU283" s="6">
        <v>1</v>
      </c>
      <c r="BV283" s="6">
        <v>1</v>
      </c>
      <c r="BW283" s="6">
        <v>2</v>
      </c>
      <c r="BX283" s="6">
        <v>2</v>
      </c>
      <c r="BY283" s="6">
        <v>2</v>
      </c>
      <c r="BZ283" s="6">
        <v>2</v>
      </c>
      <c r="CA283" s="6">
        <v>1</v>
      </c>
      <c r="CB283" s="6">
        <v>1</v>
      </c>
      <c r="CC283" s="308">
        <f t="shared" si="148"/>
        <v>13</v>
      </c>
      <c r="CD283" s="347">
        <f t="shared" si="149"/>
        <v>0.61904761904761907</v>
      </c>
      <c r="CE283" s="308">
        <f t="shared" si="150"/>
        <v>8</v>
      </c>
      <c r="CF283" s="347">
        <f t="shared" si="151"/>
        <v>0.38095238095238093</v>
      </c>
      <c r="CG283" s="308">
        <f t="shared" si="152"/>
        <v>0</v>
      </c>
      <c r="CH283" s="347">
        <f t="shared" si="153"/>
        <v>0</v>
      </c>
      <c r="CI283" s="308">
        <f t="shared" si="154"/>
        <v>0</v>
      </c>
      <c r="CJ283" s="347">
        <f t="shared" si="124"/>
        <v>0</v>
      </c>
      <c r="CK283" s="306">
        <f t="shared" si="125"/>
        <v>1.6190476190476191</v>
      </c>
      <c r="CL283" s="306" t="str">
        <f t="shared" si="155"/>
        <v>Đạt mục tiêu</v>
      </c>
      <c r="CM283" s="6"/>
    </row>
    <row r="284" spans="1:91" s="22" customFormat="1" ht="51" hidden="1" customHeight="1">
      <c r="A284" s="71">
        <v>278</v>
      </c>
      <c r="B284" s="342">
        <v>429</v>
      </c>
      <c r="C284" s="345" t="s">
        <v>237</v>
      </c>
      <c r="D284" s="329" t="s">
        <v>12</v>
      </c>
      <c r="E284" s="345" t="s">
        <v>238</v>
      </c>
      <c r="F284" s="329" t="s">
        <v>12</v>
      </c>
      <c r="G284" s="345" t="s">
        <v>238</v>
      </c>
      <c r="H284" s="161" t="s">
        <v>406</v>
      </c>
      <c r="I284" s="55" t="s">
        <v>600</v>
      </c>
      <c r="J284" s="14" t="s">
        <v>363</v>
      </c>
      <c r="K284" s="15" t="s">
        <v>328</v>
      </c>
      <c r="L284" s="51" t="s">
        <v>296</v>
      </c>
      <c r="M284" s="69" t="s">
        <v>184</v>
      </c>
      <c r="N284" s="342"/>
      <c r="O284" s="342"/>
      <c r="P284" s="342"/>
      <c r="Q284" s="342"/>
      <c r="R284" s="342"/>
      <c r="S284" s="342"/>
      <c r="T284" s="342" t="s">
        <v>184</v>
      </c>
      <c r="U284" s="342"/>
      <c r="V284" s="342"/>
      <c r="W284" s="342"/>
      <c r="X284" s="306">
        <f t="shared" si="147"/>
        <v>1</v>
      </c>
      <c r="Y284" s="80"/>
      <c r="Z284" s="80"/>
      <c r="AA284" s="80"/>
      <c r="AB284" s="185"/>
      <c r="AC284" s="80" t="s">
        <v>523</v>
      </c>
      <c r="AD284" s="80"/>
      <c r="AE284" s="80"/>
      <c r="AF284" s="80"/>
      <c r="AG284" s="80"/>
      <c r="AH284" s="80"/>
      <c r="AI284" s="80"/>
      <c r="AJ284" s="80"/>
      <c r="AK284" s="80"/>
      <c r="AL284" s="80"/>
      <c r="AM284" s="80"/>
      <c r="AN284" s="80"/>
      <c r="AO284" s="80"/>
      <c r="AP284" s="80"/>
      <c r="AQ284" s="80"/>
      <c r="AR284" s="80"/>
      <c r="AS284" s="80"/>
      <c r="AT284" s="80"/>
      <c r="AU284" s="80"/>
      <c r="AV284" s="80"/>
      <c r="AW284" s="80"/>
      <c r="AX284" s="80" t="s">
        <v>523</v>
      </c>
      <c r="AY284" s="80"/>
      <c r="AZ284" s="80"/>
      <c r="BA284" s="80"/>
      <c r="BB284" s="80"/>
      <c r="BC284" s="80" t="s">
        <v>523</v>
      </c>
      <c r="BD284" s="80"/>
      <c r="BE284" s="80"/>
      <c r="BF284" s="80"/>
      <c r="BG284" s="80"/>
      <c r="BH284" s="6" t="s">
        <v>946</v>
      </c>
      <c r="BI284" s="6" t="s">
        <v>946</v>
      </c>
      <c r="BJ284" s="6" t="s">
        <v>946</v>
      </c>
      <c r="BK284" s="6" t="s">
        <v>946</v>
      </c>
      <c r="BL284" s="6" t="s">
        <v>946</v>
      </c>
      <c r="BM284" s="6" t="s">
        <v>946</v>
      </c>
      <c r="BN284" s="6" t="s">
        <v>946</v>
      </c>
      <c r="BO284" s="6" t="s">
        <v>946</v>
      </c>
      <c r="BP284" s="6" t="s">
        <v>946</v>
      </c>
      <c r="BQ284" s="6" t="s">
        <v>946</v>
      </c>
      <c r="BR284" s="6" t="s">
        <v>946</v>
      </c>
      <c r="BS284" s="6" t="s">
        <v>946</v>
      </c>
      <c r="BT284" s="6" t="s">
        <v>946</v>
      </c>
      <c r="BU284" s="6" t="s">
        <v>946</v>
      </c>
      <c r="BV284" s="6" t="s">
        <v>946</v>
      </c>
      <c r="BW284" s="6" t="s">
        <v>946</v>
      </c>
      <c r="BX284" s="6" t="s">
        <v>946</v>
      </c>
      <c r="BY284" s="6" t="s">
        <v>946</v>
      </c>
      <c r="BZ284" s="6" t="s">
        <v>946</v>
      </c>
      <c r="CA284" s="6" t="s">
        <v>946</v>
      </c>
      <c r="CB284" s="6" t="s">
        <v>946</v>
      </c>
      <c r="CC284" s="308">
        <f t="shared" si="148"/>
        <v>0</v>
      </c>
      <c r="CD284" s="347">
        <f t="shared" si="149"/>
        <v>0</v>
      </c>
      <c r="CE284" s="308">
        <f t="shared" si="150"/>
        <v>0</v>
      </c>
      <c r="CF284" s="347">
        <f t="shared" si="151"/>
        <v>0</v>
      </c>
      <c r="CG284" s="308">
        <f t="shared" si="152"/>
        <v>0</v>
      </c>
      <c r="CH284" s="347">
        <f t="shared" si="153"/>
        <v>0</v>
      </c>
      <c r="CI284" s="308">
        <f t="shared" si="154"/>
        <v>21</v>
      </c>
      <c r="CJ284" s="347">
        <f t="shared" si="124"/>
        <v>1</v>
      </c>
      <c r="CK284" s="306" t="e">
        <f t="shared" si="125"/>
        <v>#DIV/0!</v>
      </c>
      <c r="CL284" s="306" t="str">
        <f t="shared" si="155"/>
        <v>KĐG</v>
      </c>
      <c r="CM284" s="6"/>
    </row>
    <row r="285" spans="1:91" s="22" customFormat="1" ht="31.5" customHeight="1">
      <c r="A285" s="71">
        <v>279</v>
      </c>
      <c r="B285" s="342">
        <v>432</v>
      </c>
      <c r="C285" s="345" t="s">
        <v>239</v>
      </c>
      <c r="D285" s="329" t="s">
        <v>12</v>
      </c>
      <c r="E285" s="345" t="s">
        <v>240</v>
      </c>
      <c r="F285" s="329" t="s">
        <v>12</v>
      </c>
      <c r="G285" s="345" t="s">
        <v>240</v>
      </c>
      <c r="H285" s="161" t="s">
        <v>556</v>
      </c>
      <c r="I285" s="55" t="s">
        <v>600</v>
      </c>
      <c r="J285" s="14" t="s">
        <v>363</v>
      </c>
      <c r="K285" s="15" t="s">
        <v>328</v>
      </c>
      <c r="L285" s="51" t="s">
        <v>296</v>
      </c>
      <c r="M285" s="69" t="s">
        <v>184</v>
      </c>
      <c r="N285" s="342"/>
      <c r="O285" s="342"/>
      <c r="P285" s="342"/>
      <c r="Q285" s="342"/>
      <c r="R285" s="342" t="s">
        <v>184</v>
      </c>
      <c r="S285" s="342"/>
      <c r="T285" s="342"/>
      <c r="U285" s="342"/>
      <c r="V285" s="342"/>
      <c r="W285" s="342"/>
      <c r="X285" s="306">
        <f t="shared" si="147"/>
        <v>1</v>
      </c>
      <c r="Y285" s="80"/>
      <c r="Z285" s="80"/>
      <c r="AA285" s="80"/>
      <c r="AB285" s="185"/>
      <c r="AC285" s="80"/>
      <c r="AD285" s="80"/>
      <c r="AE285" s="80"/>
      <c r="AF285" s="80"/>
      <c r="AG285" s="80" t="s">
        <v>522</v>
      </c>
      <c r="AH285" s="80" t="s">
        <v>522</v>
      </c>
      <c r="AI285" s="80"/>
      <c r="AJ285" s="80"/>
      <c r="AK285" s="80"/>
      <c r="AL285" s="80"/>
      <c r="AM285" s="80"/>
      <c r="AN285" s="80"/>
      <c r="AO285" s="80"/>
      <c r="AP285" s="80" t="s">
        <v>522</v>
      </c>
      <c r="AQ285" s="80"/>
      <c r="AR285" s="80"/>
      <c r="AS285" s="80" t="s">
        <v>522</v>
      </c>
      <c r="AT285" s="80" t="s">
        <v>522</v>
      </c>
      <c r="AU285" s="80"/>
      <c r="AV285" s="80"/>
      <c r="AW285" s="80"/>
      <c r="AX285" s="80"/>
      <c r="AY285" s="80"/>
      <c r="AZ285" s="80"/>
      <c r="BA285" s="80"/>
      <c r="BB285" s="80"/>
      <c r="BC285" s="80"/>
      <c r="BD285" s="80"/>
      <c r="BE285" s="80"/>
      <c r="BF285" s="80"/>
      <c r="BG285" s="80"/>
      <c r="BH285" s="6">
        <v>2</v>
      </c>
      <c r="BI285" s="6">
        <v>2</v>
      </c>
      <c r="BJ285" s="6">
        <v>1</v>
      </c>
      <c r="BK285" s="6">
        <v>2</v>
      </c>
      <c r="BL285" s="6">
        <v>2</v>
      </c>
      <c r="BM285" s="6">
        <v>2</v>
      </c>
      <c r="BN285" s="6">
        <v>2</v>
      </c>
      <c r="BO285" s="6">
        <v>2</v>
      </c>
      <c r="BP285" s="6">
        <v>2</v>
      </c>
      <c r="BQ285" s="6">
        <v>2</v>
      </c>
      <c r="BR285" s="6">
        <v>2</v>
      </c>
      <c r="BS285" s="6">
        <v>1</v>
      </c>
      <c r="BT285" s="6">
        <v>1</v>
      </c>
      <c r="BU285" s="6">
        <v>2</v>
      </c>
      <c r="BV285" s="6">
        <v>2</v>
      </c>
      <c r="BW285" s="6">
        <v>1</v>
      </c>
      <c r="BX285" s="6">
        <v>2</v>
      </c>
      <c r="BY285" s="6">
        <v>1</v>
      </c>
      <c r="BZ285" s="6">
        <v>2</v>
      </c>
      <c r="CA285" s="6">
        <v>2</v>
      </c>
      <c r="CB285" s="6">
        <v>1</v>
      </c>
      <c r="CC285" s="308">
        <f t="shared" si="148"/>
        <v>15</v>
      </c>
      <c r="CD285" s="347">
        <f t="shared" si="149"/>
        <v>0.7142857142857143</v>
      </c>
      <c r="CE285" s="308">
        <f t="shared" si="150"/>
        <v>6</v>
      </c>
      <c r="CF285" s="347">
        <f t="shared" si="151"/>
        <v>0.2857142857142857</v>
      </c>
      <c r="CG285" s="308">
        <f t="shared" si="152"/>
        <v>0</v>
      </c>
      <c r="CH285" s="347">
        <f t="shared" si="153"/>
        <v>0</v>
      </c>
      <c r="CI285" s="308">
        <f t="shared" si="154"/>
        <v>0</v>
      </c>
      <c r="CJ285" s="347">
        <f t="shared" si="124"/>
        <v>0</v>
      </c>
      <c r="CK285" s="277">
        <f t="shared" si="125"/>
        <v>1.7142857142857142</v>
      </c>
      <c r="CL285" s="306" t="str">
        <f t="shared" si="155"/>
        <v>Đạt mục tiêu</v>
      </c>
      <c r="CM285" s="6"/>
    </row>
    <row r="286" spans="1:91" s="22" customFormat="1" ht="70.5" hidden="1" customHeight="1">
      <c r="A286" s="71">
        <v>280</v>
      </c>
      <c r="B286" s="342">
        <v>435</v>
      </c>
      <c r="C286" s="345" t="s">
        <v>233</v>
      </c>
      <c r="D286" s="329" t="s">
        <v>12</v>
      </c>
      <c r="E286" s="345" t="s">
        <v>235</v>
      </c>
      <c r="F286" s="329" t="s">
        <v>12</v>
      </c>
      <c r="G286" s="345" t="s">
        <v>235</v>
      </c>
      <c r="H286" s="161" t="s">
        <v>407</v>
      </c>
      <c r="I286" s="55" t="s">
        <v>600</v>
      </c>
      <c r="J286" s="14" t="s">
        <v>363</v>
      </c>
      <c r="K286" s="254" t="s">
        <v>328</v>
      </c>
      <c r="L286" s="51" t="s">
        <v>296</v>
      </c>
      <c r="M286" s="69" t="s">
        <v>184</v>
      </c>
      <c r="N286" s="342" t="s">
        <v>184</v>
      </c>
      <c r="O286" s="342"/>
      <c r="P286" s="342"/>
      <c r="Q286" s="342"/>
      <c r="R286" s="342"/>
      <c r="S286" s="342"/>
      <c r="T286" s="342"/>
      <c r="U286" s="342"/>
      <c r="V286" s="342"/>
      <c r="W286" s="342"/>
      <c r="X286" s="306">
        <f t="shared" si="147"/>
        <v>1</v>
      </c>
      <c r="Y286" s="80"/>
      <c r="Z286" s="80"/>
      <c r="AA286" s="80" t="s">
        <v>524</v>
      </c>
      <c r="AB286" s="185"/>
      <c r="AC286" s="80"/>
      <c r="AD286" s="80"/>
      <c r="AE286" s="80"/>
      <c r="AF286" s="80"/>
      <c r="AG286" s="80"/>
      <c r="AH286" s="80"/>
      <c r="AI286" s="80"/>
      <c r="AJ286" s="80"/>
      <c r="AK286" s="80"/>
      <c r="AL286" s="80"/>
      <c r="AM286" s="80"/>
      <c r="AN286" s="80"/>
      <c r="AO286" s="80"/>
      <c r="AP286" s="80"/>
      <c r="AQ286" s="80"/>
      <c r="AR286" s="80"/>
      <c r="AS286" s="80"/>
      <c r="AT286" s="80"/>
      <c r="AU286" s="80"/>
      <c r="AV286" s="80"/>
      <c r="AW286" s="80"/>
      <c r="AX286" s="80"/>
      <c r="AY286" s="80" t="s">
        <v>524</v>
      </c>
      <c r="AZ286" s="80" t="s">
        <v>524</v>
      </c>
      <c r="BA286" s="80"/>
      <c r="BB286" s="80"/>
      <c r="BC286" s="80"/>
      <c r="BD286" s="80"/>
      <c r="BE286" s="80" t="s">
        <v>524</v>
      </c>
      <c r="BF286" s="80"/>
      <c r="BG286" s="80"/>
      <c r="BH286" s="6">
        <v>2</v>
      </c>
      <c r="BI286" s="6">
        <v>2</v>
      </c>
      <c r="BJ286" s="6">
        <v>1</v>
      </c>
      <c r="BK286" s="6">
        <v>2</v>
      </c>
      <c r="BL286" s="6">
        <v>2</v>
      </c>
      <c r="BM286" s="6">
        <v>2</v>
      </c>
      <c r="BN286" s="6">
        <v>2</v>
      </c>
      <c r="BO286" s="6">
        <v>2</v>
      </c>
      <c r="BP286" s="6">
        <v>1</v>
      </c>
      <c r="BQ286" s="6">
        <v>2</v>
      </c>
      <c r="BR286" s="6">
        <v>2</v>
      </c>
      <c r="BS286" s="6">
        <v>2</v>
      </c>
      <c r="BT286" s="6">
        <v>1</v>
      </c>
      <c r="BU286" s="6">
        <v>2</v>
      </c>
      <c r="BV286" s="6">
        <v>2</v>
      </c>
      <c r="BW286" s="6">
        <v>2</v>
      </c>
      <c r="BX286" s="6">
        <v>1</v>
      </c>
      <c r="BY286" s="6">
        <v>1</v>
      </c>
      <c r="BZ286" s="6">
        <v>2</v>
      </c>
      <c r="CA286" s="6">
        <v>2</v>
      </c>
      <c r="CB286" s="6">
        <v>1</v>
      </c>
      <c r="CC286" s="308">
        <f t="shared" si="148"/>
        <v>15</v>
      </c>
      <c r="CD286" s="347">
        <f t="shared" si="149"/>
        <v>0.7142857142857143</v>
      </c>
      <c r="CE286" s="308">
        <f t="shared" si="150"/>
        <v>6</v>
      </c>
      <c r="CF286" s="347">
        <f t="shared" si="151"/>
        <v>0.2857142857142857</v>
      </c>
      <c r="CG286" s="308">
        <f t="shared" si="152"/>
        <v>0</v>
      </c>
      <c r="CH286" s="347">
        <f t="shared" si="153"/>
        <v>0</v>
      </c>
      <c r="CI286" s="308">
        <f t="shared" si="154"/>
        <v>0</v>
      </c>
      <c r="CJ286" s="347">
        <f t="shared" si="124"/>
        <v>0</v>
      </c>
      <c r="CK286" s="306">
        <f t="shared" si="125"/>
        <v>1.7142857142857142</v>
      </c>
      <c r="CL286" s="306" t="str">
        <f t="shared" si="155"/>
        <v>Đạt mục tiêu</v>
      </c>
      <c r="CM286" s="6"/>
    </row>
    <row r="287" spans="1:91" s="22" customFormat="1" ht="83.25" hidden="1" customHeight="1">
      <c r="A287" s="71">
        <v>281</v>
      </c>
      <c r="B287" s="342">
        <v>436</v>
      </c>
      <c r="C287" s="345" t="s">
        <v>234</v>
      </c>
      <c r="D287" s="329" t="s">
        <v>10</v>
      </c>
      <c r="E287" s="345" t="s">
        <v>236</v>
      </c>
      <c r="F287" s="329" t="s">
        <v>12</v>
      </c>
      <c r="G287" s="345" t="s">
        <v>236</v>
      </c>
      <c r="H287" s="161" t="s">
        <v>236</v>
      </c>
      <c r="I287" s="55" t="s">
        <v>600</v>
      </c>
      <c r="J287" s="14" t="s">
        <v>363</v>
      </c>
      <c r="K287" s="15" t="s">
        <v>328</v>
      </c>
      <c r="L287" s="51" t="s">
        <v>297</v>
      </c>
      <c r="M287" s="69" t="s">
        <v>184</v>
      </c>
      <c r="N287" s="71"/>
      <c r="O287" s="71" t="s">
        <v>184</v>
      </c>
      <c r="P287" s="71"/>
      <c r="Q287" s="71"/>
      <c r="R287" s="71"/>
      <c r="S287" s="342"/>
      <c r="T287" s="71"/>
      <c r="U287" s="71"/>
      <c r="V287" s="71"/>
      <c r="W287" s="71"/>
      <c r="X287" s="306">
        <f t="shared" si="147"/>
        <v>1</v>
      </c>
      <c r="Y287" s="80" t="s">
        <v>523</v>
      </c>
      <c r="Z287" s="80" t="s">
        <v>523</v>
      </c>
      <c r="AA287" s="80"/>
      <c r="AB287" s="185"/>
      <c r="AC287" s="80"/>
      <c r="AD287" s="80" t="s">
        <v>523</v>
      </c>
      <c r="AE287" s="80"/>
      <c r="AF287" s="80" t="s">
        <v>523</v>
      </c>
      <c r="AG287" s="80"/>
      <c r="AH287" s="80" t="s">
        <v>523</v>
      </c>
      <c r="AI287" s="80"/>
      <c r="AJ287" s="80"/>
      <c r="AK287" s="80"/>
      <c r="AL287" s="80"/>
      <c r="AM287" s="80"/>
      <c r="AN287" s="80"/>
      <c r="AO287" s="80"/>
      <c r="AP287" s="80"/>
      <c r="AQ287" s="80"/>
      <c r="AR287" s="80"/>
      <c r="AS287" s="80"/>
      <c r="AT287" s="80"/>
      <c r="AU287" s="80"/>
      <c r="AV287" s="80"/>
      <c r="AW287" s="80"/>
      <c r="AX287" s="80"/>
      <c r="AY287" s="80"/>
      <c r="AZ287" s="80"/>
      <c r="BA287" s="80"/>
      <c r="BB287" s="80" t="s">
        <v>523</v>
      </c>
      <c r="BC287" s="80"/>
      <c r="BD287" s="80"/>
      <c r="BE287" s="80"/>
      <c r="BF287" s="80"/>
      <c r="BG287" s="80"/>
      <c r="BH287" s="6">
        <v>2</v>
      </c>
      <c r="BI287" s="6">
        <v>2</v>
      </c>
      <c r="BJ287" s="6">
        <v>2</v>
      </c>
      <c r="BK287" s="6">
        <v>2</v>
      </c>
      <c r="BL287" s="6">
        <v>2</v>
      </c>
      <c r="BM287" s="6">
        <v>2</v>
      </c>
      <c r="BN287" s="6">
        <v>2</v>
      </c>
      <c r="BO287" s="6">
        <v>2</v>
      </c>
      <c r="BP287" s="6">
        <v>2</v>
      </c>
      <c r="BQ287" s="6">
        <v>2</v>
      </c>
      <c r="BR287" s="6">
        <v>2</v>
      </c>
      <c r="BS287" s="6">
        <v>2</v>
      </c>
      <c r="BT287" s="6">
        <v>1</v>
      </c>
      <c r="BU287" s="6">
        <v>1</v>
      </c>
      <c r="BV287" s="6">
        <v>2</v>
      </c>
      <c r="BW287" s="6">
        <v>2</v>
      </c>
      <c r="BX287" s="6">
        <v>2</v>
      </c>
      <c r="BY287" s="6">
        <v>1</v>
      </c>
      <c r="BZ287" s="6">
        <v>2</v>
      </c>
      <c r="CA287" s="6">
        <v>2</v>
      </c>
      <c r="CB287" s="6">
        <v>2</v>
      </c>
      <c r="CC287" s="308">
        <f t="shared" si="148"/>
        <v>18</v>
      </c>
      <c r="CD287" s="347">
        <f t="shared" si="149"/>
        <v>0.8571428571428571</v>
      </c>
      <c r="CE287" s="308">
        <f t="shared" si="150"/>
        <v>3</v>
      </c>
      <c r="CF287" s="347">
        <f t="shared" si="151"/>
        <v>0.14285714285714285</v>
      </c>
      <c r="CG287" s="308">
        <f t="shared" si="152"/>
        <v>0</v>
      </c>
      <c r="CH287" s="347">
        <f t="shared" si="153"/>
        <v>0</v>
      </c>
      <c r="CI287" s="308">
        <f t="shared" si="154"/>
        <v>0</v>
      </c>
      <c r="CJ287" s="347">
        <f t="shared" si="124"/>
        <v>0</v>
      </c>
      <c r="CK287" s="306">
        <f t="shared" si="125"/>
        <v>1.8571428571428572</v>
      </c>
      <c r="CL287" s="306" t="str">
        <f t="shared" si="155"/>
        <v>Đạt mục tiêu</v>
      </c>
      <c r="CM287" s="6"/>
    </row>
    <row r="288" spans="1:91" s="22" customFormat="1" ht="36" hidden="1" customHeight="1">
      <c r="A288" s="71">
        <v>282</v>
      </c>
      <c r="B288" s="321">
        <v>483</v>
      </c>
      <c r="C288" s="316" t="s">
        <v>247</v>
      </c>
      <c r="D288" s="323" t="s">
        <v>13</v>
      </c>
      <c r="E288" s="316" t="s">
        <v>314</v>
      </c>
      <c r="F288" s="329" t="s">
        <v>12</v>
      </c>
      <c r="G288" s="345" t="s">
        <v>241</v>
      </c>
      <c r="H288" s="161" t="s">
        <v>408</v>
      </c>
      <c r="I288" s="14" t="s">
        <v>600</v>
      </c>
      <c r="J288" s="14" t="s">
        <v>363</v>
      </c>
      <c r="K288" s="15" t="s">
        <v>328</v>
      </c>
      <c r="L288" s="51" t="s">
        <v>296</v>
      </c>
      <c r="M288" s="69" t="s">
        <v>184</v>
      </c>
      <c r="N288" s="342"/>
      <c r="O288" s="342"/>
      <c r="P288" s="342"/>
      <c r="Q288" s="342" t="s">
        <v>184</v>
      </c>
      <c r="R288" s="342"/>
      <c r="S288" s="342"/>
      <c r="T288" s="342"/>
      <c r="U288" s="342"/>
      <c r="V288" s="342"/>
      <c r="W288" s="342"/>
      <c r="X288" s="306">
        <f t="shared" si="147"/>
        <v>1</v>
      </c>
      <c r="Y288" s="80"/>
      <c r="Z288" s="80"/>
      <c r="AA288" s="80"/>
      <c r="AB288" s="185"/>
      <c r="AC288" s="80"/>
      <c r="AD288" s="80"/>
      <c r="AE288" s="80"/>
      <c r="AF288" s="80"/>
      <c r="AG288" s="80"/>
      <c r="AH288" s="80"/>
      <c r="AI288" s="80" t="s">
        <v>523</v>
      </c>
      <c r="AJ288" s="80"/>
      <c r="AK288" s="80"/>
      <c r="AL288" s="80"/>
      <c r="AM288" s="80"/>
      <c r="AN288" s="80"/>
      <c r="AO288" s="80"/>
      <c r="AP288" s="80"/>
      <c r="AQ288" s="80"/>
      <c r="AR288" s="80"/>
      <c r="AS288" s="80"/>
      <c r="AT288" s="80"/>
      <c r="AU288" s="80"/>
      <c r="AV288" s="80"/>
      <c r="AW288" s="80"/>
      <c r="AX288" s="80"/>
      <c r="AY288" s="80"/>
      <c r="AZ288" s="80"/>
      <c r="BA288" s="80"/>
      <c r="BB288" s="80"/>
      <c r="BC288" s="80"/>
      <c r="BD288" s="80"/>
      <c r="BE288" s="80" t="s">
        <v>523</v>
      </c>
      <c r="BF288" s="80"/>
      <c r="BG288" s="80"/>
      <c r="BH288" s="6">
        <v>2</v>
      </c>
      <c r="BI288" s="6">
        <v>2</v>
      </c>
      <c r="BJ288" s="6">
        <v>2</v>
      </c>
      <c r="BK288" s="6">
        <v>2</v>
      </c>
      <c r="BL288" s="6">
        <v>2</v>
      </c>
      <c r="BM288" s="6">
        <v>2</v>
      </c>
      <c r="BN288" s="6">
        <v>2</v>
      </c>
      <c r="BO288" s="6">
        <v>2</v>
      </c>
      <c r="BP288" s="6">
        <v>2</v>
      </c>
      <c r="BQ288" s="6">
        <v>2</v>
      </c>
      <c r="BR288" s="6">
        <v>2</v>
      </c>
      <c r="BS288" s="6">
        <v>2</v>
      </c>
      <c r="BT288" s="6">
        <v>2</v>
      </c>
      <c r="BU288" s="6">
        <v>2</v>
      </c>
      <c r="BV288" s="6">
        <v>2</v>
      </c>
      <c r="BW288" s="6">
        <v>2</v>
      </c>
      <c r="BX288" s="6">
        <v>2</v>
      </c>
      <c r="BY288" s="6">
        <v>2</v>
      </c>
      <c r="BZ288" s="6">
        <v>2</v>
      </c>
      <c r="CA288" s="6">
        <v>2</v>
      </c>
      <c r="CB288" s="6">
        <v>2</v>
      </c>
      <c r="CC288" s="308">
        <f t="shared" si="148"/>
        <v>21</v>
      </c>
      <c r="CD288" s="347">
        <f t="shared" si="149"/>
        <v>1</v>
      </c>
      <c r="CE288" s="308">
        <f t="shared" si="150"/>
        <v>0</v>
      </c>
      <c r="CF288" s="347">
        <f t="shared" si="151"/>
        <v>0</v>
      </c>
      <c r="CG288" s="308">
        <f t="shared" si="152"/>
        <v>0</v>
      </c>
      <c r="CH288" s="347">
        <f t="shared" si="153"/>
        <v>0</v>
      </c>
      <c r="CI288" s="308">
        <f t="shared" si="154"/>
        <v>0</v>
      </c>
      <c r="CJ288" s="347">
        <f t="shared" ref="CJ288:CJ356" si="156">CI288/(CC288+CE288+CG288+CI288)</f>
        <v>0</v>
      </c>
      <c r="CK288" s="306">
        <f t="shared" ref="CK288:CK355" si="157">(((CC288*2)+(CE288*1)+(CG288*0)))/(CC288+CE288+CG288)</f>
        <v>2</v>
      </c>
      <c r="CL288" s="306" t="str">
        <f t="shared" si="155"/>
        <v>Đạt mục tiêu</v>
      </c>
      <c r="CM288" s="6"/>
    </row>
    <row r="289" spans="1:91" s="22" customFormat="1" ht="43.5" hidden="1" customHeight="1">
      <c r="A289" s="71">
        <v>283</v>
      </c>
      <c r="B289" s="342">
        <v>440</v>
      </c>
      <c r="C289" s="345" t="s">
        <v>52</v>
      </c>
      <c r="D289" s="329" t="s">
        <v>12</v>
      </c>
      <c r="E289" s="345" t="s">
        <v>241</v>
      </c>
      <c r="F289" s="329" t="s">
        <v>12</v>
      </c>
      <c r="G289" s="345" t="s">
        <v>241</v>
      </c>
      <c r="H289" s="161" t="s">
        <v>408</v>
      </c>
      <c r="I289" s="14" t="s">
        <v>600</v>
      </c>
      <c r="J289" s="14" t="s">
        <v>363</v>
      </c>
      <c r="K289" s="15" t="s">
        <v>328</v>
      </c>
      <c r="L289" s="51" t="s">
        <v>296</v>
      </c>
      <c r="M289" s="69" t="s">
        <v>184</v>
      </c>
      <c r="N289" s="342"/>
      <c r="O289" s="342"/>
      <c r="P289" s="342"/>
      <c r="Q289" s="342"/>
      <c r="R289" s="342"/>
      <c r="S289" s="342"/>
      <c r="T289" s="342"/>
      <c r="U289" s="342"/>
      <c r="V289" s="342"/>
      <c r="W289" s="342" t="s">
        <v>184</v>
      </c>
      <c r="X289" s="306">
        <f t="shared" si="147"/>
        <v>1</v>
      </c>
      <c r="Y289" s="80"/>
      <c r="Z289" s="80"/>
      <c r="AA289" s="80"/>
      <c r="AB289" s="185"/>
      <c r="AC289" s="80"/>
      <c r="AD289" s="80"/>
      <c r="AE289" s="80"/>
      <c r="AF289" s="80"/>
      <c r="AG289" s="80"/>
      <c r="AH289" s="80"/>
      <c r="AI289" s="80"/>
      <c r="AJ289" s="80"/>
      <c r="AK289" s="80"/>
      <c r="AL289" s="80"/>
      <c r="AM289" s="80"/>
      <c r="AN289" s="80"/>
      <c r="AO289" s="80"/>
      <c r="AP289" s="80"/>
      <c r="AQ289" s="80"/>
      <c r="AR289" s="80"/>
      <c r="AS289" s="80"/>
      <c r="AT289" s="80"/>
      <c r="AU289" s="80"/>
      <c r="AV289" s="80"/>
      <c r="AW289" s="80"/>
      <c r="AX289" s="80"/>
      <c r="AY289" s="80"/>
      <c r="AZ289" s="80"/>
      <c r="BA289" s="80"/>
      <c r="BB289" s="80"/>
      <c r="BC289" s="80"/>
      <c r="BD289" s="80"/>
      <c r="BE289" s="80"/>
      <c r="BF289" s="80"/>
      <c r="BG289" s="80"/>
      <c r="BH289" s="6">
        <v>1</v>
      </c>
      <c r="BI289" s="6">
        <v>2</v>
      </c>
      <c r="BJ289" s="6">
        <v>2</v>
      </c>
      <c r="BK289" s="6">
        <v>2</v>
      </c>
      <c r="BL289" s="6">
        <v>1</v>
      </c>
      <c r="BM289" s="6">
        <v>1</v>
      </c>
      <c r="BN289" s="6">
        <v>2</v>
      </c>
      <c r="BO289" s="6">
        <v>2</v>
      </c>
      <c r="BP289" s="6">
        <v>1</v>
      </c>
      <c r="BQ289" s="6">
        <v>2</v>
      </c>
      <c r="BR289" s="6">
        <v>2</v>
      </c>
      <c r="BS289" s="6">
        <v>2</v>
      </c>
      <c r="BT289" s="6">
        <v>2</v>
      </c>
      <c r="BU289" s="6">
        <v>2</v>
      </c>
      <c r="BV289" s="6">
        <v>1</v>
      </c>
      <c r="BW289" s="6">
        <v>2</v>
      </c>
      <c r="BX289" s="6">
        <v>1</v>
      </c>
      <c r="BY289" s="6">
        <v>2</v>
      </c>
      <c r="BZ289" s="6">
        <v>2</v>
      </c>
      <c r="CA289" s="6">
        <v>2</v>
      </c>
      <c r="CB289" s="6">
        <v>2</v>
      </c>
      <c r="CC289" s="308">
        <f t="shared" si="148"/>
        <v>15</v>
      </c>
      <c r="CD289" s="347">
        <f t="shared" si="149"/>
        <v>0.7142857142857143</v>
      </c>
      <c r="CE289" s="308">
        <f t="shared" si="150"/>
        <v>6</v>
      </c>
      <c r="CF289" s="347">
        <f t="shared" si="151"/>
        <v>0.2857142857142857</v>
      </c>
      <c r="CG289" s="308">
        <f t="shared" si="152"/>
        <v>0</v>
      </c>
      <c r="CH289" s="347">
        <f t="shared" si="153"/>
        <v>0</v>
      </c>
      <c r="CI289" s="308">
        <f t="shared" si="154"/>
        <v>0</v>
      </c>
      <c r="CJ289" s="347">
        <f t="shared" si="156"/>
        <v>0</v>
      </c>
      <c r="CK289" s="306">
        <f t="shared" si="157"/>
        <v>1.7142857142857142</v>
      </c>
      <c r="CL289" s="306" t="str">
        <f t="shared" si="155"/>
        <v>Đạt mục tiêu</v>
      </c>
      <c r="CM289" s="6"/>
    </row>
    <row r="290" spans="1:91" s="22" customFormat="1" ht="36.75" hidden="1" customHeight="1">
      <c r="A290" s="71">
        <v>284</v>
      </c>
      <c r="B290" s="342">
        <v>442</v>
      </c>
      <c r="C290" s="345" t="s">
        <v>54</v>
      </c>
      <c r="D290" s="329" t="s">
        <v>10</v>
      </c>
      <c r="E290" s="345" t="s">
        <v>232</v>
      </c>
      <c r="F290" s="329" t="s">
        <v>12</v>
      </c>
      <c r="G290" s="345" t="s">
        <v>232</v>
      </c>
      <c r="H290" s="161" t="s">
        <v>409</v>
      </c>
      <c r="I290" s="55" t="s">
        <v>600</v>
      </c>
      <c r="J290" s="14" t="s">
        <v>363</v>
      </c>
      <c r="K290" s="15" t="s">
        <v>328</v>
      </c>
      <c r="L290" s="51" t="s">
        <v>296</v>
      </c>
      <c r="M290" s="69" t="s">
        <v>184</v>
      </c>
      <c r="N290" s="342"/>
      <c r="O290" s="342"/>
      <c r="P290" s="342"/>
      <c r="Q290" s="342"/>
      <c r="R290" s="342"/>
      <c r="S290" s="342"/>
      <c r="T290" s="342"/>
      <c r="U290" s="342" t="s">
        <v>184</v>
      </c>
      <c r="V290" s="342"/>
      <c r="W290" s="342"/>
      <c r="X290" s="306">
        <f t="shared" si="147"/>
        <v>1</v>
      </c>
      <c r="Y290" s="80"/>
      <c r="Z290" s="80"/>
      <c r="AA290" s="80"/>
      <c r="AB290" s="185"/>
      <c r="AC290" s="80"/>
      <c r="AD290" s="80" t="s">
        <v>523</v>
      </c>
      <c r="AE290" s="80"/>
      <c r="AF290" s="80"/>
      <c r="AG290" s="80"/>
      <c r="AH290" s="80"/>
      <c r="AI290" s="80"/>
      <c r="AJ290" s="80"/>
      <c r="AK290" s="80"/>
      <c r="AL290" s="80"/>
      <c r="AM290" s="80"/>
      <c r="AN290" s="80"/>
      <c r="AO290" s="80"/>
      <c r="AP290" s="80"/>
      <c r="AQ290" s="80" t="s">
        <v>523</v>
      </c>
      <c r="AR290" s="80"/>
      <c r="AS290" s="80"/>
      <c r="AT290" s="80"/>
      <c r="AU290" s="80"/>
      <c r="AV290" s="80"/>
      <c r="AW290" s="80"/>
      <c r="AX290" s="80"/>
      <c r="AY290" s="80"/>
      <c r="AZ290" s="80" t="s">
        <v>523</v>
      </c>
      <c r="BA290" s="80"/>
      <c r="BB290" s="80"/>
      <c r="BC290" s="80"/>
      <c r="BD290" s="80"/>
      <c r="BE290" s="80"/>
      <c r="BF290" s="80"/>
      <c r="BG290" s="80"/>
      <c r="BH290" s="6">
        <v>2</v>
      </c>
      <c r="BI290" s="6">
        <v>2</v>
      </c>
      <c r="BJ290" s="6">
        <v>2</v>
      </c>
      <c r="BK290" s="6">
        <v>2</v>
      </c>
      <c r="BL290" s="6">
        <v>2</v>
      </c>
      <c r="BM290" s="6">
        <v>2</v>
      </c>
      <c r="BN290" s="6">
        <v>2</v>
      </c>
      <c r="BO290" s="6">
        <v>2</v>
      </c>
      <c r="BP290" s="6">
        <v>1</v>
      </c>
      <c r="BQ290" s="6">
        <v>2</v>
      </c>
      <c r="BR290" s="6">
        <v>2</v>
      </c>
      <c r="BS290" s="6">
        <v>2</v>
      </c>
      <c r="BT290" s="6">
        <v>2</v>
      </c>
      <c r="BU290" s="6">
        <v>2</v>
      </c>
      <c r="BV290" s="6">
        <v>1</v>
      </c>
      <c r="BW290" s="6">
        <v>2</v>
      </c>
      <c r="BX290" s="6">
        <v>2</v>
      </c>
      <c r="BY290" s="6">
        <v>2</v>
      </c>
      <c r="BZ290" s="6">
        <v>2</v>
      </c>
      <c r="CA290" s="6">
        <v>2</v>
      </c>
      <c r="CB290" s="6">
        <v>2</v>
      </c>
      <c r="CC290" s="308">
        <f t="shared" si="148"/>
        <v>19</v>
      </c>
      <c r="CD290" s="347">
        <f t="shared" si="149"/>
        <v>0.90476190476190477</v>
      </c>
      <c r="CE290" s="308">
        <f t="shared" si="150"/>
        <v>2</v>
      </c>
      <c r="CF290" s="347">
        <f t="shared" si="151"/>
        <v>9.5238095238095233E-2</v>
      </c>
      <c r="CG290" s="308">
        <f t="shared" si="152"/>
        <v>0</v>
      </c>
      <c r="CH290" s="347">
        <f t="shared" si="153"/>
        <v>0</v>
      </c>
      <c r="CI290" s="308">
        <f t="shared" si="154"/>
        <v>0</v>
      </c>
      <c r="CJ290" s="347">
        <f t="shared" si="156"/>
        <v>0</v>
      </c>
      <c r="CK290" s="306">
        <f t="shared" si="157"/>
        <v>1.9047619047619047</v>
      </c>
      <c r="CL290" s="306" t="str">
        <f t="shared" si="155"/>
        <v>Đạt mục tiêu</v>
      </c>
      <c r="CM290" s="6"/>
    </row>
    <row r="291" spans="1:91" s="22" customFormat="1" ht="29.25" hidden="1" customHeight="1">
      <c r="A291" s="71">
        <v>285</v>
      </c>
      <c r="B291" s="41">
        <v>446</v>
      </c>
      <c r="C291" s="603" t="s">
        <v>275</v>
      </c>
      <c r="D291" s="604"/>
      <c r="E291" s="604"/>
      <c r="F291" s="605"/>
      <c r="G291" s="45" t="s">
        <v>331</v>
      </c>
      <c r="H291" s="152" t="s">
        <v>331</v>
      </c>
      <c r="I291" s="45" t="s">
        <v>331</v>
      </c>
      <c r="J291" s="45" t="s">
        <v>331</v>
      </c>
      <c r="K291" s="15" t="s">
        <v>340</v>
      </c>
      <c r="L291" s="45" t="s">
        <v>331</v>
      </c>
      <c r="M291" s="45" t="s">
        <v>331</v>
      </c>
      <c r="N291" s="45" t="s">
        <v>331</v>
      </c>
      <c r="O291" s="45" t="s">
        <v>331</v>
      </c>
      <c r="P291" s="45" t="s">
        <v>331</v>
      </c>
      <c r="Q291" s="45" t="s">
        <v>331</v>
      </c>
      <c r="R291" s="45" t="s">
        <v>331</v>
      </c>
      <c r="S291" s="45" t="s">
        <v>331</v>
      </c>
      <c r="T291" s="45" t="s">
        <v>331</v>
      </c>
      <c r="U291" s="45" t="s">
        <v>331</v>
      </c>
      <c r="V291" s="45" t="s">
        <v>331</v>
      </c>
      <c r="W291" s="45" t="s">
        <v>331</v>
      </c>
      <c r="X291" s="45" t="s">
        <v>331</v>
      </c>
      <c r="Y291" s="45" t="s">
        <v>331</v>
      </c>
      <c r="Z291" s="45" t="s">
        <v>331</v>
      </c>
      <c r="AA291" s="45" t="s">
        <v>331</v>
      </c>
      <c r="AB291" s="45" t="s">
        <v>331</v>
      </c>
      <c r="AC291" s="45" t="s">
        <v>331</v>
      </c>
      <c r="AD291" s="45" t="s">
        <v>331</v>
      </c>
      <c r="AE291" s="45" t="s">
        <v>331</v>
      </c>
      <c r="AF291" s="45" t="s">
        <v>331</v>
      </c>
      <c r="AG291" s="45" t="s">
        <v>331</v>
      </c>
      <c r="AH291" s="45" t="s">
        <v>331</v>
      </c>
      <c r="AI291" s="45" t="s">
        <v>331</v>
      </c>
      <c r="AJ291" s="45" t="s">
        <v>331</v>
      </c>
      <c r="AK291" s="45" t="s">
        <v>331</v>
      </c>
      <c r="AL291" s="45" t="s">
        <v>331</v>
      </c>
      <c r="AM291" s="45" t="s">
        <v>331</v>
      </c>
      <c r="AN291" s="45" t="s">
        <v>331</v>
      </c>
      <c r="AO291" s="45" t="s">
        <v>331</v>
      </c>
      <c r="AP291" s="45" t="s">
        <v>331</v>
      </c>
      <c r="AQ291" s="45" t="s">
        <v>331</v>
      </c>
      <c r="AR291" s="45" t="s">
        <v>331</v>
      </c>
      <c r="AS291" s="45" t="s">
        <v>331</v>
      </c>
      <c r="AT291" s="45" t="s">
        <v>331</v>
      </c>
      <c r="AU291" s="45" t="s">
        <v>331</v>
      </c>
      <c r="AV291" s="45" t="s">
        <v>331</v>
      </c>
      <c r="AW291" s="45" t="s">
        <v>331</v>
      </c>
      <c r="AX291" s="45" t="s">
        <v>331</v>
      </c>
      <c r="AY291" s="45" t="s">
        <v>331</v>
      </c>
      <c r="AZ291" s="45" t="s">
        <v>331</v>
      </c>
      <c r="BA291" s="45" t="s">
        <v>331</v>
      </c>
      <c r="BB291" s="45" t="s">
        <v>331</v>
      </c>
      <c r="BC291" s="45" t="s">
        <v>331</v>
      </c>
      <c r="BD291" s="45" t="s">
        <v>331</v>
      </c>
      <c r="BE291" s="45" t="s">
        <v>331</v>
      </c>
      <c r="BF291" s="45" t="s">
        <v>331</v>
      </c>
      <c r="BG291" s="45" t="s">
        <v>331</v>
      </c>
      <c r="BH291" s="45" t="s">
        <v>331</v>
      </c>
      <c r="BI291" s="45" t="s">
        <v>331</v>
      </c>
      <c r="BJ291" s="45" t="s">
        <v>331</v>
      </c>
      <c r="BK291" s="45" t="s">
        <v>331</v>
      </c>
      <c r="BL291" s="45" t="s">
        <v>331</v>
      </c>
      <c r="BM291" s="45" t="s">
        <v>331</v>
      </c>
      <c r="BN291" s="45" t="s">
        <v>331</v>
      </c>
      <c r="BO291" s="45" t="s">
        <v>331</v>
      </c>
      <c r="BP291" s="45" t="s">
        <v>331</v>
      </c>
      <c r="BQ291" s="45" t="s">
        <v>331</v>
      </c>
      <c r="BR291" s="45" t="s">
        <v>331</v>
      </c>
      <c r="BS291" s="45" t="s">
        <v>331</v>
      </c>
      <c r="BT291" s="45" t="s">
        <v>331</v>
      </c>
      <c r="BU291" s="45" t="s">
        <v>331</v>
      </c>
      <c r="BV291" s="45" t="s">
        <v>331</v>
      </c>
      <c r="BW291" s="45" t="s">
        <v>331</v>
      </c>
      <c r="BX291" s="45" t="s">
        <v>331</v>
      </c>
      <c r="BY291" s="45" t="s">
        <v>331</v>
      </c>
      <c r="BZ291" s="45" t="s">
        <v>331</v>
      </c>
      <c r="CA291" s="45" t="s">
        <v>331</v>
      </c>
      <c r="CB291" s="45" t="s">
        <v>331</v>
      </c>
      <c r="CC291" s="45" t="s">
        <v>331</v>
      </c>
      <c r="CD291" s="278" t="s">
        <v>331</v>
      </c>
      <c r="CE291" s="45" t="s">
        <v>331</v>
      </c>
      <c r="CF291" s="278" t="s">
        <v>331</v>
      </c>
      <c r="CG291" s="45" t="s">
        <v>331</v>
      </c>
      <c r="CH291" s="278" t="s">
        <v>331</v>
      </c>
      <c r="CI291" s="45" t="s">
        <v>331</v>
      </c>
      <c r="CJ291" s="278" t="s">
        <v>331</v>
      </c>
      <c r="CK291" s="45" t="s">
        <v>331</v>
      </c>
      <c r="CL291" s="45" t="s">
        <v>331</v>
      </c>
      <c r="CM291" s="45" t="s">
        <v>331</v>
      </c>
    </row>
    <row r="292" spans="1:91" s="22" customFormat="1" ht="17.25" hidden="1" customHeight="1">
      <c r="A292" s="71">
        <v>286</v>
      </c>
      <c r="B292" s="41">
        <v>447</v>
      </c>
      <c r="C292" s="582" t="s">
        <v>276</v>
      </c>
      <c r="D292" s="583"/>
      <c r="E292" s="583"/>
      <c r="F292" s="584"/>
      <c r="G292" s="45" t="s">
        <v>331</v>
      </c>
      <c r="H292" s="152" t="s">
        <v>331</v>
      </c>
      <c r="I292" s="45" t="s">
        <v>331</v>
      </c>
      <c r="J292" s="45" t="s">
        <v>331</v>
      </c>
      <c r="K292" s="15" t="s">
        <v>340</v>
      </c>
      <c r="L292" s="45" t="s">
        <v>331</v>
      </c>
      <c r="M292" s="45" t="s">
        <v>331</v>
      </c>
      <c r="N292" s="45" t="s">
        <v>331</v>
      </c>
      <c r="O292" s="45" t="s">
        <v>331</v>
      </c>
      <c r="P292" s="45" t="s">
        <v>331</v>
      </c>
      <c r="Q292" s="45" t="s">
        <v>331</v>
      </c>
      <c r="R292" s="45" t="s">
        <v>331</v>
      </c>
      <c r="S292" s="45" t="s">
        <v>331</v>
      </c>
      <c r="T292" s="45" t="s">
        <v>331</v>
      </c>
      <c r="U292" s="45" t="s">
        <v>331</v>
      </c>
      <c r="V292" s="45" t="s">
        <v>331</v>
      </c>
      <c r="W292" s="45" t="s">
        <v>331</v>
      </c>
      <c r="X292" s="45" t="s">
        <v>331</v>
      </c>
      <c r="Y292" s="45" t="s">
        <v>331</v>
      </c>
      <c r="Z292" s="45" t="s">
        <v>331</v>
      </c>
      <c r="AA292" s="45" t="s">
        <v>331</v>
      </c>
      <c r="AB292" s="45" t="s">
        <v>331</v>
      </c>
      <c r="AC292" s="45" t="s">
        <v>331</v>
      </c>
      <c r="AD292" s="45" t="s">
        <v>331</v>
      </c>
      <c r="AE292" s="45" t="s">
        <v>331</v>
      </c>
      <c r="AF292" s="45" t="s">
        <v>331</v>
      </c>
      <c r="AG292" s="45" t="s">
        <v>331</v>
      </c>
      <c r="AH292" s="45" t="s">
        <v>331</v>
      </c>
      <c r="AI292" s="45" t="s">
        <v>331</v>
      </c>
      <c r="AJ292" s="45" t="s">
        <v>331</v>
      </c>
      <c r="AK292" s="45" t="s">
        <v>331</v>
      </c>
      <c r="AL292" s="45" t="s">
        <v>331</v>
      </c>
      <c r="AM292" s="45" t="s">
        <v>331</v>
      </c>
      <c r="AN292" s="45" t="s">
        <v>331</v>
      </c>
      <c r="AO292" s="45" t="s">
        <v>331</v>
      </c>
      <c r="AP292" s="45" t="s">
        <v>331</v>
      </c>
      <c r="AQ292" s="45" t="s">
        <v>331</v>
      </c>
      <c r="AR292" s="45" t="s">
        <v>331</v>
      </c>
      <c r="AS292" s="45" t="s">
        <v>331</v>
      </c>
      <c r="AT292" s="45" t="s">
        <v>331</v>
      </c>
      <c r="AU292" s="45" t="s">
        <v>331</v>
      </c>
      <c r="AV292" s="45" t="s">
        <v>331</v>
      </c>
      <c r="AW292" s="45" t="s">
        <v>331</v>
      </c>
      <c r="AX292" s="45" t="s">
        <v>331</v>
      </c>
      <c r="AY292" s="45" t="s">
        <v>331</v>
      </c>
      <c r="AZ292" s="45" t="s">
        <v>331</v>
      </c>
      <c r="BA292" s="45" t="s">
        <v>331</v>
      </c>
      <c r="BB292" s="45" t="s">
        <v>331</v>
      </c>
      <c r="BC292" s="45" t="s">
        <v>331</v>
      </c>
      <c r="BD292" s="45" t="s">
        <v>331</v>
      </c>
      <c r="BE292" s="45" t="s">
        <v>331</v>
      </c>
      <c r="BF292" s="45" t="s">
        <v>331</v>
      </c>
      <c r="BG292" s="45" t="s">
        <v>331</v>
      </c>
      <c r="BH292" s="45" t="s">
        <v>331</v>
      </c>
      <c r="BI292" s="45" t="s">
        <v>331</v>
      </c>
      <c r="BJ292" s="45" t="s">
        <v>331</v>
      </c>
      <c r="BK292" s="45" t="s">
        <v>331</v>
      </c>
      <c r="BL292" s="45" t="s">
        <v>331</v>
      </c>
      <c r="BM292" s="45" t="s">
        <v>331</v>
      </c>
      <c r="BN292" s="45" t="s">
        <v>331</v>
      </c>
      <c r="BO292" s="45" t="s">
        <v>331</v>
      </c>
      <c r="BP292" s="45" t="s">
        <v>331</v>
      </c>
      <c r="BQ292" s="45" t="s">
        <v>331</v>
      </c>
      <c r="BR292" s="45" t="s">
        <v>331</v>
      </c>
      <c r="BS292" s="45" t="s">
        <v>331</v>
      </c>
      <c r="BT292" s="45" t="s">
        <v>331</v>
      </c>
      <c r="BU292" s="45" t="s">
        <v>331</v>
      </c>
      <c r="BV292" s="45" t="s">
        <v>331</v>
      </c>
      <c r="BW292" s="45" t="s">
        <v>331</v>
      </c>
      <c r="BX292" s="45" t="s">
        <v>331</v>
      </c>
      <c r="BY292" s="45" t="s">
        <v>331</v>
      </c>
      <c r="BZ292" s="45" t="s">
        <v>331</v>
      </c>
      <c r="CA292" s="45" t="s">
        <v>331</v>
      </c>
      <c r="CB292" s="45" t="s">
        <v>331</v>
      </c>
      <c r="CC292" s="45" t="s">
        <v>331</v>
      </c>
      <c r="CD292" s="278" t="s">
        <v>331</v>
      </c>
      <c r="CE292" s="45" t="s">
        <v>331</v>
      </c>
      <c r="CF292" s="278" t="s">
        <v>331</v>
      </c>
      <c r="CG292" s="45" t="s">
        <v>331</v>
      </c>
      <c r="CH292" s="278" t="s">
        <v>331</v>
      </c>
      <c r="CI292" s="45" t="s">
        <v>331</v>
      </c>
      <c r="CJ292" s="278" t="s">
        <v>331</v>
      </c>
      <c r="CK292" s="45" t="s">
        <v>331</v>
      </c>
      <c r="CL292" s="45" t="s">
        <v>331</v>
      </c>
      <c r="CM292" s="45" t="s">
        <v>331</v>
      </c>
    </row>
    <row r="293" spans="1:91" s="22" customFormat="1" ht="17.25" hidden="1" customHeight="1">
      <c r="A293" s="71">
        <v>287</v>
      </c>
      <c r="B293" s="41">
        <v>448</v>
      </c>
      <c r="C293" s="582" t="s">
        <v>277</v>
      </c>
      <c r="D293" s="583"/>
      <c r="E293" s="583"/>
      <c r="F293" s="584"/>
      <c r="G293" s="45" t="s">
        <v>331</v>
      </c>
      <c r="H293" s="152" t="s">
        <v>331</v>
      </c>
      <c r="I293" s="45" t="s">
        <v>331</v>
      </c>
      <c r="J293" s="45" t="s">
        <v>331</v>
      </c>
      <c r="K293" s="15" t="s">
        <v>340</v>
      </c>
      <c r="L293" s="45" t="s">
        <v>331</v>
      </c>
      <c r="M293" s="45" t="s">
        <v>331</v>
      </c>
      <c r="N293" s="45" t="s">
        <v>331</v>
      </c>
      <c r="O293" s="45" t="s">
        <v>331</v>
      </c>
      <c r="P293" s="45" t="s">
        <v>331</v>
      </c>
      <c r="Q293" s="45" t="s">
        <v>331</v>
      </c>
      <c r="R293" s="45" t="s">
        <v>331</v>
      </c>
      <c r="S293" s="45" t="s">
        <v>331</v>
      </c>
      <c r="T293" s="45" t="s">
        <v>331</v>
      </c>
      <c r="U293" s="45" t="s">
        <v>331</v>
      </c>
      <c r="V293" s="45" t="s">
        <v>331</v>
      </c>
      <c r="W293" s="45" t="s">
        <v>331</v>
      </c>
      <c r="X293" s="45" t="s">
        <v>331</v>
      </c>
      <c r="Y293" s="45" t="s">
        <v>331</v>
      </c>
      <c r="Z293" s="45" t="s">
        <v>331</v>
      </c>
      <c r="AA293" s="45" t="s">
        <v>331</v>
      </c>
      <c r="AB293" s="45" t="s">
        <v>331</v>
      </c>
      <c r="AC293" s="45" t="s">
        <v>331</v>
      </c>
      <c r="AD293" s="45" t="s">
        <v>331</v>
      </c>
      <c r="AE293" s="45" t="s">
        <v>331</v>
      </c>
      <c r="AF293" s="45" t="s">
        <v>331</v>
      </c>
      <c r="AG293" s="45" t="s">
        <v>331</v>
      </c>
      <c r="AH293" s="45" t="s">
        <v>331</v>
      </c>
      <c r="AI293" s="45" t="s">
        <v>331</v>
      </c>
      <c r="AJ293" s="45" t="s">
        <v>331</v>
      </c>
      <c r="AK293" s="45" t="s">
        <v>331</v>
      </c>
      <c r="AL293" s="45" t="s">
        <v>331</v>
      </c>
      <c r="AM293" s="45" t="s">
        <v>331</v>
      </c>
      <c r="AN293" s="45" t="s">
        <v>331</v>
      </c>
      <c r="AO293" s="45" t="s">
        <v>331</v>
      </c>
      <c r="AP293" s="45" t="s">
        <v>331</v>
      </c>
      <c r="AQ293" s="45" t="s">
        <v>331</v>
      </c>
      <c r="AR293" s="45" t="s">
        <v>331</v>
      </c>
      <c r="AS293" s="45" t="s">
        <v>331</v>
      </c>
      <c r="AT293" s="45" t="s">
        <v>331</v>
      </c>
      <c r="AU293" s="45" t="s">
        <v>331</v>
      </c>
      <c r="AV293" s="45" t="s">
        <v>331</v>
      </c>
      <c r="AW293" s="45" t="s">
        <v>331</v>
      </c>
      <c r="AX293" s="45" t="s">
        <v>331</v>
      </c>
      <c r="AY293" s="45" t="s">
        <v>331</v>
      </c>
      <c r="AZ293" s="45" t="s">
        <v>331</v>
      </c>
      <c r="BA293" s="45" t="s">
        <v>331</v>
      </c>
      <c r="BB293" s="45" t="s">
        <v>331</v>
      </c>
      <c r="BC293" s="45" t="s">
        <v>331</v>
      </c>
      <c r="BD293" s="45" t="s">
        <v>331</v>
      </c>
      <c r="BE293" s="45" t="s">
        <v>331</v>
      </c>
      <c r="BF293" s="45" t="s">
        <v>331</v>
      </c>
      <c r="BG293" s="45" t="s">
        <v>331</v>
      </c>
      <c r="BH293" s="45" t="s">
        <v>331</v>
      </c>
      <c r="BI293" s="45" t="s">
        <v>331</v>
      </c>
      <c r="BJ293" s="45" t="s">
        <v>331</v>
      </c>
      <c r="BK293" s="45" t="s">
        <v>331</v>
      </c>
      <c r="BL293" s="45" t="s">
        <v>331</v>
      </c>
      <c r="BM293" s="45" t="s">
        <v>331</v>
      </c>
      <c r="BN293" s="45" t="s">
        <v>331</v>
      </c>
      <c r="BO293" s="45" t="s">
        <v>331</v>
      </c>
      <c r="BP293" s="45" t="s">
        <v>331</v>
      </c>
      <c r="BQ293" s="45" t="s">
        <v>331</v>
      </c>
      <c r="BR293" s="45" t="s">
        <v>331</v>
      </c>
      <c r="BS293" s="45" t="s">
        <v>331</v>
      </c>
      <c r="BT293" s="45" t="s">
        <v>331</v>
      </c>
      <c r="BU293" s="45" t="s">
        <v>331</v>
      </c>
      <c r="BV293" s="45" t="s">
        <v>331</v>
      </c>
      <c r="BW293" s="45" t="s">
        <v>331</v>
      </c>
      <c r="BX293" s="45" t="s">
        <v>331</v>
      </c>
      <c r="BY293" s="45" t="s">
        <v>331</v>
      </c>
      <c r="BZ293" s="45" t="s">
        <v>331</v>
      </c>
      <c r="CA293" s="45" t="s">
        <v>331</v>
      </c>
      <c r="CB293" s="45" t="s">
        <v>331</v>
      </c>
      <c r="CC293" s="45" t="s">
        <v>331</v>
      </c>
      <c r="CD293" s="278" t="s">
        <v>331</v>
      </c>
      <c r="CE293" s="45" t="s">
        <v>331</v>
      </c>
      <c r="CF293" s="278" t="s">
        <v>331</v>
      </c>
      <c r="CG293" s="45" t="s">
        <v>331</v>
      </c>
      <c r="CH293" s="278" t="s">
        <v>331</v>
      </c>
      <c r="CI293" s="45" t="s">
        <v>331</v>
      </c>
      <c r="CJ293" s="278" t="s">
        <v>331</v>
      </c>
      <c r="CK293" s="45" t="s">
        <v>331</v>
      </c>
      <c r="CL293" s="45" t="s">
        <v>331</v>
      </c>
      <c r="CM293" s="45" t="s">
        <v>331</v>
      </c>
    </row>
    <row r="294" spans="1:91" s="22" customFormat="1" ht="38.25" hidden="1" customHeight="1">
      <c r="A294" s="71">
        <v>288</v>
      </c>
      <c r="B294" s="342">
        <v>449</v>
      </c>
      <c r="C294" s="345" t="s">
        <v>73</v>
      </c>
      <c r="D294" s="329" t="s">
        <v>10</v>
      </c>
      <c r="E294" s="345" t="s">
        <v>129</v>
      </c>
      <c r="F294" s="329" t="s">
        <v>12</v>
      </c>
      <c r="G294" s="345" t="s">
        <v>129</v>
      </c>
      <c r="H294" s="161" t="s">
        <v>439</v>
      </c>
      <c r="I294" s="55" t="s">
        <v>600</v>
      </c>
      <c r="J294" s="14" t="s">
        <v>363</v>
      </c>
      <c r="K294" s="15" t="s">
        <v>340</v>
      </c>
      <c r="L294" s="51" t="s">
        <v>296</v>
      </c>
      <c r="M294" s="69" t="s">
        <v>184</v>
      </c>
      <c r="N294" s="342"/>
      <c r="O294" s="342" t="s">
        <v>184</v>
      </c>
      <c r="P294" s="342"/>
      <c r="Q294" s="342"/>
      <c r="R294" s="342"/>
      <c r="S294" s="342"/>
      <c r="T294" s="342"/>
      <c r="U294" s="342"/>
      <c r="V294" s="342"/>
      <c r="W294" s="342"/>
      <c r="X294" s="306">
        <f>COUNTIF($N294:$W294,"x")</f>
        <v>1</v>
      </c>
      <c r="Y294" s="80"/>
      <c r="Z294" s="80"/>
      <c r="AA294" s="80"/>
      <c r="AB294" s="185"/>
      <c r="AC294" s="80" t="s">
        <v>523</v>
      </c>
      <c r="AD294" s="80"/>
      <c r="AE294" s="80"/>
      <c r="AF294" s="80"/>
      <c r="AG294" s="80"/>
      <c r="AH294" s="80"/>
      <c r="AI294" s="80"/>
      <c r="AJ294" s="80"/>
      <c r="AK294" s="80"/>
      <c r="AL294" s="80"/>
      <c r="AM294" s="80"/>
      <c r="AN294" s="80"/>
      <c r="AO294" s="80"/>
      <c r="AP294" s="80"/>
      <c r="AQ294" s="80"/>
      <c r="AR294" s="80"/>
      <c r="AS294" s="80"/>
      <c r="AT294" s="80"/>
      <c r="AU294" s="80"/>
      <c r="AV294" s="80"/>
      <c r="AW294" s="80"/>
      <c r="AX294" s="80"/>
      <c r="AY294" s="80"/>
      <c r="AZ294" s="80"/>
      <c r="BA294" s="80"/>
      <c r="BB294" s="80"/>
      <c r="BC294" s="80"/>
      <c r="BD294" s="80"/>
      <c r="BE294" s="80"/>
      <c r="BF294" s="80"/>
      <c r="BG294" s="80"/>
      <c r="BH294" s="6">
        <v>2</v>
      </c>
      <c r="BI294" s="6">
        <v>2</v>
      </c>
      <c r="BJ294" s="6">
        <v>2</v>
      </c>
      <c r="BK294" s="6">
        <v>2</v>
      </c>
      <c r="BL294" s="6">
        <v>2</v>
      </c>
      <c r="BM294" s="6">
        <v>1</v>
      </c>
      <c r="BN294" s="6">
        <v>2</v>
      </c>
      <c r="BO294" s="6">
        <v>2</v>
      </c>
      <c r="BP294" s="6">
        <v>2</v>
      </c>
      <c r="BQ294" s="6">
        <v>2</v>
      </c>
      <c r="BR294" s="6">
        <v>2</v>
      </c>
      <c r="BS294" s="6">
        <v>2</v>
      </c>
      <c r="BT294" s="6">
        <v>2</v>
      </c>
      <c r="BU294" s="6">
        <v>2</v>
      </c>
      <c r="BV294" s="6">
        <v>1</v>
      </c>
      <c r="BW294" s="6">
        <v>1</v>
      </c>
      <c r="BX294" s="6">
        <v>2</v>
      </c>
      <c r="BY294" s="6">
        <v>2</v>
      </c>
      <c r="BZ294" s="6">
        <v>1</v>
      </c>
      <c r="CA294" s="6">
        <v>2</v>
      </c>
      <c r="CB294" s="6">
        <v>2</v>
      </c>
      <c r="CC294" s="308">
        <f>COUNTIF(BH294:CB294,"2")</f>
        <v>17</v>
      </c>
      <c r="CD294" s="347">
        <f>CC294/(CC294+CE294+CG294+CI294)</f>
        <v>0.80952380952380953</v>
      </c>
      <c r="CE294" s="308">
        <f>COUNTIF(BH294:CB294,"1")</f>
        <v>4</v>
      </c>
      <c r="CF294" s="347">
        <f>CE294/(CC294+CE294+CG294+CI294)</f>
        <v>0.19047619047619047</v>
      </c>
      <c r="CG294" s="308">
        <f>COUNTIF(BH294:CB294,"0")</f>
        <v>0</v>
      </c>
      <c r="CH294" s="347">
        <f>CG294/(CC294+CE294+CG294+CI294)</f>
        <v>0</v>
      </c>
      <c r="CI294" s="308">
        <f>COUNTIF(BH294:CB294,"KĐG")</f>
        <v>0</v>
      </c>
      <c r="CJ294" s="347">
        <f t="shared" si="156"/>
        <v>0</v>
      </c>
      <c r="CK294" s="306">
        <f t="shared" si="157"/>
        <v>1.8095238095238095</v>
      </c>
      <c r="CL294" s="306" t="str">
        <f>IF(CJ294&gt;=50%,"KĐG",IF(CK294&gt;=1.6,"Đạt mục tiêu",IF(CK294&gt;=1,"Cần cố gắng","Chưa đạt")))</f>
        <v>Đạt mục tiêu</v>
      </c>
      <c r="CM294" s="6"/>
    </row>
    <row r="295" spans="1:91" s="22" customFormat="1" ht="40.5" hidden="1" customHeight="1">
      <c r="A295" s="71">
        <v>289</v>
      </c>
      <c r="B295" s="342">
        <v>452</v>
      </c>
      <c r="C295" s="345" t="s">
        <v>74</v>
      </c>
      <c r="D295" s="329" t="s">
        <v>10</v>
      </c>
      <c r="E295" s="345" t="s">
        <v>75</v>
      </c>
      <c r="F295" s="329" t="s">
        <v>12</v>
      </c>
      <c r="G295" s="345" t="s">
        <v>75</v>
      </c>
      <c r="H295" s="161" t="s">
        <v>440</v>
      </c>
      <c r="I295" s="55" t="s">
        <v>600</v>
      </c>
      <c r="J295" s="14" t="s">
        <v>356</v>
      </c>
      <c r="K295" s="15" t="s">
        <v>340</v>
      </c>
      <c r="L295" s="51" t="s">
        <v>296</v>
      </c>
      <c r="M295" s="69" t="s">
        <v>184</v>
      </c>
      <c r="N295" s="342"/>
      <c r="O295" s="342" t="s">
        <v>184</v>
      </c>
      <c r="P295" s="342"/>
      <c r="Q295" s="342"/>
      <c r="R295" s="342"/>
      <c r="S295" s="342"/>
      <c r="T295" s="342"/>
      <c r="U295" s="342"/>
      <c r="V295" s="342"/>
      <c r="W295" s="342"/>
      <c r="X295" s="306">
        <f>COUNTIF($N295:$W295,"x")</f>
        <v>1</v>
      </c>
      <c r="Y295" s="71"/>
      <c r="Z295" s="71"/>
      <c r="AA295" s="71"/>
      <c r="AB295" s="282"/>
      <c r="AC295" s="80"/>
      <c r="AD295" s="80" t="s">
        <v>520</v>
      </c>
      <c r="AE295" s="80"/>
      <c r="AF295" s="80"/>
      <c r="AG295" s="80"/>
      <c r="AH295" s="80"/>
      <c r="AI295" s="80"/>
      <c r="AJ295" s="71"/>
      <c r="AK295" s="71"/>
      <c r="AL295" s="71"/>
      <c r="AM295" s="71"/>
      <c r="AN295" s="71"/>
      <c r="AO295" s="80"/>
      <c r="AP295" s="80"/>
      <c r="AQ295" s="80"/>
      <c r="AR295" s="80"/>
      <c r="AS295" s="71"/>
      <c r="AT295" s="71"/>
      <c r="AU295" s="80"/>
      <c r="AV295" s="80"/>
      <c r="AW295" s="80"/>
      <c r="AX295" s="80"/>
      <c r="AY295" s="80"/>
      <c r="AZ295" s="80"/>
      <c r="BA295" s="80"/>
      <c r="BB295" s="80"/>
      <c r="BC295" s="80"/>
      <c r="BD295" s="80"/>
      <c r="BE295" s="71"/>
      <c r="BF295" s="71"/>
      <c r="BG295" s="71"/>
      <c r="BH295" s="6">
        <v>2</v>
      </c>
      <c r="BI295" s="6">
        <v>2</v>
      </c>
      <c r="BJ295" s="6">
        <v>2</v>
      </c>
      <c r="BK295" s="6">
        <v>2</v>
      </c>
      <c r="BL295" s="6">
        <v>2</v>
      </c>
      <c r="BM295" s="6">
        <v>1</v>
      </c>
      <c r="BN295" s="6">
        <v>2</v>
      </c>
      <c r="BO295" s="6">
        <v>1</v>
      </c>
      <c r="BP295" s="6">
        <v>2</v>
      </c>
      <c r="BQ295" s="6">
        <v>2</v>
      </c>
      <c r="BR295" s="6">
        <v>2</v>
      </c>
      <c r="BS295" s="6">
        <v>2</v>
      </c>
      <c r="BT295" s="6">
        <v>2</v>
      </c>
      <c r="BU295" s="6">
        <v>2</v>
      </c>
      <c r="BV295" s="6">
        <v>1</v>
      </c>
      <c r="BW295" s="6">
        <v>2</v>
      </c>
      <c r="BX295" s="6">
        <v>1</v>
      </c>
      <c r="BY295" s="6">
        <v>1</v>
      </c>
      <c r="BZ295" s="6">
        <v>2</v>
      </c>
      <c r="CA295" s="6">
        <v>1</v>
      </c>
      <c r="CB295" s="6">
        <v>2</v>
      </c>
      <c r="CC295" s="308">
        <f>COUNTIF(BH295:CB295,"2")</f>
        <v>15</v>
      </c>
      <c r="CD295" s="347">
        <f>CC295/(CC295+CE295+CG295+CI295)</f>
        <v>0.7142857142857143</v>
      </c>
      <c r="CE295" s="308">
        <f>COUNTIF(BH295:CB295,"1")</f>
        <v>6</v>
      </c>
      <c r="CF295" s="347">
        <f>CE295/(CC295+CE295+CG295+CI295)</f>
        <v>0.2857142857142857</v>
      </c>
      <c r="CG295" s="308">
        <f>COUNTIF(BH295:CB295,"0")</f>
        <v>0</v>
      </c>
      <c r="CH295" s="347">
        <f>CG295/(CC295+CE295+CG295+CI295)</f>
        <v>0</v>
      </c>
      <c r="CI295" s="308">
        <f>COUNTIF(BH295:CB295,"KĐG")</f>
        <v>0</v>
      </c>
      <c r="CJ295" s="347">
        <f t="shared" si="156"/>
        <v>0</v>
      </c>
      <c r="CK295" s="306">
        <f t="shared" si="157"/>
        <v>1.7142857142857142</v>
      </c>
      <c r="CL295" s="306" t="str">
        <f>IF(CJ295&gt;=50%,"KĐG",IF(CK295&gt;=1.6,"Đạt mục tiêu",IF(CK295&gt;=1,"Cần cố gắng","Chưa đạt")))</f>
        <v>Đạt mục tiêu</v>
      </c>
      <c r="CM295" s="6"/>
    </row>
    <row r="296" spans="1:91" s="22" customFormat="1" ht="22.5" hidden="1" customHeight="1">
      <c r="A296" s="71">
        <v>290</v>
      </c>
      <c r="B296" s="41">
        <v>462</v>
      </c>
      <c r="C296" s="582" t="s">
        <v>278</v>
      </c>
      <c r="D296" s="583"/>
      <c r="E296" s="583"/>
      <c r="F296" s="584"/>
      <c r="G296" s="45" t="s">
        <v>331</v>
      </c>
      <c r="H296" s="152" t="s">
        <v>331</v>
      </c>
      <c r="I296" s="45" t="s">
        <v>331</v>
      </c>
      <c r="J296" s="45" t="s">
        <v>331</v>
      </c>
      <c r="K296" s="15" t="s">
        <v>340</v>
      </c>
      <c r="L296" s="45" t="s">
        <v>331</v>
      </c>
      <c r="M296" s="45" t="s">
        <v>331</v>
      </c>
      <c r="N296" s="45" t="s">
        <v>331</v>
      </c>
      <c r="O296" s="45" t="s">
        <v>331</v>
      </c>
      <c r="P296" s="45" t="s">
        <v>331</v>
      </c>
      <c r="Q296" s="45" t="s">
        <v>331</v>
      </c>
      <c r="R296" s="45" t="s">
        <v>331</v>
      </c>
      <c r="S296" s="45" t="s">
        <v>331</v>
      </c>
      <c r="T296" s="45" t="s">
        <v>331</v>
      </c>
      <c r="U296" s="45" t="s">
        <v>331</v>
      </c>
      <c r="V296" s="45" t="s">
        <v>331</v>
      </c>
      <c r="W296" s="45" t="s">
        <v>331</v>
      </c>
      <c r="X296" s="45" t="s">
        <v>331</v>
      </c>
      <c r="Y296" s="45" t="s">
        <v>331</v>
      </c>
      <c r="Z296" s="45" t="s">
        <v>331</v>
      </c>
      <c r="AA296" s="45" t="s">
        <v>331</v>
      </c>
      <c r="AB296" s="45" t="s">
        <v>331</v>
      </c>
      <c r="AC296" s="45" t="s">
        <v>331</v>
      </c>
      <c r="AD296" s="45" t="s">
        <v>331</v>
      </c>
      <c r="AE296" s="45" t="s">
        <v>331</v>
      </c>
      <c r="AF296" s="45" t="s">
        <v>331</v>
      </c>
      <c r="AG296" s="45" t="s">
        <v>331</v>
      </c>
      <c r="AH296" s="45" t="s">
        <v>331</v>
      </c>
      <c r="AI296" s="45" t="s">
        <v>331</v>
      </c>
      <c r="AJ296" s="45" t="s">
        <v>331</v>
      </c>
      <c r="AK296" s="45" t="s">
        <v>331</v>
      </c>
      <c r="AL296" s="45" t="s">
        <v>331</v>
      </c>
      <c r="AM296" s="45" t="s">
        <v>331</v>
      </c>
      <c r="AN296" s="45" t="s">
        <v>331</v>
      </c>
      <c r="AO296" s="45" t="s">
        <v>331</v>
      </c>
      <c r="AP296" s="45" t="s">
        <v>331</v>
      </c>
      <c r="AQ296" s="45" t="s">
        <v>331</v>
      </c>
      <c r="AR296" s="45" t="s">
        <v>331</v>
      </c>
      <c r="AS296" s="45" t="s">
        <v>331</v>
      </c>
      <c r="AT296" s="45" t="s">
        <v>331</v>
      </c>
      <c r="AU296" s="45" t="s">
        <v>331</v>
      </c>
      <c r="AV296" s="45" t="s">
        <v>331</v>
      </c>
      <c r="AW296" s="45" t="s">
        <v>331</v>
      </c>
      <c r="AX296" s="45" t="s">
        <v>331</v>
      </c>
      <c r="AY296" s="45" t="s">
        <v>331</v>
      </c>
      <c r="AZ296" s="45" t="s">
        <v>331</v>
      </c>
      <c r="BA296" s="45" t="s">
        <v>331</v>
      </c>
      <c r="BB296" s="45" t="s">
        <v>331</v>
      </c>
      <c r="BC296" s="45" t="s">
        <v>331</v>
      </c>
      <c r="BD296" s="45" t="s">
        <v>331</v>
      </c>
      <c r="BE296" s="45" t="s">
        <v>331</v>
      </c>
      <c r="BF296" s="45" t="s">
        <v>331</v>
      </c>
      <c r="BG296" s="45" t="s">
        <v>331</v>
      </c>
      <c r="BH296" s="45" t="s">
        <v>331</v>
      </c>
      <c r="BI296" s="45" t="s">
        <v>331</v>
      </c>
      <c r="BJ296" s="45" t="s">
        <v>331</v>
      </c>
      <c r="BK296" s="45" t="s">
        <v>331</v>
      </c>
      <c r="BL296" s="45" t="s">
        <v>331</v>
      </c>
      <c r="BM296" s="45" t="s">
        <v>331</v>
      </c>
      <c r="BN296" s="45" t="s">
        <v>331</v>
      </c>
      <c r="BO296" s="45" t="s">
        <v>331</v>
      </c>
      <c r="BP296" s="45" t="s">
        <v>331</v>
      </c>
      <c r="BQ296" s="45" t="s">
        <v>331</v>
      </c>
      <c r="BR296" s="45" t="s">
        <v>331</v>
      </c>
      <c r="BS296" s="45" t="s">
        <v>331</v>
      </c>
      <c r="BT296" s="45" t="s">
        <v>331</v>
      </c>
      <c r="BU296" s="45" t="s">
        <v>331</v>
      </c>
      <c r="BV296" s="45" t="s">
        <v>331</v>
      </c>
      <c r="BW296" s="45" t="s">
        <v>331</v>
      </c>
      <c r="BX296" s="45" t="s">
        <v>331</v>
      </c>
      <c r="BY296" s="45" t="s">
        <v>331</v>
      </c>
      <c r="BZ296" s="45" t="s">
        <v>331</v>
      </c>
      <c r="CA296" s="45" t="s">
        <v>331</v>
      </c>
      <c r="CB296" s="45" t="s">
        <v>331</v>
      </c>
      <c r="CC296" s="45" t="s">
        <v>331</v>
      </c>
      <c r="CD296" s="278" t="s">
        <v>331</v>
      </c>
      <c r="CE296" s="45" t="s">
        <v>331</v>
      </c>
      <c r="CF296" s="278" t="s">
        <v>331</v>
      </c>
      <c r="CG296" s="45" t="s">
        <v>331</v>
      </c>
      <c r="CH296" s="278" t="s">
        <v>331</v>
      </c>
      <c r="CI296" s="45" t="s">
        <v>331</v>
      </c>
      <c r="CJ296" s="278" t="s">
        <v>331</v>
      </c>
      <c r="CK296" s="45" t="s">
        <v>331</v>
      </c>
      <c r="CL296" s="45" t="s">
        <v>331</v>
      </c>
      <c r="CM296" s="45" t="s">
        <v>331</v>
      </c>
    </row>
    <row r="297" spans="1:91" s="22" customFormat="1" ht="63.75" hidden="1" customHeight="1">
      <c r="A297" s="71">
        <v>291</v>
      </c>
      <c r="B297" s="342">
        <v>463</v>
      </c>
      <c r="C297" s="345" t="s">
        <v>242</v>
      </c>
      <c r="D297" s="329" t="s">
        <v>10</v>
      </c>
      <c r="E297" s="345" t="s">
        <v>243</v>
      </c>
      <c r="F297" s="329" t="s">
        <v>11</v>
      </c>
      <c r="G297" s="345" t="s">
        <v>243</v>
      </c>
      <c r="H297" s="161" t="s">
        <v>557</v>
      </c>
      <c r="I297" s="55" t="s">
        <v>600</v>
      </c>
      <c r="J297" s="14" t="s">
        <v>363</v>
      </c>
      <c r="K297" s="15" t="s">
        <v>340</v>
      </c>
      <c r="L297" s="51" t="s">
        <v>296</v>
      </c>
      <c r="M297" s="69" t="s">
        <v>184</v>
      </c>
      <c r="N297" s="342"/>
      <c r="O297" s="342" t="s">
        <v>184</v>
      </c>
      <c r="P297" s="342"/>
      <c r="Q297" s="342"/>
      <c r="R297" s="342"/>
      <c r="S297" s="342"/>
      <c r="T297" s="342"/>
      <c r="U297" s="342"/>
      <c r="V297" s="342"/>
      <c r="W297" s="342"/>
      <c r="X297" s="306">
        <f>COUNTIF($N297:$W297,"x")</f>
        <v>1</v>
      </c>
      <c r="Y297" s="80"/>
      <c r="Z297" s="80"/>
      <c r="AA297" s="80"/>
      <c r="AB297" s="185"/>
      <c r="AC297" s="80"/>
      <c r="AD297" s="80"/>
      <c r="AE297" s="80" t="s">
        <v>523</v>
      </c>
      <c r="AF297" s="80"/>
      <c r="AG297" s="80"/>
      <c r="AH297" s="80"/>
      <c r="AI297" s="80"/>
      <c r="AJ297" s="80"/>
      <c r="AK297" s="80"/>
      <c r="AL297" s="80"/>
      <c r="AM297" s="80"/>
      <c r="AN297" s="80"/>
      <c r="AO297" s="80"/>
      <c r="AP297" s="80"/>
      <c r="AQ297" s="80"/>
      <c r="AR297" s="80"/>
      <c r="AS297" s="80"/>
      <c r="AT297" s="80"/>
      <c r="AU297" s="80"/>
      <c r="AV297" s="80"/>
      <c r="AW297" s="80"/>
      <c r="AX297" s="80"/>
      <c r="AY297" s="80"/>
      <c r="AZ297" s="80"/>
      <c r="BA297" s="80"/>
      <c r="BB297" s="80"/>
      <c r="BC297" s="80"/>
      <c r="BD297" s="80"/>
      <c r="BE297" s="80"/>
      <c r="BF297" s="80"/>
      <c r="BG297" s="80"/>
      <c r="BH297" s="6">
        <v>2</v>
      </c>
      <c r="BI297" s="6">
        <v>2</v>
      </c>
      <c r="BJ297" s="6">
        <v>2</v>
      </c>
      <c r="BK297" s="6">
        <v>2</v>
      </c>
      <c r="BL297" s="6">
        <v>2</v>
      </c>
      <c r="BM297" s="6">
        <v>2</v>
      </c>
      <c r="BN297" s="6">
        <v>2</v>
      </c>
      <c r="BO297" s="6">
        <v>2</v>
      </c>
      <c r="BP297" s="6">
        <v>1</v>
      </c>
      <c r="BQ297" s="6">
        <v>2</v>
      </c>
      <c r="BR297" s="6">
        <v>2</v>
      </c>
      <c r="BS297" s="6">
        <v>1</v>
      </c>
      <c r="BT297" s="6">
        <v>2</v>
      </c>
      <c r="BU297" s="6">
        <v>2</v>
      </c>
      <c r="BV297" s="6">
        <v>1</v>
      </c>
      <c r="BW297" s="6">
        <v>2</v>
      </c>
      <c r="BX297" s="6">
        <v>2</v>
      </c>
      <c r="BY297" s="6">
        <v>2</v>
      </c>
      <c r="BZ297" s="6">
        <v>1</v>
      </c>
      <c r="CA297" s="6">
        <v>1</v>
      </c>
      <c r="CB297" s="6">
        <v>2</v>
      </c>
      <c r="CC297" s="308">
        <f>COUNTIF(BH297:CB297,"2")</f>
        <v>16</v>
      </c>
      <c r="CD297" s="347">
        <f>CC297/(CC297+CE297+CG297+CI297)</f>
        <v>0.76190476190476186</v>
      </c>
      <c r="CE297" s="308">
        <f>COUNTIF(BH297:CB297,"1")</f>
        <v>5</v>
      </c>
      <c r="CF297" s="347">
        <f>CE297/(CC297+CE297+CG297+CI297)</f>
        <v>0.23809523809523808</v>
      </c>
      <c r="CG297" s="308">
        <f>COUNTIF(BH297:CB297,"0")</f>
        <v>0</v>
      </c>
      <c r="CH297" s="347">
        <f>CG297/(CC297+CE297+CG297+CI297)</f>
        <v>0</v>
      </c>
      <c r="CI297" s="308">
        <f>COUNTIF(BH297:CB297,"KĐG")</f>
        <v>0</v>
      </c>
      <c r="CJ297" s="347">
        <f t="shared" si="156"/>
        <v>0</v>
      </c>
      <c r="CK297" s="306">
        <f t="shared" si="157"/>
        <v>1.7619047619047619</v>
      </c>
      <c r="CL297" s="306" t="str">
        <f>IF(CJ297&gt;=50%,"KĐG",IF(CK297&gt;=1.6,"Đạt mục tiêu",IF(CK297&gt;=1,"Cần cố gắng","Chưa đạt")))</f>
        <v>Đạt mục tiêu</v>
      </c>
      <c r="CM297" s="6"/>
    </row>
    <row r="298" spans="1:91" s="22" customFormat="1" ht="54" hidden="1" customHeight="1">
      <c r="A298" s="71">
        <v>292</v>
      </c>
      <c r="B298" s="342">
        <v>466</v>
      </c>
      <c r="C298" s="345" t="s">
        <v>244</v>
      </c>
      <c r="D298" s="329" t="s">
        <v>10</v>
      </c>
      <c r="E298" s="345" t="s">
        <v>245</v>
      </c>
      <c r="F298" s="329" t="s">
        <v>11</v>
      </c>
      <c r="G298" s="345" t="s">
        <v>245</v>
      </c>
      <c r="H298" s="161" t="s">
        <v>245</v>
      </c>
      <c r="I298" s="55" t="s">
        <v>600</v>
      </c>
      <c r="J298" s="14" t="s">
        <v>363</v>
      </c>
      <c r="K298" s="15" t="s">
        <v>340</v>
      </c>
      <c r="L298" s="51" t="s">
        <v>296</v>
      </c>
      <c r="M298" s="69" t="s">
        <v>184</v>
      </c>
      <c r="N298" s="342"/>
      <c r="O298" s="342"/>
      <c r="P298" s="342" t="s">
        <v>184</v>
      </c>
      <c r="Q298" s="342"/>
      <c r="R298" s="342"/>
      <c r="S298" s="342"/>
      <c r="T298" s="342"/>
      <c r="U298" s="342"/>
      <c r="V298" s="342"/>
      <c r="W298" s="342"/>
      <c r="X298" s="306">
        <f>COUNTIF($N298:$W298,"x")</f>
        <v>1</v>
      </c>
      <c r="Y298" s="71"/>
      <c r="Z298" s="71"/>
      <c r="AA298" s="71"/>
      <c r="AB298" s="282"/>
      <c r="AC298" s="71"/>
      <c r="AD298" s="71"/>
      <c r="AE298" s="80"/>
      <c r="AF298" s="80"/>
      <c r="AG298" s="80" t="s">
        <v>525</v>
      </c>
      <c r="AH298" s="80"/>
      <c r="AI298" s="80"/>
      <c r="AJ298" s="80"/>
      <c r="AK298" s="80"/>
      <c r="AL298" s="80"/>
      <c r="AM298" s="80"/>
      <c r="AN298" s="80"/>
      <c r="AO298" s="80"/>
      <c r="AP298" s="80"/>
      <c r="AQ298" s="80"/>
      <c r="AR298" s="80"/>
      <c r="AS298" s="80" t="s">
        <v>523</v>
      </c>
      <c r="AT298" s="80"/>
      <c r="AU298" s="80"/>
      <c r="AV298" s="80"/>
      <c r="AW298" s="80"/>
      <c r="AX298" s="80"/>
      <c r="AY298" s="80"/>
      <c r="AZ298" s="80"/>
      <c r="BA298" s="80"/>
      <c r="BB298" s="80"/>
      <c r="BC298" s="80"/>
      <c r="BD298" s="80"/>
      <c r="BE298" s="80"/>
      <c r="BF298" s="80"/>
      <c r="BG298" s="80"/>
      <c r="BH298" s="6">
        <v>2</v>
      </c>
      <c r="BI298" s="6">
        <v>2</v>
      </c>
      <c r="BJ298" s="6">
        <v>2</v>
      </c>
      <c r="BK298" s="6">
        <v>2</v>
      </c>
      <c r="BL298" s="6">
        <v>2</v>
      </c>
      <c r="BM298" s="6">
        <v>1</v>
      </c>
      <c r="BN298" s="6">
        <v>2</v>
      </c>
      <c r="BO298" s="6">
        <v>2</v>
      </c>
      <c r="BP298" s="6">
        <v>2</v>
      </c>
      <c r="BQ298" s="6">
        <v>2</v>
      </c>
      <c r="BR298" s="6">
        <v>2</v>
      </c>
      <c r="BS298" s="6">
        <v>2</v>
      </c>
      <c r="BT298" s="6">
        <v>2</v>
      </c>
      <c r="BU298" s="6">
        <v>2</v>
      </c>
      <c r="BV298" s="6">
        <v>1</v>
      </c>
      <c r="BW298" s="6">
        <v>2</v>
      </c>
      <c r="BX298" s="6">
        <v>2</v>
      </c>
      <c r="BY298" s="6">
        <v>2</v>
      </c>
      <c r="BZ298" s="6">
        <v>2</v>
      </c>
      <c r="CA298" s="6">
        <v>2</v>
      </c>
      <c r="CB298" s="6">
        <v>2</v>
      </c>
      <c r="CC298" s="308">
        <f>COUNTIF(BH298:CB298,"2")</f>
        <v>19</v>
      </c>
      <c r="CD298" s="347">
        <f>CC298/(CC298+CE298+CG298+CI298)</f>
        <v>0.90476190476190477</v>
      </c>
      <c r="CE298" s="308">
        <f>COUNTIF(BH298:CB298,"1")</f>
        <v>2</v>
      </c>
      <c r="CF298" s="347">
        <f>CE298/(CC298+CE298+CG298+CI298)</f>
        <v>9.5238095238095233E-2</v>
      </c>
      <c r="CG298" s="308">
        <f>COUNTIF(BH298:CB298,"0")</f>
        <v>0</v>
      </c>
      <c r="CH298" s="347">
        <f>CG298/(CC298+CE298+CG298+CI298)</f>
        <v>0</v>
      </c>
      <c r="CI298" s="308">
        <f>COUNTIF(BH298:CB298,"KĐG")</f>
        <v>0</v>
      </c>
      <c r="CJ298" s="347">
        <f t="shared" si="156"/>
        <v>0</v>
      </c>
      <c r="CK298" s="306">
        <f t="shared" si="157"/>
        <v>1.9047619047619047</v>
      </c>
      <c r="CL298" s="306" t="str">
        <f>IF(CJ298&gt;=50%,"KĐG",IF(CK298&gt;=1.6,"Đạt mục tiêu",IF(CK298&gt;=1,"Cần cố gắng","Chưa đạt")))</f>
        <v>Đạt mục tiêu</v>
      </c>
      <c r="CM298" s="6"/>
    </row>
    <row r="299" spans="1:91" s="22" customFormat="1" ht="36" hidden="1" customHeight="1">
      <c r="A299" s="71">
        <v>293</v>
      </c>
      <c r="B299" s="41">
        <v>469</v>
      </c>
      <c r="C299" s="582" t="s">
        <v>279</v>
      </c>
      <c r="D299" s="583"/>
      <c r="E299" s="583"/>
      <c r="F299" s="584"/>
      <c r="G299" s="45" t="s">
        <v>331</v>
      </c>
      <c r="H299" s="152" t="s">
        <v>331</v>
      </c>
      <c r="I299" s="45" t="s">
        <v>331</v>
      </c>
      <c r="J299" s="45" t="s">
        <v>331</v>
      </c>
      <c r="K299" s="15" t="s">
        <v>340</v>
      </c>
      <c r="L299" s="45" t="s">
        <v>331</v>
      </c>
      <c r="M299" s="45" t="s">
        <v>331</v>
      </c>
      <c r="N299" s="45" t="s">
        <v>331</v>
      </c>
      <c r="O299" s="45" t="s">
        <v>331</v>
      </c>
      <c r="P299" s="45" t="s">
        <v>331</v>
      </c>
      <c r="Q299" s="45" t="s">
        <v>331</v>
      </c>
      <c r="R299" s="45" t="s">
        <v>331</v>
      </c>
      <c r="S299" s="45" t="s">
        <v>331</v>
      </c>
      <c r="T299" s="45" t="s">
        <v>331</v>
      </c>
      <c r="U299" s="45" t="s">
        <v>331</v>
      </c>
      <c r="V299" s="45" t="s">
        <v>331</v>
      </c>
      <c r="W299" s="45" t="s">
        <v>331</v>
      </c>
      <c r="X299" s="45" t="s">
        <v>331</v>
      </c>
      <c r="Y299" s="45" t="s">
        <v>331</v>
      </c>
      <c r="Z299" s="45" t="s">
        <v>331</v>
      </c>
      <c r="AA299" s="45" t="s">
        <v>331</v>
      </c>
      <c r="AB299" s="45" t="s">
        <v>331</v>
      </c>
      <c r="AC299" s="45" t="s">
        <v>331</v>
      </c>
      <c r="AD299" s="45" t="s">
        <v>331</v>
      </c>
      <c r="AE299" s="45" t="s">
        <v>331</v>
      </c>
      <c r="AF299" s="45" t="s">
        <v>331</v>
      </c>
      <c r="AG299" s="45" t="s">
        <v>331</v>
      </c>
      <c r="AH299" s="45" t="s">
        <v>331</v>
      </c>
      <c r="AI299" s="45" t="s">
        <v>331</v>
      </c>
      <c r="AJ299" s="45" t="s">
        <v>331</v>
      </c>
      <c r="AK299" s="45" t="s">
        <v>331</v>
      </c>
      <c r="AL299" s="45" t="s">
        <v>331</v>
      </c>
      <c r="AM299" s="45" t="s">
        <v>331</v>
      </c>
      <c r="AN299" s="45" t="s">
        <v>331</v>
      </c>
      <c r="AO299" s="45" t="s">
        <v>331</v>
      </c>
      <c r="AP299" s="45" t="s">
        <v>331</v>
      </c>
      <c r="AQ299" s="45" t="s">
        <v>331</v>
      </c>
      <c r="AR299" s="45" t="s">
        <v>331</v>
      </c>
      <c r="AS299" s="45" t="s">
        <v>331</v>
      </c>
      <c r="AT299" s="45" t="s">
        <v>331</v>
      </c>
      <c r="AU299" s="45" t="s">
        <v>331</v>
      </c>
      <c r="AV299" s="45" t="s">
        <v>331</v>
      </c>
      <c r="AW299" s="45" t="s">
        <v>331</v>
      </c>
      <c r="AX299" s="45" t="s">
        <v>331</v>
      </c>
      <c r="AY299" s="45" t="s">
        <v>331</v>
      </c>
      <c r="AZ299" s="45" t="s">
        <v>331</v>
      </c>
      <c r="BA299" s="45" t="s">
        <v>331</v>
      </c>
      <c r="BB299" s="45" t="s">
        <v>331</v>
      </c>
      <c r="BC299" s="45" t="s">
        <v>331</v>
      </c>
      <c r="BD299" s="45" t="s">
        <v>331</v>
      </c>
      <c r="BE299" s="45" t="s">
        <v>331</v>
      </c>
      <c r="BF299" s="45" t="s">
        <v>331</v>
      </c>
      <c r="BG299" s="45" t="s">
        <v>331</v>
      </c>
      <c r="BH299" s="45" t="s">
        <v>331</v>
      </c>
      <c r="BI299" s="45" t="s">
        <v>331</v>
      </c>
      <c r="BJ299" s="45" t="s">
        <v>331</v>
      </c>
      <c r="BK299" s="45" t="s">
        <v>331</v>
      </c>
      <c r="BL299" s="45" t="s">
        <v>331</v>
      </c>
      <c r="BM299" s="45" t="s">
        <v>331</v>
      </c>
      <c r="BN299" s="45" t="s">
        <v>331</v>
      </c>
      <c r="BO299" s="45" t="s">
        <v>331</v>
      </c>
      <c r="BP299" s="45" t="s">
        <v>331</v>
      </c>
      <c r="BQ299" s="45" t="s">
        <v>331</v>
      </c>
      <c r="BR299" s="45" t="s">
        <v>331</v>
      </c>
      <c r="BS299" s="45" t="s">
        <v>331</v>
      </c>
      <c r="BT299" s="45" t="s">
        <v>331</v>
      </c>
      <c r="BU299" s="45" t="s">
        <v>331</v>
      </c>
      <c r="BV299" s="45" t="s">
        <v>331</v>
      </c>
      <c r="BW299" s="45" t="s">
        <v>331</v>
      </c>
      <c r="BX299" s="45" t="s">
        <v>331</v>
      </c>
      <c r="BY299" s="45" t="s">
        <v>331</v>
      </c>
      <c r="BZ299" s="45" t="s">
        <v>331</v>
      </c>
      <c r="CA299" s="45" t="s">
        <v>331</v>
      </c>
      <c r="CB299" s="45" t="s">
        <v>331</v>
      </c>
      <c r="CC299" s="45" t="s">
        <v>331</v>
      </c>
      <c r="CD299" s="278" t="s">
        <v>331</v>
      </c>
      <c r="CE299" s="45" t="s">
        <v>331</v>
      </c>
      <c r="CF299" s="278" t="s">
        <v>331</v>
      </c>
      <c r="CG299" s="45" t="s">
        <v>331</v>
      </c>
      <c r="CH299" s="278" t="s">
        <v>331</v>
      </c>
      <c r="CI299" s="45" t="s">
        <v>331</v>
      </c>
      <c r="CJ299" s="278" t="s">
        <v>331</v>
      </c>
      <c r="CK299" s="45" t="s">
        <v>331</v>
      </c>
      <c r="CL299" s="45" t="s">
        <v>331</v>
      </c>
      <c r="CM299" s="45" t="s">
        <v>331</v>
      </c>
    </row>
    <row r="300" spans="1:91" s="22" customFormat="1" ht="102" hidden="1" customHeight="1">
      <c r="A300" s="71">
        <v>294</v>
      </c>
      <c r="B300" s="342">
        <v>470</v>
      </c>
      <c r="C300" s="345" t="s">
        <v>246</v>
      </c>
      <c r="D300" s="329" t="s">
        <v>10</v>
      </c>
      <c r="E300" s="345" t="s">
        <v>311</v>
      </c>
      <c r="F300" s="329" t="s">
        <v>12</v>
      </c>
      <c r="G300" s="345" t="s">
        <v>311</v>
      </c>
      <c r="H300" s="161" t="s">
        <v>438</v>
      </c>
      <c r="I300" s="55" t="s">
        <v>600</v>
      </c>
      <c r="J300" s="14" t="s">
        <v>363</v>
      </c>
      <c r="K300" s="15" t="s">
        <v>340</v>
      </c>
      <c r="L300" s="51" t="s">
        <v>321</v>
      </c>
      <c r="M300" s="69" t="s">
        <v>184</v>
      </c>
      <c r="N300" s="342"/>
      <c r="O300" s="342" t="s">
        <v>184</v>
      </c>
      <c r="P300" s="342"/>
      <c r="Q300" s="342"/>
      <c r="R300" s="342"/>
      <c r="S300" s="342"/>
      <c r="T300" s="342"/>
      <c r="U300" s="342"/>
      <c r="V300" s="342"/>
      <c r="W300" s="342"/>
      <c r="X300" s="306">
        <f t="shared" ref="X300:X312" si="158">COUNTIF($N300:$W300,"x")</f>
        <v>1</v>
      </c>
      <c r="Y300" s="80"/>
      <c r="Z300" s="80"/>
      <c r="AA300" s="80"/>
      <c r="AB300" s="185"/>
      <c r="AC300" s="80" t="s">
        <v>523</v>
      </c>
      <c r="AD300" s="80"/>
      <c r="AE300" s="80"/>
      <c r="AF300" s="80" t="s">
        <v>523</v>
      </c>
      <c r="AG300" s="80"/>
      <c r="AH300" s="80"/>
      <c r="AI300" s="80"/>
      <c r="AJ300" s="80"/>
      <c r="AK300" s="80"/>
      <c r="AL300" s="80"/>
      <c r="AM300" s="80"/>
      <c r="AN300" s="80"/>
      <c r="AO300" s="80"/>
      <c r="AP300" s="80"/>
      <c r="AQ300" s="80"/>
      <c r="AR300" s="80"/>
      <c r="AS300" s="80"/>
      <c r="AT300" s="80"/>
      <c r="AU300" s="80"/>
      <c r="AV300" s="80"/>
      <c r="AW300" s="80"/>
      <c r="AX300" s="80"/>
      <c r="AY300" s="80"/>
      <c r="AZ300" s="80"/>
      <c r="BA300" s="80"/>
      <c r="BB300" s="80"/>
      <c r="BC300" s="80"/>
      <c r="BD300" s="80"/>
      <c r="BE300" s="80"/>
      <c r="BF300" s="80"/>
      <c r="BG300" s="80"/>
      <c r="BH300" s="6">
        <v>2</v>
      </c>
      <c r="BI300" s="6">
        <v>2</v>
      </c>
      <c r="BJ300" s="6">
        <v>2</v>
      </c>
      <c r="BK300" s="6">
        <v>2</v>
      </c>
      <c r="BL300" s="6">
        <v>2</v>
      </c>
      <c r="BM300" s="6">
        <v>2</v>
      </c>
      <c r="BN300" s="6">
        <v>2</v>
      </c>
      <c r="BO300" s="6">
        <v>2</v>
      </c>
      <c r="BP300" s="6">
        <v>2</v>
      </c>
      <c r="BQ300" s="6">
        <v>2</v>
      </c>
      <c r="BR300" s="6">
        <v>2</v>
      </c>
      <c r="BS300" s="6">
        <v>2</v>
      </c>
      <c r="BT300" s="6">
        <v>2</v>
      </c>
      <c r="BU300" s="6">
        <v>2</v>
      </c>
      <c r="BV300" s="6">
        <v>2</v>
      </c>
      <c r="BW300" s="6">
        <v>2</v>
      </c>
      <c r="BX300" s="6">
        <v>2</v>
      </c>
      <c r="BY300" s="6">
        <v>1</v>
      </c>
      <c r="BZ300" s="6">
        <v>2</v>
      </c>
      <c r="CA300" s="6">
        <v>2</v>
      </c>
      <c r="CB300" s="6">
        <v>2</v>
      </c>
      <c r="CC300" s="308">
        <f t="shared" ref="CC300:CC309" si="159">COUNTIF(BH300:CB300,"2")</f>
        <v>20</v>
      </c>
      <c r="CD300" s="347">
        <f t="shared" ref="CD300:CD312" si="160">CC300/(CC300+CE300+CG300+CI300)</f>
        <v>0.95238095238095233</v>
      </c>
      <c r="CE300" s="308">
        <f t="shared" ref="CE300:CE309" si="161">COUNTIF(BH300:CB300,"1")</f>
        <v>1</v>
      </c>
      <c r="CF300" s="347">
        <f t="shared" ref="CF300:CF312" si="162">CE300/(CC300+CE300+CG300+CI300)</f>
        <v>4.7619047619047616E-2</v>
      </c>
      <c r="CG300" s="308">
        <f t="shared" ref="CG300:CG309" si="163">COUNTIF(BH300:CB300,"0")</f>
        <v>0</v>
      </c>
      <c r="CH300" s="347">
        <f t="shared" ref="CH300:CH312" si="164">CG300/(CC300+CE300+CG300+CI300)</f>
        <v>0</v>
      </c>
      <c r="CI300" s="308">
        <f t="shared" ref="CI300:CI309" si="165">COUNTIF(BH300:CB300,"KĐG")</f>
        <v>0</v>
      </c>
      <c r="CJ300" s="347">
        <f t="shared" si="156"/>
        <v>0</v>
      </c>
      <c r="CK300" s="306">
        <f t="shared" si="157"/>
        <v>1.9523809523809523</v>
      </c>
      <c r="CL300" s="306" t="str">
        <f t="shared" ref="CL300:CL312" si="166">IF(CJ300&gt;=50%,"KĐG",IF(CK300&gt;=1.6,"Đạt mục tiêu",IF(CK300&gt;=1,"Cần cố gắng","Chưa đạt")))</f>
        <v>Đạt mục tiêu</v>
      </c>
      <c r="CM300" s="6"/>
    </row>
    <row r="301" spans="1:91" s="22" customFormat="1" ht="78.75" hidden="1" customHeight="1">
      <c r="A301" s="71">
        <v>295</v>
      </c>
      <c r="B301" s="342">
        <v>472</v>
      </c>
      <c r="C301" s="345" t="s">
        <v>312</v>
      </c>
      <c r="D301" s="329" t="s">
        <v>10</v>
      </c>
      <c r="E301" s="345" t="s">
        <v>76</v>
      </c>
      <c r="F301" s="329" t="s">
        <v>12</v>
      </c>
      <c r="G301" s="345" t="s">
        <v>76</v>
      </c>
      <c r="H301" s="161" t="s">
        <v>558</v>
      </c>
      <c r="I301" s="55" t="s">
        <v>600</v>
      </c>
      <c r="J301" s="14" t="s">
        <v>363</v>
      </c>
      <c r="K301" s="15" t="s">
        <v>340</v>
      </c>
      <c r="L301" s="51" t="s">
        <v>296</v>
      </c>
      <c r="M301" s="69" t="s">
        <v>184</v>
      </c>
      <c r="N301" s="342"/>
      <c r="O301" s="342"/>
      <c r="P301" s="342"/>
      <c r="Q301" s="342"/>
      <c r="R301" s="342"/>
      <c r="S301" s="342"/>
      <c r="T301" s="342"/>
      <c r="U301" s="342" t="s">
        <v>184</v>
      </c>
      <c r="V301" s="342"/>
      <c r="W301" s="342"/>
      <c r="X301" s="306">
        <f t="shared" si="158"/>
        <v>1</v>
      </c>
      <c r="Y301" s="80" t="s">
        <v>523</v>
      </c>
      <c r="Z301" s="80" t="s">
        <v>523</v>
      </c>
      <c r="AA301" s="80"/>
      <c r="AB301" s="185"/>
      <c r="AC301" s="80"/>
      <c r="AD301" s="80"/>
      <c r="AE301" s="80"/>
      <c r="AF301" s="80"/>
      <c r="AG301" s="80"/>
      <c r="AH301" s="80"/>
      <c r="AI301" s="80"/>
      <c r="AJ301" s="80"/>
      <c r="AK301" s="80"/>
      <c r="AL301" s="80"/>
      <c r="AM301" s="80"/>
      <c r="AN301" s="80"/>
      <c r="AO301" s="80"/>
      <c r="AP301" s="80"/>
      <c r="AQ301" s="80"/>
      <c r="AR301" s="80"/>
      <c r="AS301" s="80"/>
      <c r="AT301" s="80"/>
      <c r="AU301" s="80"/>
      <c r="AV301" s="80"/>
      <c r="AW301" s="80"/>
      <c r="AX301" s="80"/>
      <c r="AY301" s="80"/>
      <c r="AZ301" s="80"/>
      <c r="BA301" s="80" t="s">
        <v>522</v>
      </c>
      <c r="BB301" s="80" t="s">
        <v>523</v>
      </c>
      <c r="BC301" s="80"/>
      <c r="BD301" s="80"/>
      <c r="BE301" s="80"/>
      <c r="BF301" s="80"/>
      <c r="BG301" s="80"/>
      <c r="BH301" s="6">
        <v>2</v>
      </c>
      <c r="BI301" s="6">
        <v>2</v>
      </c>
      <c r="BJ301" s="6">
        <v>2</v>
      </c>
      <c r="BK301" s="6">
        <v>2</v>
      </c>
      <c r="BL301" s="6">
        <v>2</v>
      </c>
      <c r="BM301" s="6">
        <v>2</v>
      </c>
      <c r="BN301" s="6">
        <v>2</v>
      </c>
      <c r="BO301" s="6">
        <v>2</v>
      </c>
      <c r="BP301" s="6">
        <v>1</v>
      </c>
      <c r="BQ301" s="6">
        <v>2</v>
      </c>
      <c r="BR301" s="6">
        <v>2</v>
      </c>
      <c r="BS301" s="6">
        <v>2</v>
      </c>
      <c r="BT301" s="6">
        <v>2</v>
      </c>
      <c r="BU301" s="6">
        <v>2</v>
      </c>
      <c r="BV301" s="6">
        <v>1</v>
      </c>
      <c r="BW301" s="6">
        <v>2</v>
      </c>
      <c r="BX301" s="6">
        <v>2</v>
      </c>
      <c r="BY301" s="6">
        <v>1</v>
      </c>
      <c r="BZ301" s="6">
        <v>2</v>
      </c>
      <c r="CA301" s="6">
        <v>2</v>
      </c>
      <c r="CB301" s="6">
        <v>2</v>
      </c>
      <c r="CC301" s="308">
        <f t="shared" si="159"/>
        <v>18</v>
      </c>
      <c r="CD301" s="347">
        <f t="shared" si="160"/>
        <v>0.8571428571428571</v>
      </c>
      <c r="CE301" s="308">
        <f t="shared" si="161"/>
        <v>3</v>
      </c>
      <c r="CF301" s="347">
        <f t="shared" si="162"/>
        <v>0.14285714285714285</v>
      </c>
      <c r="CG301" s="308">
        <f t="shared" si="163"/>
        <v>0</v>
      </c>
      <c r="CH301" s="347">
        <f t="shared" si="164"/>
        <v>0</v>
      </c>
      <c r="CI301" s="308">
        <f t="shared" si="165"/>
        <v>0</v>
      </c>
      <c r="CJ301" s="347">
        <f t="shared" si="156"/>
        <v>0</v>
      </c>
      <c r="CK301" s="306">
        <f t="shared" si="157"/>
        <v>1.8571428571428572</v>
      </c>
      <c r="CL301" s="306" t="str">
        <f t="shared" si="166"/>
        <v>Đạt mục tiêu</v>
      </c>
      <c r="CM301" s="6"/>
    </row>
    <row r="302" spans="1:91" s="22" customFormat="1" ht="29.25" hidden="1" customHeight="1">
      <c r="A302" s="71">
        <v>296</v>
      </c>
      <c r="B302" s="585">
        <v>480</v>
      </c>
      <c r="C302" s="575" t="s">
        <v>77</v>
      </c>
      <c r="D302" s="587" t="s">
        <v>10</v>
      </c>
      <c r="E302" s="575" t="s">
        <v>313</v>
      </c>
      <c r="F302" s="587" t="s">
        <v>12</v>
      </c>
      <c r="G302" s="575" t="s">
        <v>313</v>
      </c>
      <c r="H302" s="160" t="s">
        <v>559</v>
      </c>
      <c r="I302" s="55" t="s">
        <v>599</v>
      </c>
      <c r="J302" s="14" t="s">
        <v>363</v>
      </c>
      <c r="K302" s="15" t="s">
        <v>340</v>
      </c>
      <c r="L302" s="51" t="s">
        <v>296</v>
      </c>
      <c r="M302" s="69" t="s">
        <v>184</v>
      </c>
      <c r="N302" s="342"/>
      <c r="O302" s="342"/>
      <c r="P302" s="342"/>
      <c r="Q302" s="342"/>
      <c r="R302" s="342"/>
      <c r="S302" s="342"/>
      <c r="T302" s="342"/>
      <c r="U302" s="342"/>
      <c r="V302" s="342"/>
      <c r="W302" s="342" t="s">
        <v>184</v>
      </c>
      <c r="X302" s="306">
        <f t="shared" si="158"/>
        <v>1</v>
      </c>
      <c r="Y302" s="80"/>
      <c r="Z302" s="80"/>
      <c r="AA302" s="80"/>
      <c r="AB302" s="185"/>
      <c r="AC302" s="80"/>
      <c r="AD302" s="80"/>
      <c r="AE302" s="80"/>
      <c r="AF302" s="80"/>
      <c r="AG302" s="80"/>
      <c r="AH302" s="80"/>
      <c r="AI302" s="80"/>
      <c r="AJ302" s="80"/>
      <c r="AK302" s="80"/>
      <c r="AL302" s="80"/>
      <c r="AM302" s="80"/>
      <c r="AN302" s="80"/>
      <c r="AO302" s="80"/>
      <c r="AP302" s="80"/>
      <c r="AQ302" s="80"/>
      <c r="AR302" s="80"/>
      <c r="AS302" s="80"/>
      <c r="AT302" s="80"/>
      <c r="AU302" s="80"/>
      <c r="AV302" s="80"/>
      <c r="AW302" s="80"/>
      <c r="AX302" s="80"/>
      <c r="AY302" s="80"/>
      <c r="AZ302" s="80"/>
      <c r="BA302" s="80"/>
      <c r="BB302" s="80"/>
      <c r="BC302" s="80"/>
      <c r="BD302" s="80"/>
      <c r="BE302" s="80"/>
      <c r="BF302" s="80" t="s">
        <v>519</v>
      </c>
      <c r="BG302" s="80"/>
      <c r="BH302" s="6">
        <v>2</v>
      </c>
      <c r="BI302" s="6">
        <v>2</v>
      </c>
      <c r="BJ302" s="6">
        <v>2</v>
      </c>
      <c r="BK302" s="6">
        <v>1</v>
      </c>
      <c r="BL302" s="6">
        <v>2</v>
      </c>
      <c r="BM302" s="6">
        <v>2</v>
      </c>
      <c r="BN302" s="6">
        <v>1</v>
      </c>
      <c r="BO302" s="6">
        <v>2</v>
      </c>
      <c r="BP302" s="6">
        <v>2</v>
      </c>
      <c r="BQ302" s="6">
        <v>2</v>
      </c>
      <c r="BR302" s="6">
        <v>1</v>
      </c>
      <c r="BS302" s="6">
        <v>2</v>
      </c>
      <c r="BT302" s="6">
        <v>1</v>
      </c>
      <c r="BU302" s="6">
        <v>2</v>
      </c>
      <c r="BV302" s="6">
        <v>2</v>
      </c>
      <c r="BW302" s="6">
        <v>2</v>
      </c>
      <c r="BX302" s="6">
        <v>2</v>
      </c>
      <c r="BY302" s="6">
        <v>2</v>
      </c>
      <c r="BZ302" s="6">
        <v>2</v>
      </c>
      <c r="CA302" s="6">
        <v>1</v>
      </c>
      <c r="CB302" s="6">
        <v>2</v>
      </c>
      <c r="CC302" s="308">
        <f t="shared" si="159"/>
        <v>16</v>
      </c>
      <c r="CD302" s="347">
        <f t="shared" si="160"/>
        <v>0.76190476190476186</v>
      </c>
      <c r="CE302" s="308">
        <f t="shared" si="161"/>
        <v>5</v>
      </c>
      <c r="CF302" s="347">
        <f t="shared" si="162"/>
        <v>0.23809523809523808</v>
      </c>
      <c r="CG302" s="308">
        <f t="shared" si="163"/>
        <v>0</v>
      </c>
      <c r="CH302" s="347">
        <f t="shared" si="164"/>
        <v>0</v>
      </c>
      <c r="CI302" s="308">
        <f t="shared" si="165"/>
        <v>0</v>
      </c>
      <c r="CJ302" s="347">
        <f t="shared" si="156"/>
        <v>0</v>
      </c>
      <c r="CK302" s="306">
        <f t="shared" si="157"/>
        <v>1.7619047619047619</v>
      </c>
      <c r="CL302" s="306" t="str">
        <f t="shared" si="166"/>
        <v>Đạt mục tiêu</v>
      </c>
      <c r="CM302" s="6"/>
    </row>
    <row r="303" spans="1:91" s="22" customFormat="1" ht="45.75" hidden="1" customHeight="1">
      <c r="A303" s="71">
        <v>297</v>
      </c>
      <c r="B303" s="586"/>
      <c r="C303" s="593"/>
      <c r="D303" s="601"/>
      <c r="E303" s="593"/>
      <c r="F303" s="602"/>
      <c r="G303" s="593"/>
      <c r="H303" s="161" t="s">
        <v>432</v>
      </c>
      <c r="I303" s="55" t="s">
        <v>600</v>
      </c>
      <c r="J303" s="14" t="s">
        <v>363</v>
      </c>
      <c r="K303" s="15" t="s">
        <v>340</v>
      </c>
      <c r="L303" s="51" t="s">
        <v>296</v>
      </c>
      <c r="M303" s="69" t="s">
        <v>184</v>
      </c>
      <c r="N303" s="342"/>
      <c r="O303" s="342"/>
      <c r="P303" s="342"/>
      <c r="Q303" s="342"/>
      <c r="R303" s="342"/>
      <c r="S303" s="342"/>
      <c r="T303" s="342"/>
      <c r="U303" s="342"/>
      <c r="V303" s="342"/>
      <c r="W303" s="342" t="s">
        <v>184</v>
      </c>
      <c r="X303" s="306">
        <f t="shared" si="158"/>
        <v>1</v>
      </c>
      <c r="Y303" s="80"/>
      <c r="Z303" s="80"/>
      <c r="AA303" s="80"/>
      <c r="AB303" s="185"/>
      <c r="AC303" s="80"/>
      <c r="AD303" s="80"/>
      <c r="AE303" s="80"/>
      <c r="AF303" s="80"/>
      <c r="AG303" s="80"/>
      <c r="AH303" s="80"/>
      <c r="AI303" s="80"/>
      <c r="AJ303" s="80"/>
      <c r="AK303" s="80"/>
      <c r="AL303" s="80"/>
      <c r="AM303" s="80"/>
      <c r="AN303" s="80"/>
      <c r="AO303" s="80"/>
      <c r="AP303" s="80"/>
      <c r="AQ303" s="80"/>
      <c r="AR303" s="80"/>
      <c r="AS303" s="80"/>
      <c r="AT303" s="80"/>
      <c r="AU303" s="80"/>
      <c r="AV303" s="80"/>
      <c r="AW303" s="80"/>
      <c r="AX303" s="80"/>
      <c r="AY303" s="80"/>
      <c r="AZ303" s="80"/>
      <c r="BA303" s="80"/>
      <c r="BB303" s="80"/>
      <c r="BC303" s="80"/>
      <c r="BD303" s="80"/>
      <c r="BE303" s="80" t="s">
        <v>523</v>
      </c>
      <c r="BF303" s="80"/>
      <c r="BG303" s="80"/>
      <c r="BH303" s="6">
        <v>2</v>
      </c>
      <c r="BI303" s="6">
        <v>1</v>
      </c>
      <c r="BJ303" s="6">
        <v>2</v>
      </c>
      <c r="BK303" s="6">
        <v>2</v>
      </c>
      <c r="BL303" s="6">
        <v>2</v>
      </c>
      <c r="BM303" s="6">
        <v>2</v>
      </c>
      <c r="BN303" s="6">
        <v>2</v>
      </c>
      <c r="BO303" s="6">
        <v>2</v>
      </c>
      <c r="BP303" s="6">
        <v>2</v>
      </c>
      <c r="BQ303" s="6">
        <v>1</v>
      </c>
      <c r="BR303" s="6">
        <v>2</v>
      </c>
      <c r="BS303" s="6">
        <v>2</v>
      </c>
      <c r="BT303" s="6">
        <v>2</v>
      </c>
      <c r="BU303" s="6">
        <v>2</v>
      </c>
      <c r="BV303" s="6">
        <v>1</v>
      </c>
      <c r="BW303" s="6">
        <v>2</v>
      </c>
      <c r="BX303" s="6">
        <v>1</v>
      </c>
      <c r="BY303" s="6">
        <v>2</v>
      </c>
      <c r="BZ303" s="6">
        <v>2</v>
      </c>
      <c r="CA303" s="6">
        <v>1</v>
      </c>
      <c r="CB303" s="6">
        <v>2</v>
      </c>
      <c r="CC303" s="308">
        <f t="shared" si="159"/>
        <v>16</v>
      </c>
      <c r="CD303" s="347">
        <f t="shared" si="160"/>
        <v>0.76190476190476186</v>
      </c>
      <c r="CE303" s="308">
        <f t="shared" si="161"/>
        <v>5</v>
      </c>
      <c r="CF303" s="347">
        <f t="shared" si="162"/>
        <v>0.23809523809523808</v>
      </c>
      <c r="CG303" s="308">
        <f t="shared" si="163"/>
        <v>0</v>
      </c>
      <c r="CH303" s="347">
        <f t="shared" si="164"/>
        <v>0</v>
      </c>
      <c r="CI303" s="308">
        <f t="shared" si="165"/>
        <v>0</v>
      </c>
      <c r="CJ303" s="347">
        <f t="shared" si="156"/>
        <v>0</v>
      </c>
      <c r="CK303" s="306">
        <f t="shared" si="157"/>
        <v>1.7619047619047619</v>
      </c>
      <c r="CL303" s="306" t="str">
        <f t="shared" si="166"/>
        <v>Đạt mục tiêu</v>
      </c>
      <c r="CM303" s="6"/>
    </row>
    <row r="304" spans="1:91" s="22" customFormat="1" ht="14.25" hidden="1" customHeight="1">
      <c r="A304" s="71">
        <v>298</v>
      </c>
      <c r="B304" s="589"/>
      <c r="C304" s="590"/>
      <c r="D304" s="591"/>
      <c r="E304" s="590"/>
      <c r="F304" s="591"/>
      <c r="G304" s="590"/>
      <c r="H304" s="160" t="s">
        <v>931</v>
      </c>
      <c r="I304" s="55" t="s">
        <v>599</v>
      </c>
      <c r="J304" s="14" t="s">
        <v>356</v>
      </c>
      <c r="K304" s="254" t="s">
        <v>340</v>
      </c>
      <c r="L304" s="52" t="s">
        <v>296</v>
      </c>
      <c r="M304" s="69" t="s">
        <v>184</v>
      </c>
      <c r="N304" s="342"/>
      <c r="O304" s="342" t="s">
        <v>949</v>
      </c>
      <c r="P304" s="342"/>
      <c r="Q304" s="342"/>
      <c r="R304" s="342"/>
      <c r="S304" s="342"/>
      <c r="T304" s="342"/>
      <c r="U304" s="342"/>
      <c r="V304" s="342"/>
      <c r="W304" s="342"/>
      <c r="X304" s="306">
        <f t="shared" si="158"/>
        <v>1</v>
      </c>
      <c r="Y304" s="80"/>
      <c r="Z304" s="80"/>
      <c r="AA304" s="80"/>
      <c r="AB304" s="185" t="s">
        <v>519</v>
      </c>
      <c r="AC304" s="80"/>
      <c r="AD304" s="80"/>
      <c r="AE304" s="80"/>
      <c r="AF304" s="80"/>
      <c r="AG304" s="80"/>
      <c r="AH304" s="80"/>
      <c r="AI304" s="80"/>
      <c r="AJ304" s="80"/>
      <c r="AK304" s="80"/>
      <c r="AL304" s="80"/>
      <c r="AM304" s="80"/>
      <c r="AN304" s="80"/>
      <c r="AO304" s="80"/>
      <c r="AP304" s="80"/>
      <c r="AQ304" s="80"/>
      <c r="AR304" s="80"/>
      <c r="AS304" s="80"/>
      <c r="AT304" s="80"/>
      <c r="AU304" s="80"/>
      <c r="AV304" s="80"/>
      <c r="AW304" s="80"/>
      <c r="AX304" s="80"/>
      <c r="AY304" s="80"/>
      <c r="AZ304" s="80"/>
      <c r="BA304" s="80"/>
      <c r="BB304" s="80"/>
      <c r="BC304" s="80"/>
      <c r="BD304" s="80"/>
      <c r="BE304" s="80"/>
      <c r="BF304" s="80"/>
      <c r="BG304" s="80"/>
      <c r="BH304" s="6">
        <v>2</v>
      </c>
      <c r="BI304" s="6">
        <v>2</v>
      </c>
      <c r="BJ304" s="6">
        <v>2</v>
      </c>
      <c r="BK304" s="6">
        <v>2</v>
      </c>
      <c r="BL304" s="6">
        <v>2</v>
      </c>
      <c r="BM304" s="6">
        <v>2</v>
      </c>
      <c r="BN304" s="6">
        <v>2</v>
      </c>
      <c r="BO304" s="6">
        <v>2</v>
      </c>
      <c r="BP304" s="6">
        <v>2</v>
      </c>
      <c r="BQ304" s="6">
        <v>1</v>
      </c>
      <c r="BR304" s="6">
        <v>1</v>
      </c>
      <c r="BS304" s="6">
        <v>2</v>
      </c>
      <c r="BT304" s="6">
        <v>2</v>
      </c>
      <c r="BU304" s="6">
        <v>1</v>
      </c>
      <c r="BV304" s="6">
        <v>1</v>
      </c>
      <c r="BW304" s="6">
        <v>2</v>
      </c>
      <c r="BX304" s="6">
        <v>2</v>
      </c>
      <c r="BY304" s="6">
        <v>2</v>
      </c>
      <c r="BZ304" s="6">
        <v>2</v>
      </c>
      <c r="CA304" s="6">
        <v>2</v>
      </c>
      <c r="CB304" s="6">
        <v>2</v>
      </c>
      <c r="CC304" s="308">
        <f t="shared" si="159"/>
        <v>17</v>
      </c>
      <c r="CD304" s="347">
        <f t="shared" si="160"/>
        <v>0.80952380952380953</v>
      </c>
      <c r="CE304" s="308">
        <f t="shared" si="161"/>
        <v>4</v>
      </c>
      <c r="CF304" s="347">
        <f t="shared" si="162"/>
        <v>0.19047619047619047</v>
      </c>
      <c r="CG304" s="308">
        <f t="shared" si="163"/>
        <v>0</v>
      </c>
      <c r="CH304" s="347">
        <f t="shared" si="164"/>
        <v>0</v>
      </c>
      <c r="CI304" s="308">
        <f t="shared" si="165"/>
        <v>0</v>
      </c>
      <c r="CJ304" s="347">
        <f t="shared" si="156"/>
        <v>0</v>
      </c>
      <c r="CK304" s="306">
        <f t="shared" si="157"/>
        <v>1.8095238095238095</v>
      </c>
      <c r="CL304" s="306" t="str">
        <f t="shared" si="166"/>
        <v>Đạt mục tiêu</v>
      </c>
      <c r="CM304" s="6"/>
    </row>
    <row r="305" spans="1:91" s="22" customFormat="1" ht="23.25" hidden="1" customHeight="1">
      <c r="A305" s="71">
        <v>299</v>
      </c>
      <c r="B305" s="589"/>
      <c r="C305" s="590"/>
      <c r="D305" s="591"/>
      <c r="E305" s="590"/>
      <c r="F305" s="591"/>
      <c r="G305" s="590"/>
      <c r="H305" s="160" t="s">
        <v>934</v>
      </c>
      <c r="I305" s="55" t="s">
        <v>599</v>
      </c>
      <c r="J305" s="14" t="s">
        <v>356</v>
      </c>
      <c r="K305" s="15" t="s">
        <v>340</v>
      </c>
      <c r="L305" s="52" t="s">
        <v>296</v>
      </c>
      <c r="M305" s="69" t="s">
        <v>184</v>
      </c>
      <c r="N305" s="342"/>
      <c r="O305" s="342" t="s">
        <v>184</v>
      </c>
      <c r="P305" s="342"/>
      <c r="Q305" s="342"/>
      <c r="R305" s="342"/>
      <c r="S305" s="342"/>
      <c r="T305" s="342"/>
      <c r="U305" s="342"/>
      <c r="V305" s="342"/>
      <c r="W305" s="342"/>
      <c r="X305" s="306">
        <f t="shared" si="158"/>
        <v>1</v>
      </c>
      <c r="Y305" s="80"/>
      <c r="Z305" s="80"/>
      <c r="AA305" s="80"/>
      <c r="AB305" s="185"/>
      <c r="AC305" s="80"/>
      <c r="AD305" s="80" t="s">
        <v>519</v>
      </c>
      <c r="AE305" s="80"/>
      <c r="AF305" s="80"/>
      <c r="AG305" s="80"/>
      <c r="AH305" s="80"/>
      <c r="AI305" s="80"/>
      <c r="AJ305" s="80"/>
      <c r="AK305" s="80"/>
      <c r="AL305" s="80"/>
      <c r="AM305" s="80"/>
      <c r="AN305" s="80"/>
      <c r="AO305" s="80"/>
      <c r="AP305" s="80"/>
      <c r="AQ305" s="80"/>
      <c r="AR305" s="80"/>
      <c r="AS305" s="80"/>
      <c r="AT305" s="80"/>
      <c r="AU305" s="80"/>
      <c r="AV305" s="80"/>
      <c r="AW305" s="80"/>
      <c r="AX305" s="80"/>
      <c r="AY305" s="80"/>
      <c r="AZ305" s="80"/>
      <c r="BA305" s="80"/>
      <c r="BB305" s="80"/>
      <c r="BC305" s="80"/>
      <c r="BD305" s="80"/>
      <c r="BE305" s="80"/>
      <c r="BF305" s="80"/>
      <c r="BG305" s="80"/>
      <c r="BH305" s="6">
        <v>2</v>
      </c>
      <c r="BI305" s="6">
        <v>2</v>
      </c>
      <c r="BJ305" s="6">
        <v>2</v>
      </c>
      <c r="BK305" s="6">
        <v>2</v>
      </c>
      <c r="BL305" s="6">
        <v>2</v>
      </c>
      <c r="BM305" s="6">
        <v>1</v>
      </c>
      <c r="BN305" s="6">
        <v>2</v>
      </c>
      <c r="BO305" s="6">
        <v>1</v>
      </c>
      <c r="BP305" s="6">
        <v>2</v>
      </c>
      <c r="BQ305" s="6">
        <v>2</v>
      </c>
      <c r="BR305" s="6">
        <v>2</v>
      </c>
      <c r="BS305" s="6">
        <v>1</v>
      </c>
      <c r="BT305" s="6">
        <v>2</v>
      </c>
      <c r="BU305" s="6">
        <v>1</v>
      </c>
      <c r="BV305" s="6">
        <v>1</v>
      </c>
      <c r="BW305" s="6">
        <v>2</v>
      </c>
      <c r="BX305" s="6">
        <v>1</v>
      </c>
      <c r="BY305" s="6">
        <v>2</v>
      </c>
      <c r="BZ305" s="6">
        <v>2</v>
      </c>
      <c r="CA305" s="6">
        <v>2</v>
      </c>
      <c r="CB305" s="6">
        <v>2</v>
      </c>
      <c r="CC305" s="308">
        <f t="shared" si="159"/>
        <v>15</v>
      </c>
      <c r="CD305" s="347">
        <f t="shared" si="160"/>
        <v>0.7142857142857143</v>
      </c>
      <c r="CE305" s="308">
        <f t="shared" si="161"/>
        <v>6</v>
      </c>
      <c r="CF305" s="347">
        <f t="shared" si="162"/>
        <v>0.2857142857142857</v>
      </c>
      <c r="CG305" s="308">
        <f t="shared" si="163"/>
        <v>0</v>
      </c>
      <c r="CH305" s="347">
        <f t="shared" si="164"/>
        <v>0</v>
      </c>
      <c r="CI305" s="308">
        <f t="shared" si="165"/>
        <v>0</v>
      </c>
      <c r="CJ305" s="347">
        <f t="shared" si="156"/>
        <v>0</v>
      </c>
      <c r="CK305" s="306">
        <f t="shared" si="157"/>
        <v>1.7142857142857142</v>
      </c>
      <c r="CL305" s="306" t="str">
        <f t="shared" si="166"/>
        <v>Đạt mục tiêu</v>
      </c>
      <c r="CM305" s="6"/>
    </row>
    <row r="306" spans="1:91" s="22" customFormat="1" ht="24" hidden="1" customHeight="1">
      <c r="A306" s="71">
        <v>300</v>
      </c>
      <c r="B306" s="589"/>
      <c r="C306" s="590"/>
      <c r="D306" s="591"/>
      <c r="E306" s="590"/>
      <c r="F306" s="591"/>
      <c r="G306" s="590"/>
      <c r="H306" s="160" t="s">
        <v>471</v>
      </c>
      <c r="I306" s="55" t="s">
        <v>599</v>
      </c>
      <c r="J306" s="14" t="s">
        <v>356</v>
      </c>
      <c r="K306" s="15" t="s">
        <v>340</v>
      </c>
      <c r="L306" s="52" t="s">
        <v>296</v>
      </c>
      <c r="M306" s="69" t="s">
        <v>184</v>
      </c>
      <c r="N306" s="342"/>
      <c r="O306" s="342"/>
      <c r="P306" s="342"/>
      <c r="Q306" s="342" t="s">
        <v>184</v>
      </c>
      <c r="R306" s="342"/>
      <c r="S306" s="342"/>
      <c r="T306" s="342"/>
      <c r="U306" s="342"/>
      <c r="V306" s="342"/>
      <c r="W306" s="342"/>
      <c r="X306" s="306">
        <f t="shared" si="158"/>
        <v>1</v>
      </c>
      <c r="Y306" s="80"/>
      <c r="Z306" s="80"/>
      <c r="AA306" s="80"/>
      <c r="AB306" s="185"/>
      <c r="AC306" s="80"/>
      <c r="AD306" s="80"/>
      <c r="AE306" s="80"/>
      <c r="AF306" s="80"/>
      <c r="AG306" s="80"/>
      <c r="AH306" s="80"/>
      <c r="AI306" s="80"/>
      <c r="AJ306" s="80"/>
      <c r="AK306" s="80"/>
      <c r="AL306" s="80"/>
      <c r="AM306" s="80"/>
      <c r="AN306" s="80" t="s">
        <v>519</v>
      </c>
      <c r="AO306" s="80"/>
      <c r="AP306" s="80"/>
      <c r="AQ306" s="80"/>
      <c r="AR306" s="80" t="s">
        <v>526</v>
      </c>
      <c r="AS306" s="80"/>
      <c r="AT306" s="80"/>
      <c r="AU306" s="80"/>
      <c r="AV306" s="80"/>
      <c r="AW306" s="80"/>
      <c r="AX306" s="80"/>
      <c r="AY306" s="80"/>
      <c r="AZ306" s="80"/>
      <c r="BA306" s="80"/>
      <c r="BB306" s="80"/>
      <c r="BC306" s="80"/>
      <c r="BD306" s="80"/>
      <c r="BE306" s="80"/>
      <c r="BF306" s="80"/>
      <c r="BG306" s="80"/>
      <c r="BH306" s="6">
        <v>2</v>
      </c>
      <c r="BI306" s="6">
        <v>2</v>
      </c>
      <c r="BJ306" s="6">
        <v>2</v>
      </c>
      <c r="BK306" s="6">
        <v>2</v>
      </c>
      <c r="BL306" s="6">
        <v>2</v>
      </c>
      <c r="BM306" s="6">
        <v>1</v>
      </c>
      <c r="BN306" s="6">
        <v>2</v>
      </c>
      <c r="BO306" s="6">
        <v>1</v>
      </c>
      <c r="BP306" s="6">
        <v>2</v>
      </c>
      <c r="BQ306" s="6">
        <v>2</v>
      </c>
      <c r="BR306" s="6">
        <v>2</v>
      </c>
      <c r="BS306" s="6">
        <v>2</v>
      </c>
      <c r="BT306" s="6">
        <v>2</v>
      </c>
      <c r="BU306" s="6">
        <v>2</v>
      </c>
      <c r="BV306" s="6">
        <v>1</v>
      </c>
      <c r="BW306" s="6">
        <v>2</v>
      </c>
      <c r="BX306" s="6">
        <v>1</v>
      </c>
      <c r="BY306" s="6">
        <v>2</v>
      </c>
      <c r="BZ306" s="6">
        <v>2</v>
      </c>
      <c r="CA306" s="6">
        <v>2</v>
      </c>
      <c r="CB306" s="6">
        <v>2</v>
      </c>
      <c r="CC306" s="308">
        <f t="shared" si="159"/>
        <v>17</v>
      </c>
      <c r="CD306" s="347">
        <f t="shared" si="160"/>
        <v>0.80952380952380953</v>
      </c>
      <c r="CE306" s="308">
        <f t="shared" si="161"/>
        <v>4</v>
      </c>
      <c r="CF306" s="347">
        <f t="shared" si="162"/>
        <v>0.19047619047619047</v>
      </c>
      <c r="CG306" s="308">
        <f t="shared" si="163"/>
        <v>0</v>
      </c>
      <c r="CH306" s="347">
        <f t="shared" si="164"/>
        <v>0</v>
      </c>
      <c r="CI306" s="308">
        <f t="shared" si="165"/>
        <v>0</v>
      </c>
      <c r="CJ306" s="347">
        <f t="shared" si="156"/>
        <v>0</v>
      </c>
      <c r="CK306" s="306">
        <f t="shared" si="157"/>
        <v>1.8095238095238095</v>
      </c>
      <c r="CL306" s="306" t="str">
        <f t="shared" si="166"/>
        <v>Đạt mục tiêu</v>
      </c>
      <c r="CM306" s="6"/>
    </row>
    <row r="307" spans="1:91" s="22" customFormat="1" ht="15" hidden="1" customHeight="1">
      <c r="A307" s="71">
        <v>301</v>
      </c>
      <c r="B307" s="589"/>
      <c r="C307" s="590"/>
      <c r="D307" s="591"/>
      <c r="E307" s="590"/>
      <c r="F307" s="591"/>
      <c r="G307" s="590"/>
      <c r="H307" s="160" t="s">
        <v>473</v>
      </c>
      <c r="I307" s="55" t="s">
        <v>599</v>
      </c>
      <c r="J307" s="14" t="s">
        <v>363</v>
      </c>
      <c r="K307" s="15" t="s">
        <v>340</v>
      </c>
      <c r="L307" s="52" t="s">
        <v>296</v>
      </c>
      <c r="M307" s="69" t="s">
        <v>184</v>
      </c>
      <c r="N307" s="342"/>
      <c r="O307" s="342"/>
      <c r="P307" s="342"/>
      <c r="Q307" s="342"/>
      <c r="R307" s="342"/>
      <c r="S307" s="342"/>
      <c r="T307" s="342"/>
      <c r="U307" s="342" t="s">
        <v>184</v>
      </c>
      <c r="V307" s="342"/>
      <c r="W307" s="342"/>
      <c r="X307" s="306">
        <f t="shared" si="158"/>
        <v>1</v>
      </c>
      <c r="Y307" s="80"/>
      <c r="Z307" s="80"/>
      <c r="AA307" s="80"/>
      <c r="AB307" s="185"/>
      <c r="AC307" s="80"/>
      <c r="AD307" s="80"/>
      <c r="AE307" s="80"/>
      <c r="AF307" s="80"/>
      <c r="AG307" s="80"/>
      <c r="AH307" s="80"/>
      <c r="AI307" s="80"/>
      <c r="AJ307" s="80"/>
      <c r="AK307" s="80"/>
      <c r="AL307" s="80"/>
      <c r="AM307" s="80"/>
      <c r="AN307" s="80"/>
      <c r="AO307" s="80"/>
      <c r="AP307" s="80"/>
      <c r="AQ307" s="80"/>
      <c r="AR307" s="80"/>
      <c r="AS307" s="80"/>
      <c r="AT307" s="80"/>
      <c r="AU307" s="80"/>
      <c r="AV307" s="80"/>
      <c r="AW307" s="80"/>
      <c r="AX307" s="80"/>
      <c r="AY307" s="80" t="s">
        <v>523</v>
      </c>
      <c r="AZ307" s="80"/>
      <c r="BA307" s="80"/>
      <c r="BB307" s="80"/>
      <c r="BC307" s="80"/>
      <c r="BD307" s="80"/>
      <c r="BE307" s="80"/>
      <c r="BF307" s="80"/>
      <c r="BG307" s="80"/>
      <c r="BH307" s="6">
        <v>2</v>
      </c>
      <c r="BI307" s="6">
        <v>2</v>
      </c>
      <c r="BJ307" s="6">
        <v>2</v>
      </c>
      <c r="BK307" s="6">
        <v>1</v>
      </c>
      <c r="BL307" s="6">
        <v>2</v>
      </c>
      <c r="BM307" s="6">
        <v>1</v>
      </c>
      <c r="BN307" s="6">
        <v>2</v>
      </c>
      <c r="BO307" s="6">
        <v>2</v>
      </c>
      <c r="BP307" s="6">
        <v>1</v>
      </c>
      <c r="BQ307" s="6">
        <v>2</v>
      </c>
      <c r="BR307" s="6">
        <v>2</v>
      </c>
      <c r="BS307" s="6">
        <v>2</v>
      </c>
      <c r="BT307" s="6">
        <v>2</v>
      </c>
      <c r="BU307" s="6">
        <v>2</v>
      </c>
      <c r="BV307" s="6">
        <v>2</v>
      </c>
      <c r="BW307" s="6">
        <v>2</v>
      </c>
      <c r="BX307" s="6">
        <v>2</v>
      </c>
      <c r="BY307" s="6">
        <v>1</v>
      </c>
      <c r="BZ307" s="6">
        <v>2</v>
      </c>
      <c r="CA307" s="6">
        <v>2</v>
      </c>
      <c r="CB307" s="6">
        <v>1</v>
      </c>
      <c r="CC307" s="308">
        <f t="shared" si="159"/>
        <v>16</v>
      </c>
      <c r="CD307" s="347">
        <f t="shared" si="160"/>
        <v>0.76190476190476186</v>
      </c>
      <c r="CE307" s="308">
        <f t="shared" si="161"/>
        <v>5</v>
      </c>
      <c r="CF307" s="347">
        <f t="shared" si="162"/>
        <v>0.23809523809523808</v>
      </c>
      <c r="CG307" s="308">
        <f t="shared" si="163"/>
        <v>0</v>
      </c>
      <c r="CH307" s="347">
        <f t="shared" si="164"/>
        <v>0</v>
      </c>
      <c r="CI307" s="308">
        <f t="shared" si="165"/>
        <v>0</v>
      </c>
      <c r="CJ307" s="347">
        <f t="shared" si="156"/>
        <v>0</v>
      </c>
      <c r="CK307" s="306">
        <f t="shared" si="157"/>
        <v>1.7619047619047619</v>
      </c>
      <c r="CL307" s="306" t="str">
        <f t="shared" si="166"/>
        <v>Đạt mục tiêu</v>
      </c>
      <c r="CM307" s="6"/>
    </row>
    <row r="308" spans="1:91" s="22" customFormat="1" ht="27" hidden="1" customHeight="1">
      <c r="A308" s="71">
        <v>302</v>
      </c>
      <c r="B308" s="589"/>
      <c r="C308" s="590"/>
      <c r="D308" s="591"/>
      <c r="E308" s="590"/>
      <c r="F308" s="591"/>
      <c r="G308" s="590"/>
      <c r="H308" s="161" t="s">
        <v>472</v>
      </c>
      <c r="I308" s="55" t="s">
        <v>599</v>
      </c>
      <c r="J308" s="14" t="s">
        <v>356</v>
      </c>
      <c r="K308" s="15" t="s">
        <v>340</v>
      </c>
      <c r="L308" s="52" t="s">
        <v>296</v>
      </c>
      <c r="M308" s="69" t="s">
        <v>184</v>
      </c>
      <c r="N308" s="342"/>
      <c r="O308" s="342"/>
      <c r="P308" s="342"/>
      <c r="Q308" s="342"/>
      <c r="R308" s="342"/>
      <c r="S308" s="342" t="s">
        <v>184</v>
      </c>
      <c r="T308" s="342"/>
      <c r="U308" s="342"/>
      <c r="V308" s="342"/>
      <c r="W308" s="342"/>
      <c r="X308" s="306">
        <f t="shared" si="158"/>
        <v>1</v>
      </c>
      <c r="Y308" s="80"/>
      <c r="Z308" s="80"/>
      <c r="AA308" s="80"/>
      <c r="AB308" s="185"/>
      <c r="AC308" s="80"/>
      <c r="AD308" s="80"/>
      <c r="AE308" s="80"/>
      <c r="AF308" s="80"/>
      <c r="AG308" s="80"/>
      <c r="AH308" s="80"/>
      <c r="AI308" s="80"/>
      <c r="AJ308" s="80"/>
      <c r="AK308" s="80"/>
      <c r="AL308" s="80"/>
      <c r="AM308" s="80"/>
      <c r="AN308" s="80"/>
      <c r="AO308" s="80"/>
      <c r="AP308" s="80"/>
      <c r="AQ308" s="80"/>
      <c r="AR308" s="80"/>
      <c r="AS308" s="80"/>
      <c r="AT308" s="80" t="s">
        <v>520</v>
      </c>
      <c r="AU308" s="80"/>
      <c r="AV308" s="80"/>
      <c r="AW308" s="80"/>
      <c r="AX308" s="80"/>
      <c r="AY308" s="80"/>
      <c r="AZ308" s="80"/>
      <c r="BA308" s="80"/>
      <c r="BB308" s="80"/>
      <c r="BC308" s="80"/>
      <c r="BD308" s="80"/>
      <c r="BE308" s="80"/>
      <c r="BF308" s="80"/>
      <c r="BG308" s="80"/>
      <c r="BH308" s="222">
        <v>2</v>
      </c>
      <c r="BI308" s="222">
        <v>2</v>
      </c>
      <c r="BJ308" s="222">
        <v>2</v>
      </c>
      <c r="BK308" s="222">
        <v>2</v>
      </c>
      <c r="BL308" s="222">
        <v>2</v>
      </c>
      <c r="BM308" s="222">
        <v>2</v>
      </c>
      <c r="BN308" s="222">
        <v>2</v>
      </c>
      <c r="BO308" s="222">
        <v>1</v>
      </c>
      <c r="BP308" s="222">
        <v>2</v>
      </c>
      <c r="BQ308" s="222">
        <v>2</v>
      </c>
      <c r="BR308" s="222">
        <v>2</v>
      </c>
      <c r="BS308" s="222">
        <v>1</v>
      </c>
      <c r="BT308" s="222">
        <v>2</v>
      </c>
      <c r="BU308" s="222">
        <v>1</v>
      </c>
      <c r="BV308" s="222">
        <v>2</v>
      </c>
      <c r="BW308" s="222">
        <v>1</v>
      </c>
      <c r="BX308" s="222">
        <v>2</v>
      </c>
      <c r="BY308" s="222">
        <v>2</v>
      </c>
      <c r="BZ308" s="222">
        <v>2</v>
      </c>
      <c r="CA308" s="222">
        <v>2</v>
      </c>
      <c r="CB308" s="222">
        <v>2</v>
      </c>
      <c r="CC308" s="308">
        <f t="shared" si="159"/>
        <v>17</v>
      </c>
      <c r="CD308" s="347">
        <f t="shared" si="160"/>
        <v>0.80952380952380953</v>
      </c>
      <c r="CE308" s="308">
        <f t="shared" si="161"/>
        <v>4</v>
      </c>
      <c r="CF308" s="347">
        <f t="shared" si="162"/>
        <v>0.19047619047619047</v>
      </c>
      <c r="CG308" s="308">
        <f t="shared" si="163"/>
        <v>0</v>
      </c>
      <c r="CH308" s="347">
        <f t="shared" si="164"/>
        <v>0</v>
      </c>
      <c r="CI308" s="308">
        <f t="shared" si="165"/>
        <v>0</v>
      </c>
      <c r="CJ308" s="347">
        <f t="shared" si="156"/>
        <v>0</v>
      </c>
      <c r="CK308" s="306">
        <f t="shared" si="157"/>
        <v>1.8095238095238095</v>
      </c>
      <c r="CL308" s="306" t="str">
        <f t="shared" si="166"/>
        <v>Đạt mục tiêu</v>
      </c>
      <c r="CM308" s="6"/>
    </row>
    <row r="309" spans="1:91" s="22" customFormat="1" ht="14.25" hidden="1" customHeight="1">
      <c r="A309" s="71">
        <v>303</v>
      </c>
      <c r="B309" s="589"/>
      <c r="C309" s="590"/>
      <c r="D309" s="591"/>
      <c r="E309" s="590"/>
      <c r="F309" s="591"/>
      <c r="G309" s="590"/>
      <c r="H309" s="160" t="s">
        <v>926</v>
      </c>
      <c r="I309" s="55"/>
      <c r="J309" s="14"/>
      <c r="K309" s="15" t="s">
        <v>340</v>
      </c>
      <c r="L309" s="52"/>
      <c r="M309" s="69"/>
      <c r="N309" s="342"/>
      <c r="O309" s="342"/>
      <c r="P309" s="342" t="s">
        <v>184</v>
      </c>
      <c r="Q309" s="342"/>
      <c r="R309" s="342"/>
      <c r="S309" s="342"/>
      <c r="T309" s="342"/>
      <c r="U309" s="342"/>
      <c r="V309" s="342"/>
      <c r="W309" s="342"/>
      <c r="X309" s="306">
        <f t="shared" si="158"/>
        <v>1</v>
      </c>
      <c r="Y309" s="80"/>
      <c r="Z309" s="80"/>
      <c r="AA309" s="80"/>
      <c r="AB309" s="185"/>
      <c r="AC309" s="80"/>
      <c r="AD309" s="80"/>
      <c r="AE309" s="80"/>
      <c r="AF309" s="80"/>
      <c r="AG309" s="80"/>
      <c r="AH309" s="80"/>
      <c r="AI309" s="80"/>
      <c r="AJ309" s="80"/>
      <c r="AK309" s="80"/>
      <c r="AL309" s="80"/>
      <c r="AM309" s="80"/>
      <c r="AN309" s="80"/>
      <c r="AO309" s="80"/>
      <c r="AP309" s="80"/>
      <c r="AQ309" s="80"/>
      <c r="AR309" s="80"/>
      <c r="AS309" s="80"/>
      <c r="AT309" s="80"/>
      <c r="AU309" s="80"/>
      <c r="AV309" s="80"/>
      <c r="AW309" s="80"/>
      <c r="AX309" s="80"/>
      <c r="AY309" s="80"/>
      <c r="AZ309" s="80"/>
      <c r="BA309" s="80"/>
      <c r="BB309" s="80"/>
      <c r="BC309" s="80"/>
      <c r="BD309" s="80"/>
      <c r="BE309" s="80"/>
      <c r="BF309" s="80"/>
      <c r="BG309" s="80"/>
      <c r="BH309" s="6">
        <v>2</v>
      </c>
      <c r="BI309" s="6">
        <v>2</v>
      </c>
      <c r="BJ309" s="6">
        <v>2</v>
      </c>
      <c r="BK309" s="6">
        <v>2</v>
      </c>
      <c r="BL309" s="6">
        <v>2</v>
      </c>
      <c r="BM309" s="6">
        <v>2</v>
      </c>
      <c r="BN309" s="6">
        <v>2</v>
      </c>
      <c r="BO309" s="6">
        <v>2</v>
      </c>
      <c r="BP309" s="6">
        <v>2</v>
      </c>
      <c r="BQ309" s="6">
        <v>2</v>
      </c>
      <c r="BR309" s="6">
        <v>2</v>
      </c>
      <c r="BS309" s="6">
        <v>2</v>
      </c>
      <c r="BT309" s="6">
        <v>2</v>
      </c>
      <c r="BU309" s="6">
        <v>2</v>
      </c>
      <c r="BV309" s="6">
        <v>2</v>
      </c>
      <c r="BW309" s="6">
        <v>2</v>
      </c>
      <c r="BX309" s="6">
        <v>2</v>
      </c>
      <c r="BY309" s="6">
        <v>2</v>
      </c>
      <c r="BZ309" s="6">
        <v>2</v>
      </c>
      <c r="CA309" s="6">
        <v>2</v>
      </c>
      <c r="CB309" s="6">
        <v>2</v>
      </c>
      <c r="CC309" s="308">
        <f t="shared" si="159"/>
        <v>21</v>
      </c>
      <c r="CD309" s="347">
        <f t="shared" si="160"/>
        <v>1</v>
      </c>
      <c r="CE309" s="308">
        <f t="shared" si="161"/>
        <v>0</v>
      </c>
      <c r="CF309" s="347">
        <f t="shared" si="162"/>
        <v>0</v>
      </c>
      <c r="CG309" s="308">
        <f t="shared" si="163"/>
        <v>0</v>
      </c>
      <c r="CH309" s="347">
        <f t="shared" si="164"/>
        <v>0</v>
      </c>
      <c r="CI309" s="308">
        <f t="shared" si="165"/>
        <v>0</v>
      </c>
      <c r="CJ309" s="347">
        <f t="shared" si="156"/>
        <v>0</v>
      </c>
      <c r="CK309" s="306">
        <f t="shared" si="157"/>
        <v>2</v>
      </c>
      <c r="CL309" s="306" t="str">
        <f t="shared" si="166"/>
        <v>Đạt mục tiêu</v>
      </c>
      <c r="CM309" s="6"/>
    </row>
    <row r="310" spans="1:91" s="22" customFormat="1" ht="28.5" hidden="1" customHeight="1">
      <c r="A310" s="71">
        <v>304</v>
      </c>
      <c r="B310" s="589"/>
      <c r="C310" s="590"/>
      <c r="D310" s="591"/>
      <c r="E310" s="590"/>
      <c r="F310" s="591"/>
      <c r="G310" s="590"/>
      <c r="H310" s="160" t="s">
        <v>995</v>
      </c>
      <c r="I310" s="55"/>
      <c r="J310" s="14"/>
      <c r="K310" s="15"/>
      <c r="L310" s="52"/>
      <c r="M310" s="69"/>
      <c r="N310" s="342"/>
      <c r="O310" s="342"/>
      <c r="P310" s="342"/>
      <c r="Q310" s="342"/>
      <c r="R310" s="342"/>
      <c r="S310" s="342"/>
      <c r="T310" s="342" t="s">
        <v>184</v>
      </c>
      <c r="U310" s="342"/>
      <c r="V310" s="342"/>
      <c r="W310" s="342"/>
      <c r="X310" s="306"/>
      <c r="Y310" s="80"/>
      <c r="Z310" s="80"/>
      <c r="AA310" s="80"/>
      <c r="AB310" s="185"/>
      <c r="AC310" s="80"/>
      <c r="AD310" s="80"/>
      <c r="AE310" s="80"/>
      <c r="AF310" s="80"/>
      <c r="AG310" s="80"/>
      <c r="AH310" s="80"/>
      <c r="AI310" s="80"/>
      <c r="AJ310" s="80"/>
      <c r="AK310" s="80"/>
      <c r="AL310" s="80"/>
      <c r="AM310" s="80"/>
      <c r="AN310" s="80"/>
      <c r="AO310" s="80"/>
      <c r="AP310" s="80"/>
      <c r="AQ310" s="80"/>
      <c r="AR310" s="80"/>
      <c r="AS310" s="80"/>
      <c r="AT310" s="80"/>
      <c r="AU310" s="80"/>
      <c r="AV310" s="80"/>
      <c r="AW310" s="80"/>
      <c r="AX310" s="80" t="s">
        <v>519</v>
      </c>
      <c r="AY310" s="80"/>
      <c r="AZ310" s="80"/>
      <c r="BA310" s="80"/>
      <c r="BB310" s="80"/>
      <c r="BC310" s="80"/>
      <c r="BD310" s="80"/>
      <c r="BE310" s="80"/>
      <c r="BF310" s="80"/>
      <c r="BG310" s="80"/>
      <c r="BH310" s="6"/>
      <c r="BI310" s="6"/>
      <c r="BJ310" s="6"/>
      <c r="BK310" s="6"/>
      <c r="BL310" s="6"/>
      <c r="BM310" s="6"/>
      <c r="BN310" s="6"/>
      <c r="BO310" s="6"/>
      <c r="BP310" s="6"/>
      <c r="BQ310" s="6"/>
      <c r="BR310" s="6"/>
      <c r="BS310" s="6"/>
      <c r="BT310" s="6"/>
      <c r="BU310" s="6"/>
      <c r="BV310" s="6"/>
      <c r="BW310" s="6"/>
      <c r="BX310" s="6"/>
      <c r="BY310" s="6"/>
      <c r="BZ310" s="6"/>
      <c r="CA310" s="6"/>
      <c r="CB310" s="6"/>
      <c r="CC310" s="308"/>
      <c r="CD310" s="347"/>
      <c r="CE310" s="308"/>
      <c r="CF310" s="347"/>
      <c r="CG310" s="308"/>
      <c r="CH310" s="347"/>
      <c r="CI310" s="308"/>
      <c r="CJ310" s="347"/>
      <c r="CK310" s="306"/>
      <c r="CL310" s="306"/>
      <c r="CM310" s="6"/>
    </row>
    <row r="311" spans="1:91" s="22" customFormat="1" ht="51" hidden="1" customHeight="1">
      <c r="A311" s="71">
        <v>305</v>
      </c>
      <c r="B311" s="589"/>
      <c r="C311" s="590"/>
      <c r="D311" s="591"/>
      <c r="E311" s="590"/>
      <c r="F311" s="591"/>
      <c r="G311" s="590"/>
      <c r="H311" s="160" t="s">
        <v>927</v>
      </c>
      <c r="I311" s="55" t="s">
        <v>599</v>
      </c>
      <c r="J311" s="14" t="s">
        <v>356</v>
      </c>
      <c r="K311" s="15" t="s">
        <v>340</v>
      </c>
      <c r="L311" s="52" t="s">
        <v>296</v>
      </c>
      <c r="M311" s="69" t="s">
        <v>184</v>
      </c>
      <c r="N311" s="342"/>
      <c r="O311" s="342"/>
      <c r="P311" s="342"/>
      <c r="Q311" s="342"/>
      <c r="R311" s="342"/>
      <c r="S311" s="342"/>
      <c r="T311" s="342"/>
      <c r="U311" s="342"/>
      <c r="V311" s="342" t="s">
        <v>184</v>
      </c>
      <c r="W311" s="342"/>
      <c r="X311" s="306">
        <f t="shared" si="158"/>
        <v>1</v>
      </c>
      <c r="Y311" s="80"/>
      <c r="Z311" s="80"/>
      <c r="AA311" s="80"/>
      <c r="AB311" s="185"/>
      <c r="AC311" s="80"/>
      <c r="AD311" s="80"/>
      <c r="AE311" s="80"/>
      <c r="AF311" s="80"/>
      <c r="AG311" s="80"/>
      <c r="AH311" s="80"/>
      <c r="AI311" s="80"/>
      <c r="AJ311" s="80"/>
      <c r="AK311" s="80"/>
      <c r="AL311" s="80"/>
      <c r="AM311" s="80"/>
      <c r="AN311" s="80"/>
      <c r="AO311" s="80"/>
      <c r="AP311" s="80"/>
      <c r="AQ311" s="80"/>
      <c r="AR311" s="80"/>
      <c r="AS311" s="80"/>
      <c r="AT311" s="80"/>
      <c r="AU311" s="80"/>
      <c r="AV311" s="80"/>
      <c r="AW311" s="80"/>
      <c r="AX311" s="80"/>
      <c r="AY311" s="80"/>
      <c r="AZ311" s="80"/>
      <c r="BA311" s="80"/>
      <c r="BB311" s="80"/>
      <c r="BC311" s="80"/>
      <c r="BD311" s="199" t="s">
        <v>526</v>
      </c>
      <c r="BE311" s="80"/>
      <c r="BF311" s="80"/>
      <c r="BG311" s="80"/>
      <c r="BH311" s="6">
        <v>2</v>
      </c>
      <c r="BI311" s="6">
        <v>2</v>
      </c>
      <c r="BJ311" s="6">
        <v>2</v>
      </c>
      <c r="BK311" s="6">
        <v>2</v>
      </c>
      <c r="BL311" s="6">
        <v>2</v>
      </c>
      <c r="BM311" s="6">
        <v>2</v>
      </c>
      <c r="BN311" s="6">
        <v>2</v>
      </c>
      <c r="BO311" s="6">
        <v>2</v>
      </c>
      <c r="BP311" s="6">
        <v>2</v>
      </c>
      <c r="BQ311" s="6">
        <v>2</v>
      </c>
      <c r="BR311" s="6">
        <v>2</v>
      </c>
      <c r="BS311" s="6">
        <v>2</v>
      </c>
      <c r="BT311" s="6">
        <v>2</v>
      </c>
      <c r="BU311" s="6">
        <v>2</v>
      </c>
      <c r="BV311" s="6">
        <v>2</v>
      </c>
      <c r="BW311" s="6">
        <v>2</v>
      </c>
      <c r="BX311" s="6">
        <v>2</v>
      </c>
      <c r="BY311" s="6">
        <v>2</v>
      </c>
      <c r="BZ311" s="6">
        <v>2</v>
      </c>
      <c r="CA311" s="6">
        <v>1</v>
      </c>
      <c r="CB311" s="6">
        <v>2</v>
      </c>
      <c r="CC311" s="308">
        <f>COUNTIF(BH311:CB311,"2")</f>
        <v>20</v>
      </c>
      <c r="CD311" s="347">
        <f t="shared" si="160"/>
        <v>0.95238095238095233</v>
      </c>
      <c r="CE311" s="308">
        <f>COUNTIF(BH311:CB311,"1")</f>
        <v>1</v>
      </c>
      <c r="CF311" s="347">
        <f t="shared" si="162"/>
        <v>4.7619047619047616E-2</v>
      </c>
      <c r="CG311" s="308">
        <f>COUNTIF(BH311:CB311,"0")</f>
        <v>0</v>
      </c>
      <c r="CH311" s="347">
        <f t="shared" si="164"/>
        <v>0</v>
      </c>
      <c r="CI311" s="308">
        <f>COUNTIF(BH311:CB311,"KĐG")</f>
        <v>0</v>
      </c>
      <c r="CJ311" s="347">
        <f t="shared" si="156"/>
        <v>0</v>
      </c>
      <c r="CK311" s="306">
        <f t="shared" si="157"/>
        <v>1.9523809523809523</v>
      </c>
      <c r="CL311" s="306" t="str">
        <f t="shared" si="166"/>
        <v>Đạt mục tiêu</v>
      </c>
      <c r="CM311" s="6"/>
    </row>
    <row r="312" spans="1:91" s="22" customFormat="1" ht="19.5" hidden="1" customHeight="1">
      <c r="A312" s="71">
        <v>306</v>
      </c>
      <c r="B312" s="586"/>
      <c r="C312" s="576"/>
      <c r="D312" s="588"/>
      <c r="E312" s="576"/>
      <c r="F312" s="588"/>
      <c r="G312" s="576"/>
      <c r="H312" s="160" t="s">
        <v>433</v>
      </c>
      <c r="I312" s="55" t="s">
        <v>599</v>
      </c>
      <c r="J312" s="14" t="s">
        <v>356</v>
      </c>
      <c r="K312" s="15" t="s">
        <v>340</v>
      </c>
      <c r="L312" s="52" t="s">
        <v>296</v>
      </c>
      <c r="M312" s="69" t="s">
        <v>184</v>
      </c>
      <c r="N312" s="342"/>
      <c r="O312" s="342"/>
      <c r="P312" s="342"/>
      <c r="Q312" s="342"/>
      <c r="R312" s="342"/>
      <c r="S312" s="342"/>
      <c r="T312" s="342"/>
      <c r="U312" s="342"/>
      <c r="V312" s="342"/>
      <c r="W312" s="342" t="s">
        <v>184</v>
      </c>
      <c r="X312" s="306">
        <f t="shared" si="158"/>
        <v>1</v>
      </c>
      <c r="Y312" s="80"/>
      <c r="Z312" s="80"/>
      <c r="AA312" s="80"/>
      <c r="AB312" s="185"/>
      <c r="AC312" s="80"/>
      <c r="AD312" s="80"/>
      <c r="AE312" s="80"/>
      <c r="AF312" s="80"/>
      <c r="AG312" s="80"/>
      <c r="AH312" s="80"/>
      <c r="AI312" s="80"/>
      <c r="AJ312" s="80"/>
      <c r="AK312" s="80"/>
      <c r="AL312" s="80"/>
      <c r="AM312" s="80"/>
      <c r="AN312" s="80"/>
      <c r="AO312" s="80"/>
      <c r="AP312" s="80"/>
      <c r="AQ312" s="80"/>
      <c r="AR312" s="80"/>
      <c r="AS312" s="80"/>
      <c r="AT312" s="80"/>
      <c r="AU312" s="80"/>
      <c r="AV312" s="80"/>
      <c r="AW312" s="80"/>
      <c r="AX312" s="80"/>
      <c r="AY312" s="80"/>
      <c r="AZ312" s="80"/>
      <c r="BA312" s="80"/>
      <c r="BB312" s="80"/>
      <c r="BC312" s="80"/>
      <c r="BD312" s="80"/>
      <c r="BE312" s="80"/>
      <c r="BF312" s="80"/>
      <c r="BG312" s="80" t="s">
        <v>526</v>
      </c>
      <c r="BH312" s="6">
        <v>1</v>
      </c>
      <c r="BI312" s="6">
        <v>2</v>
      </c>
      <c r="BJ312" s="6">
        <v>2</v>
      </c>
      <c r="BK312" s="6">
        <v>2</v>
      </c>
      <c r="BL312" s="6">
        <v>1</v>
      </c>
      <c r="BM312" s="6">
        <v>2</v>
      </c>
      <c r="BN312" s="6">
        <v>2</v>
      </c>
      <c r="BO312" s="6">
        <v>2</v>
      </c>
      <c r="BP312" s="6">
        <v>2</v>
      </c>
      <c r="BQ312" s="6">
        <v>2</v>
      </c>
      <c r="BR312" s="6">
        <v>2</v>
      </c>
      <c r="BS312" s="6">
        <v>2</v>
      </c>
      <c r="BT312" s="6">
        <v>1</v>
      </c>
      <c r="BU312" s="6">
        <v>2</v>
      </c>
      <c r="BV312" s="6">
        <v>2</v>
      </c>
      <c r="BW312" s="6">
        <v>2</v>
      </c>
      <c r="BX312" s="6">
        <v>2</v>
      </c>
      <c r="BY312" s="6">
        <v>1</v>
      </c>
      <c r="BZ312" s="6">
        <v>2</v>
      </c>
      <c r="CA312" s="6">
        <v>2</v>
      </c>
      <c r="CB312" s="6">
        <v>2</v>
      </c>
      <c r="CC312" s="308">
        <f>COUNTIF(BH312:CB312,"2")</f>
        <v>17</v>
      </c>
      <c r="CD312" s="347">
        <f t="shared" si="160"/>
        <v>0.80952380952380953</v>
      </c>
      <c r="CE312" s="308">
        <f>COUNTIF(BH312:CB312,"1")</f>
        <v>4</v>
      </c>
      <c r="CF312" s="347">
        <f t="shared" si="162"/>
        <v>0.19047619047619047</v>
      </c>
      <c r="CG312" s="308">
        <f>COUNTIF(BH312:CB312,"0")</f>
        <v>0</v>
      </c>
      <c r="CH312" s="347">
        <f t="shared" si="164"/>
        <v>0</v>
      </c>
      <c r="CI312" s="308">
        <f>COUNTIF(BH312:CB312,"KĐG")</f>
        <v>0</v>
      </c>
      <c r="CJ312" s="347">
        <f t="shared" si="156"/>
        <v>0</v>
      </c>
      <c r="CK312" s="306">
        <f t="shared" si="157"/>
        <v>1.8095238095238095</v>
      </c>
      <c r="CL312" s="306" t="str">
        <f t="shared" si="166"/>
        <v>Đạt mục tiêu</v>
      </c>
      <c r="CM312" s="6"/>
    </row>
    <row r="313" spans="1:91" s="22" customFormat="1" ht="15" hidden="1" customHeight="1">
      <c r="A313" s="71">
        <v>307</v>
      </c>
      <c r="B313" s="41">
        <v>487</v>
      </c>
      <c r="C313" s="582" t="s">
        <v>280</v>
      </c>
      <c r="D313" s="583"/>
      <c r="E313" s="583"/>
      <c r="F313" s="584"/>
      <c r="G313" s="45" t="s">
        <v>331</v>
      </c>
      <c r="H313" s="152" t="s">
        <v>331</v>
      </c>
      <c r="I313" s="45" t="s">
        <v>331</v>
      </c>
      <c r="J313" s="45" t="s">
        <v>331</v>
      </c>
      <c r="K313" s="15" t="s">
        <v>340</v>
      </c>
      <c r="L313" s="45" t="s">
        <v>331</v>
      </c>
      <c r="M313" s="45" t="s">
        <v>331</v>
      </c>
      <c r="N313" s="45" t="s">
        <v>331</v>
      </c>
      <c r="O313" s="45" t="s">
        <v>331</v>
      </c>
      <c r="P313" s="45" t="s">
        <v>331</v>
      </c>
      <c r="Q313" s="45" t="s">
        <v>331</v>
      </c>
      <c r="R313" s="45" t="s">
        <v>331</v>
      </c>
      <c r="S313" s="45" t="s">
        <v>331</v>
      </c>
      <c r="T313" s="45" t="s">
        <v>331</v>
      </c>
      <c r="U313" s="45" t="s">
        <v>331</v>
      </c>
      <c r="V313" s="45" t="s">
        <v>331</v>
      </c>
      <c r="W313" s="45" t="s">
        <v>331</v>
      </c>
      <c r="X313" s="45" t="s">
        <v>331</v>
      </c>
      <c r="Y313" s="45" t="s">
        <v>331</v>
      </c>
      <c r="Z313" s="45" t="s">
        <v>331</v>
      </c>
      <c r="AA313" s="45" t="s">
        <v>331</v>
      </c>
      <c r="AB313" s="45" t="s">
        <v>331</v>
      </c>
      <c r="AC313" s="45" t="s">
        <v>331</v>
      </c>
      <c r="AD313" s="45" t="s">
        <v>331</v>
      </c>
      <c r="AE313" s="45" t="s">
        <v>331</v>
      </c>
      <c r="AF313" s="45" t="s">
        <v>331</v>
      </c>
      <c r="AG313" s="45" t="s">
        <v>331</v>
      </c>
      <c r="AH313" s="45" t="s">
        <v>331</v>
      </c>
      <c r="AI313" s="45" t="s">
        <v>331</v>
      </c>
      <c r="AJ313" s="45" t="s">
        <v>331</v>
      </c>
      <c r="AK313" s="45" t="s">
        <v>331</v>
      </c>
      <c r="AL313" s="45" t="s">
        <v>331</v>
      </c>
      <c r="AM313" s="45" t="s">
        <v>331</v>
      </c>
      <c r="AN313" s="45" t="s">
        <v>331</v>
      </c>
      <c r="AO313" s="45" t="s">
        <v>331</v>
      </c>
      <c r="AP313" s="45" t="s">
        <v>331</v>
      </c>
      <c r="AQ313" s="45" t="s">
        <v>331</v>
      </c>
      <c r="AR313" s="45" t="s">
        <v>331</v>
      </c>
      <c r="AS313" s="45" t="s">
        <v>331</v>
      </c>
      <c r="AT313" s="45" t="s">
        <v>331</v>
      </c>
      <c r="AU313" s="45" t="s">
        <v>331</v>
      </c>
      <c r="AV313" s="45" t="s">
        <v>331</v>
      </c>
      <c r="AW313" s="45" t="s">
        <v>331</v>
      </c>
      <c r="AX313" s="45" t="s">
        <v>331</v>
      </c>
      <c r="AY313" s="45" t="s">
        <v>331</v>
      </c>
      <c r="AZ313" s="45" t="s">
        <v>331</v>
      </c>
      <c r="BA313" s="45" t="s">
        <v>331</v>
      </c>
      <c r="BB313" s="45" t="s">
        <v>331</v>
      </c>
      <c r="BC313" s="45" t="s">
        <v>331</v>
      </c>
      <c r="BD313" s="45" t="s">
        <v>331</v>
      </c>
      <c r="BE313" s="45" t="s">
        <v>331</v>
      </c>
      <c r="BF313" s="45" t="s">
        <v>331</v>
      </c>
      <c r="BG313" s="45" t="s">
        <v>331</v>
      </c>
      <c r="BH313" s="45" t="s">
        <v>331</v>
      </c>
      <c r="BI313" s="45" t="s">
        <v>331</v>
      </c>
      <c r="BJ313" s="45" t="s">
        <v>331</v>
      </c>
      <c r="BK313" s="45" t="s">
        <v>331</v>
      </c>
      <c r="BL313" s="45" t="s">
        <v>331</v>
      </c>
      <c r="BM313" s="45" t="s">
        <v>331</v>
      </c>
      <c r="BN313" s="45" t="s">
        <v>331</v>
      </c>
      <c r="BO313" s="45" t="s">
        <v>331</v>
      </c>
      <c r="BP313" s="45" t="s">
        <v>331</v>
      </c>
      <c r="BQ313" s="45" t="s">
        <v>331</v>
      </c>
      <c r="BR313" s="45" t="s">
        <v>331</v>
      </c>
      <c r="BS313" s="45" t="s">
        <v>331</v>
      </c>
      <c r="BT313" s="45" t="s">
        <v>331</v>
      </c>
      <c r="BU313" s="45" t="s">
        <v>331</v>
      </c>
      <c r="BV313" s="45" t="s">
        <v>331</v>
      </c>
      <c r="BW313" s="45" t="s">
        <v>331</v>
      </c>
      <c r="BX313" s="45" t="s">
        <v>331</v>
      </c>
      <c r="BY313" s="45" t="s">
        <v>331</v>
      </c>
      <c r="BZ313" s="45" t="s">
        <v>331</v>
      </c>
      <c r="CA313" s="45" t="s">
        <v>331</v>
      </c>
      <c r="CB313" s="45" t="s">
        <v>331</v>
      </c>
      <c r="CC313" s="45" t="s">
        <v>331</v>
      </c>
      <c r="CD313" s="278" t="s">
        <v>331</v>
      </c>
      <c r="CE313" s="45" t="s">
        <v>331</v>
      </c>
      <c r="CF313" s="278" t="s">
        <v>331</v>
      </c>
      <c r="CG313" s="45" t="s">
        <v>331</v>
      </c>
      <c r="CH313" s="278" t="s">
        <v>331</v>
      </c>
      <c r="CI313" s="45" t="s">
        <v>331</v>
      </c>
      <c r="CJ313" s="278" t="s">
        <v>331</v>
      </c>
      <c r="CK313" s="45" t="s">
        <v>331</v>
      </c>
      <c r="CL313" s="45" t="s">
        <v>331</v>
      </c>
      <c r="CM313" s="45" t="s">
        <v>331</v>
      </c>
    </row>
    <row r="314" spans="1:91" s="22" customFormat="1" ht="15" hidden="1" customHeight="1">
      <c r="A314" s="71">
        <v>308</v>
      </c>
      <c r="B314" s="41">
        <v>488</v>
      </c>
      <c r="C314" s="582" t="s">
        <v>281</v>
      </c>
      <c r="D314" s="583"/>
      <c r="E314" s="583"/>
      <c r="F314" s="584"/>
      <c r="G314" s="45" t="s">
        <v>331</v>
      </c>
      <c r="H314" s="152" t="s">
        <v>331</v>
      </c>
      <c r="I314" s="45" t="s">
        <v>331</v>
      </c>
      <c r="J314" s="45" t="s">
        <v>331</v>
      </c>
      <c r="K314" s="15" t="s">
        <v>340</v>
      </c>
      <c r="L314" s="45" t="s">
        <v>331</v>
      </c>
      <c r="M314" s="45" t="s">
        <v>331</v>
      </c>
      <c r="N314" s="45" t="s">
        <v>331</v>
      </c>
      <c r="O314" s="45" t="s">
        <v>331</v>
      </c>
      <c r="P314" s="45" t="s">
        <v>331</v>
      </c>
      <c r="Q314" s="45" t="s">
        <v>331</v>
      </c>
      <c r="R314" s="45" t="s">
        <v>331</v>
      </c>
      <c r="S314" s="45" t="s">
        <v>331</v>
      </c>
      <c r="T314" s="45" t="s">
        <v>331</v>
      </c>
      <c r="U314" s="45" t="s">
        <v>331</v>
      </c>
      <c r="V314" s="45" t="s">
        <v>331</v>
      </c>
      <c r="W314" s="45" t="s">
        <v>331</v>
      </c>
      <c r="X314" s="45" t="s">
        <v>331</v>
      </c>
      <c r="Y314" s="45" t="s">
        <v>331</v>
      </c>
      <c r="Z314" s="45" t="s">
        <v>331</v>
      </c>
      <c r="AA314" s="45" t="s">
        <v>331</v>
      </c>
      <c r="AB314" s="45" t="s">
        <v>331</v>
      </c>
      <c r="AC314" s="45" t="s">
        <v>331</v>
      </c>
      <c r="AD314" s="45" t="s">
        <v>331</v>
      </c>
      <c r="AE314" s="45" t="s">
        <v>331</v>
      </c>
      <c r="AF314" s="45" t="s">
        <v>331</v>
      </c>
      <c r="AG314" s="45" t="s">
        <v>331</v>
      </c>
      <c r="AH314" s="45" t="s">
        <v>331</v>
      </c>
      <c r="AI314" s="45" t="s">
        <v>331</v>
      </c>
      <c r="AJ314" s="45" t="s">
        <v>331</v>
      </c>
      <c r="AK314" s="45" t="s">
        <v>331</v>
      </c>
      <c r="AL314" s="45" t="s">
        <v>331</v>
      </c>
      <c r="AM314" s="45" t="s">
        <v>331</v>
      </c>
      <c r="AN314" s="45" t="s">
        <v>331</v>
      </c>
      <c r="AO314" s="45" t="s">
        <v>331</v>
      </c>
      <c r="AP314" s="45" t="s">
        <v>331</v>
      </c>
      <c r="AQ314" s="45" t="s">
        <v>331</v>
      </c>
      <c r="AR314" s="45" t="s">
        <v>331</v>
      </c>
      <c r="AS314" s="45" t="s">
        <v>331</v>
      </c>
      <c r="AT314" s="45" t="s">
        <v>331</v>
      </c>
      <c r="AU314" s="45" t="s">
        <v>331</v>
      </c>
      <c r="AV314" s="45" t="s">
        <v>331</v>
      </c>
      <c r="AW314" s="45" t="s">
        <v>331</v>
      </c>
      <c r="AX314" s="45" t="s">
        <v>331</v>
      </c>
      <c r="AY314" s="45" t="s">
        <v>331</v>
      </c>
      <c r="AZ314" s="45" t="s">
        <v>331</v>
      </c>
      <c r="BA314" s="45" t="s">
        <v>331</v>
      </c>
      <c r="BB314" s="45" t="s">
        <v>331</v>
      </c>
      <c r="BC314" s="45" t="s">
        <v>331</v>
      </c>
      <c r="BD314" s="45" t="s">
        <v>331</v>
      </c>
      <c r="BE314" s="45" t="s">
        <v>331</v>
      </c>
      <c r="BF314" s="45" t="s">
        <v>331</v>
      </c>
      <c r="BG314" s="45" t="s">
        <v>331</v>
      </c>
      <c r="BH314" s="45" t="s">
        <v>331</v>
      </c>
      <c r="BI314" s="45" t="s">
        <v>331</v>
      </c>
      <c r="BJ314" s="45" t="s">
        <v>331</v>
      </c>
      <c r="BK314" s="45" t="s">
        <v>331</v>
      </c>
      <c r="BL314" s="45" t="s">
        <v>331</v>
      </c>
      <c r="BM314" s="45" t="s">
        <v>331</v>
      </c>
      <c r="BN314" s="45" t="s">
        <v>331</v>
      </c>
      <c r="BO314" s="45" t="s">
        <v>331</v>
      </c>
      <c r="BP314" s="45" t="s">
        <v>331</v>
      </c>
      <c r="BQ314" s="45" t="s">
        <v>331</v>
      </c>
      <c r="BR314" s="45" t="s">
        <v>331</v>
      </c>
      <c r="BS314" s="45" t="s">
        <v>331</v>
      </c>
      <c r="BT314" s="45" t="s">
        <v>331</v>
      </c>
      <c r="BU314" s="45" t="s">
        <v>331</v>
      </c>
      <c r="BV314" s="45" t="s">
        <v>331</v>
      </c>
      <c r="BW314" s="45" t="s">
        <v>331</v>
      </c>
      <c r="BX314" s="45" t="s">
        <v>331</v>
      </c>
      <c r="BY314" s="45" t="s">
        <v>331</v>
      </c>
      <c r="BZ314" s="45" t="s">
        <v>331</v>
      </c>
      <c r="CA314" s="45" t="s">
        <v>331</v>
      </c>
      <c r="CB314" s="45" t="s">
        <v>331</v>
      </c>
      <c r="CC314" s="45" t="s">
        <v>331</v>
      </c>
      <c r="CD314" s="278" t="s">
        <v>331</v>
      </c>
      <c r="CE314" s="45" t="s">
        <v>331</v>
      </c>
      <c r="CF314" s="278" t="s">
        <v>331</v>
      </c>
      <c r="CG314" s="45" t="s">
        <v>331</v>
      </c>
      <c r="CH314" s="278" t="s">
        <v>331</v>
      </c>
      <c r="CI314" s="45" t="s">
        <v>331</v>
      </c>
      <c r="CJ314" s="278" t="s">
        <v>331</v>
      </c>
      <c r="CK314" s="45" t="s">
        <v>331</v>
      </c>
      <c r="CL314" s="45" t="s">
        <v>331</v>
      </c>
      <c r="CM314" s="45" t="s">
        <v>331</v>
      </c>
    </row>
    <row r="315" spans="1:91" s="22" customFormat="1" ht="97.5" hidden="1" customHeight="1">
      <c r="A315" s="71">
        <v>309</v>
      </c>
      <c r="B315" s="342">
        <v>489</v>
      </c>
      <c r="C315" s="340" t="s">
        <v>337</v>
      </c>
      <c r="D315" s="323" t="s">
        <v>10</v>
      </c>
      <c r="E315" s="345" t="s">
        <v>315</v>
      </c>
      <c r="F315" s="329" t="s">
        <v>12</v>
      </c>
      <c r="G315" s="345" t="s">
        <v>315</v>
      </c>
      <c r="H315" s="161" t="s">
        <v>560</v>
      </c>
      <c r="I315" s="55" t="s">
        <v>600</v>
      </c>
      <c r="J315" s="14" t="s">
        <v>363</v>
      </c>
      <c r="K315" s="15" t="s">
        <v>340</v>
      </c>
      <c r="L315" s="51" t="s">
        <v>296</v>
      </c>
      <c r="M315" s="69" t="s">
        <v>184</v>
      </c>
      <c r="N315" s="342"/>
      <c r="O315" s="342" t="s">
        <v>949</v>
      </c>
      <c r="P315" s="342"/>
      <c r="Q315" s="342"/>
      <c r="R315" s="342"/>
      <c r="S315" s="342"/>
      <c r="T315" s="342"/>
      <c r="U315" s="342"/>
      <c r="V315" s="342"/>
      <c r="W315" s="342"/>
      <c r="X315" s="306">
        <f>COUNTIF($N315:$W315,"x")</f>
        <v>1</v>
      </c>
      <c r="Y315" s="80"/>
      <c r="Z315" s="80"/>
      <c r="AA315" s="80" t="s">
        <v>523</v>
      </c>
      <c r="AB315" s="185" t="s">
        <v>523</v>
      </c>
      <c r="AC315" s="80"/>
      <c r="AD315" s="80" t="s">
        <v>523</v>
      </c>
      <c r="AE315" s="80"/>
      <c r="AF315" s="80"/>
      <c r="AG315" s="80" t="s">
        <v>522</v>
      </c>
      <c r="AH315" s="80"/>
      <c r="AI315" s="80"/>
      <c r="AJ315" s="80"/>
      <c r="AK315" s="80"/>
      <c r="AL315" s="80"/>
      <c r="AM315" s="80"/>
      <c r="AN315" s="80"/>
      <c r="AO315" s="80"/>
      <c r="AP315" s="80"/>
      <c r="AQ315" s="80"/>
      <c r="AR315" s="80"/>
      <c r="AS315" s="80"/>
      <c r="AT315" s="80"/>
      <c r="AU315" s="80"/>
      <c r="AV315" s="80"/>
      <c r="AW315" s="80"/>
      <c r="AX315" s="80"/>
      <c r="AY315" s="80"/>
      <c r="AZ315" s="80"/>
      <c r="BA315" s="80"/>
      <c r="BB315" s="80"/>
      <c r="BC315" s="80"/>
      <c r="BD315" s="80"/>
      <c r="BE315" s="80"/>
      <c r="BF315" s="80"/>
      <c r="BG315" s="80"/>
      <c r="BH315" s="6">
        <v>2</v>
      </c>
      <c r="BI315" s="6">
        <v>2</v>
      </c>
      <c r="BJ315" s="6">
        <v>2</v>
      </c>
      <c r="BK315" s="6">
        <v>2</v>
      </c>
      <c r="BL315" s="6">
        <v>2</v>
      </c>
      <c r="BM315" s="6">
        <v>2</v>
      </c>
      <c r="BN315" s="6">
        <v>2</v>
      </c>
      <c r="BO315" s="6">
        <v>2</v>
      </c>
      <c r="BP315" s="6">
        <v>2</v>
      </c>
      <c r="BQ315" s="6">
        <v>2</v>
      </c>
      <c r="BR315" s="6">
        <v>2</v>
      </c>
      <c r="BS315" s="6">
        <v>2</v>
      </c>
      <c r="BT315" s="6">
        <v>2</v>
      </c>
      <c r="BU315" s="6">
        <v>2</v>
      </c>
      <c r="BV315" s="6">
        <v>2</v>
      </c>
      <c r="BW315" s="6">
        <v>2</v>
      </c>
      <c r="BX315" s="6">
        <v>1</v>
      </c>
      <c r="BY315" s="6">
        <v>2</v>
      </c>
      <c r="BZ315" s="6">
        <v>2</v>
      </c>
      <c r="CA315" s="6">
        <v>2</v>
      </c>
      <c r="CB315" s="6">
        <v>2</v>
      </c>
      <c r="CC315" s="308">
        <f t="shared" ref="CC315:CC323" si="167">COUNTIF(BH315:CB315,"2")</f>
        <v>20</v>
      </c>
      <c r="CD315" s="347">
        <f t="shared" ref="CD315:CD323" si="168">CC315/(CC315+CE315+CG315+CI315)</f>
        <v>0.95238095238095233</v>
      </c>
      <c r="CE315" s="308">
        <f t="shared" ref="CE315:CE323" si="169">COUNTIF(BH315:CB315,"1")</f>
        <v>1</v>
      </c>
      <c r="CF315" s="347">
        <f t="shared" ref="CF315:CF323" si="170">CE315/(CC315+CE315+CG315+CI315)</f>
        <v>4.7619047619047616E-2</v>
      </c>
      <c r="CG315" s="308">
        <f t="shared" ref="CG315:CG323" si="171">COUNTIF(BH315:CB315,"0")</f>
        <v>0</v>
      </c>
      <c r="CH315" s="347">
        <f t="shared" ref="CH315:CH323" si="172">CG315/(CC315+CE315+CG315+CI315)</f>
        <v>0</v>
      </c>
      <c r="CI315" s="308">
        <f t="shared" ref="CI315:CI323" si="173">COUNTIF(BH315:CB315,"KĐG")</f>
        <v>0</v>
      </c>
      <c r="CJ315" s="347">
        <f t="shared" si="156"/>
        <v>0</v>
      </c>
      <c r="CK315" s="306">
        <f t="shared" si="157"/>
        <v>1.9523809523809523</v>
      </c>
      <c r="CL315" s="306" t="str">
        <f t="shared" ref="CL315:CL323" si="174">IF(CJ315&gt;=50%,"KĐG",IF(CK315&gt;=1.6,"Đạt mục tiêu",IF(CK315&gt;=1,"Cần cố gắng","Chưa đạt")))</f>
        <v>Đạt mục tiêu</v>
      </c>
      <c r="CM315" s="6"/>
    </row>
    <row r="316" spans="1:91" s="22" customFormat="1" ht="45.75" hidden="1" customHeight="1">
      <c r="A316" s="71">
        <v>310</v>
      </c>
      <c r="B316" s="342">
        <v>492</v>
      </c>
      <c r="C316" s="345" t="s">
        <v>78</v>
      </c>
      <c r="D316" s="329" t="s">
        <v>10</v>
      </c>
      <c r="E316" s="340" t="s">
        <v>338</v>
      </c>
      <c r="F316" s="329" t="s">
        <v>12</v>
      </c>
      <c r="G316" s="340" t="s">
        <v>338</v>
      </c>
      <c r="H316" s="164" t="s">
        <v>437</v>
      </c>
      <c r="I316" s="58" t="s">
        <v>600</v>
      </c>
      <c r="J316" s="14" t="s">
        <v>363</v>
      </c>
      <c r="K316" s="15" t="s">
        <v>340</v>
      </c>
      <c r="L316" s="51" t="s">
        <v>296</v>
      </c>
      <c r="M316" s="69" t="s">
        <v>184</v>
      </c>
      <c r="N316" s="342"/>
      <c r="O316" s="342" t="s">
        <v>184</v>
      </c>
      <c r="P316" s="342"/>
      <c r="Q316" s="342"/>
      <c r="R316" s="342"/>
      <c r="S316" s="342"/>
      <c r="T316" s="342"/>
      <c r="U316" s="342"/>
      <c r="V316" s="342"/>
      <c r="W316" s="342"/>
      <c r="X316" s="306">
        <f t="shared" ref="X316:X323" si="175">COUNTIF($N316:$W316,"x")</f>
        <v>1</v>
      </c>
      <c r="Y316" s="80"/>
      <c r="Z316" s="80"/>
      <c r="AA316" s="80"/>
      <c r="AB316" s="185"/>
      <c r="AC316" s="80" t="s">
        <v>521</v>
      </c>
      <c r="AD316" s="80"/>
      <c r="AE316" s="80"/>
      <c r="AF316" s="80"/>
      <c r="AG316" s="80"/>
      <c r="AH316" s="80"/>
      <c r="AI316" s="80"/>
      <c r="AJ316" s="80"/>
      <c r="AK316" s="80"/>
      <c r="AL316" s="80"/>
      <c r="AM316" s="80"/>
      <c r="AN316" s="80"/>
      <c r="AO316" s="80"/>
      <c r="AP316" s="80"/>
      <c r="AQ316" s="80"/>
      <c r="AR316" s="80"/>
      <c r="AS316" s="80" t="s">
        <v>521</v>
      </c>
      <c r="AT316" s="80"/>
      <c r="AU316" s="80"/>
      <c r="AV316" s="80"/>
      <c r="AW316" s="80"/>
      <c r="AX316" s="80"/>
      <c r="AY316" s="80"/>
      <c r="AZ316" s="80"/>
      <c r="BA316" s="80"/>
      <c r="BB316" s="80"/>
      <c r="BC316" s="80"/>
      <c r="BD316" s="80"/>
      <c r="BE316" s="80"/>
      <c r="BF316" s="80"/>
      <c r="BG316" s="80"/>
      <c r="BH316" s="6">
        <v>2</v>
      </c>
      <c r="BI316" s="6">
        <v>2</v>
      </c>
      <c r="BJ316" s="6">
        <v>2</v>
      </c>
      <c r="BK316" s="6">
        <v>2</v>
      </c>
      <c r="BL316" s="6">
        <v>2</v>
      </c>
      <c r="BM316" s="6">
        <v>2</v>
      </c>
      <c r="BN316" s="6">
        <v>2</v>
      </c>
      <c r="BO316" s="6">
        <v>2</v>
      </c>
      <c r="BP316" s="6">
        <v>2</v>
      </c>
      <c r="BQ316" s="6">
        <v>2</v>
      </c>
      <c r="BR316" s="6">
        <v>2</v>
      </c>
      <c r="BS316" s="6">
        <v>2</v>
      </c>
      <c r="BT316" s="6">
        <v>1</v>
      </c>
      <c r="BU316" s="6">
        <v>2</v>
      </c>
      <c r="BV316" s="6">
        <v>2</v>
      </c>
      <c r="BW316" s="6">
        <v>1</v>
      </c>
      <c r="BX316" s="6">
        <v>2</v>
      </c>
      <c r="BY316" s="6">
        <v>2</v>
      </c>
      <c r="BZ316" s="6">
        <v>2</v>
      </c>
      <c r="CA316" s="6">
        <v>1</v>
      </c>
      <c r="CB316" s="6">
        <v>2</v>
      </c>
      <c r="CC316" s="308">
        <f t="shared" si="167"/>
        <v>18</v>
      </c>
      <c r="CD316" s="347">
        <f t="shared" si="168"/>
        <v>0.8571428571428571</v>
      </c>
      <c r="CE316" s="308">
        <f t="shared" si="169"/>
        <v>3</v>
      </c>
      <c r="CF316" s="347">
        <f t="shared" si="170"/>
        <v>0.14285714285714285</v>
      </c>
      <c r="CG316" s="308">
        <f t="shared" si="171"/>
        <v>0</v>
      </c>
      <c r="CH316" s="347">
        <f t="shared" si="172"/>
        <v>0</v>
      </c>
      <c r="CI316" s="308">
        <f t="shared" si="173"/>
        <v>0</v>
      </c>
      <c r="CJ316" s="347">
        <f t="shared" si="156"/>
        <v>0</v>
      </c>
      <c r="CK316" s="306">
        <f t="shared" si="157"/>
        <v>1.8571428571428572</v>
      </c>
      <c r="CL316" s="306" t="str">
        <f t="shared" si="174"/>
        <v>Đạt mục tiêu</v>
      </c>
      <c r="CM316" s="6"/>
    </row>
    <row r="317" spans="1:91" s="22" customFormat="1" ht="43.5" hidden="1" customHeight="1">
      <c r="A317" s="71">
        <v>311</v>
      </c>
      <c r="B317" s="342">
        <v>495</v>
      </c>
      <c r="C317" s="345" t="s">
        <v>79</v>
      </c>
      <c r="D317" s="329" t="s">
        <v>10</v>
      </c>
      <c r="E317" s="345" t="s">
        <v>80</v>
      </c>
      <c r="F317" s="329" t="s">
        <v>10</v>
      </c>
      <c r="G317" s="345" t="s">
        <v>80</v>
      </c>
      <c r="H317" s="161" t="s">
        <v>80</v>
      </c>
      <c r="I317" s="55" t="s">
        <v>599</v>
      </c>
      <c r="J317" s="14" t="s">
        <v>363</v>
      </c>
      <c r="K317" s="254" t="s">
        <v>340</v>
      </c>
      <c r="L317" s="51" t="s">
        <v>296</v>
      </c>
      <c r="M317" s="69" t="s">
        <v>184</v>
      </c>
      <c r="N317" s="342" t="s">
        <v>184</v>
      </c>
      <c r="O317" s="342"/>
      <c r="P317" s="342"/>
      <c r="Q317" s="342"/>
      <c r="R317" s="342"/>
      <c r="S317" s="342"/>
      <c r="T317" s="342"/>
      <c r="U317" s="342"/>
      <c r="V317" s="342"/>
      <c r="W317" s="342"/>
      <c r="X317" s="306">
        <f t="shared" si="175"/>
        <v>1</v>
      </c>
      <c r="Y317" s="80"/>
      <c r="Z317" s="80" t="s">
        <v>523</v>
      </c>
      <c r="AA317" s="80"/>
      <c r="AB317" s="185"/>
      <c r="AC317" s="80"/>
      <c r="AD317" s="80"/>
      <c r="AE317" s="80"/>
      <c r="AF317" s="80"/>
      <c r="AG317" s="80"/>
      <c r="AH317" s="80"/>
      <c r="AI317" s="80"/>
      <c r="AJ317" s="80"/>
      <c r="AK317" s="80" t="s">
        <v>521</v>
      </c>
      <c r="AL317" s="80"/>
      <c r="AM317" s="80"/>
      <c r="AN317" s="80"/>
      <c r="AO317" s="80"/>
      <c r="AP317" s="80"/>
      <c r="AQ317" s="80"/>
      <c r="AR317" s="80"/>
      <c r="AS317" s="80"/>
      <c r="AT317" s="80"/>
      <c r="AU317" s="80"/>
      <c r="AV317" s="80"/>
      <c r="AW317" s="80"/>
      <c r="AX317" s="80"/>
      <c r="AY317" s="80"/>
      <c r="AZ317" s="80"/>
      <c r="BA317" s="80"/>
      <c r="BB317" s="80"/>
      <c r="BC317" s="80"/>
      <c r="BD317" s="80"/>
      <c r="BE317" s="80"/>
      <c r="BF317" s="80"/>
      <c r="BG317" s="80"/>
      <c r="BH317" s="6">
        <v>2</v>
      </c>
      <c r="BI317" s="6">
        <v>2</v>
      </c>
      <c r="BJ317" s="6">
        <v>2</v>
      </c>
      <c r="BK317" s="6">
        <v>2</v>
      </c>
      <c r="BL317" s="6">
        <v>2</v>
      </c>
      <c r="BM317" s="6">
        <v>2</v>
      </c>
      <c r="BN317" s="6">
        <v>1</v>
      </c>
      <c r="BO317" s="6">
        <v>2</v>
      </c>
      <c r="BP317" s="6">
        <v>2</v>
      </c>
      <c r="BQ317" s="6">
        <v>2</v>
      </c>
      <c r="BR317" s="6">
        <v>2</v>
      </c>
      <c r="BS317" s="6">
        <v>1</v>
      </c>
      <c r="BT317" s="6">
        <v>2</v>
      </c>
      <c r="BU317" s="6">
        <v>2</v>
      </c>
      <c r="BV317" s="6">
        <v>2</v>
      </c>
      <c r="BW317" s="6">
        <v>2</v>
      </c>
      <c r="BX317" s="6">
        <v>1</v>
      </c>
      <c r="BY317" s="6">
        <v>2</v>
      </c>
      <c r="BZ317" s="6">
        <v>2</v>
      </c>
      <c r="CA317" s="6">
        <v>2</v>
      </c>
      <c r="CB317" s="6">
        <v>2</v>
      </c>
      <c r="CC317" s="308">
        <f t="shared" si="167"/>
        <v>18</v>
      </c>
      <c r="CD317" s="347">
        <f t="shared" si="168"/>
        <v>0.8571428571428571</v>
      </c>
      <c r="CE317" s="308">
        <f t="shared" si="169"/>
        <v>3</v>
      </c>
      <c r="CF317" s="347">
        <f t="shared" si="170"/>
        <v>0.14285714285714285</v>
      </c>
      <c r="CG317" s="308">
        <f t="shared" si="171"/>
        <v>0</v>
      </c>
      <c r="CH317" s="347">
        <f t="shared" si="172"/>
        <v>0</v>
      </c>
      <c r="CI317" s="308">
        <f t="shared" si="173"/>
        <v>0</v>
      </c>
      <c r="CJ317" s="347">
        <f t="shared" si="156"/>
        <v>0</v>
      </c>
      <c r="CK317" s="306">
        <f t="shared" si="157"/>
        <v>1.8571428571428572</v>
      </c>
      <c r="CL317" s="306" t="str">
        <f t="shared" si="174"/>
        <v>Đạt mục tiêu</v>
      </c>
      <c r="CM317" s="6"/>
    </row>
    <row r="318" spans="1:91" s="22" customFormat="1" ht="51" hidden="1" customHeight="1">
      <c r="A318" s="71">
        <v>312</v>
      </c>
      <c r="B318" s="342">
        <v>497</v>
      </c>
      <c r="C318" s="345" t="s">
        <v>316</v>
      </c>
      <c r="D318" s="329" t="s">
        <v>10</v>
      </c>
      <c r="E318" s="345" t="s">
        <v>317</v>
      </c>
      <c r="F318" s="329" t="s">
        <v>12</v>
      </c>
      <c r="G318" s="345" t="s">
        <v>317</v>
      </c>
      <c r="H318" s="161" t="s">
        <v>436</v>
      </c>
      <c r="I318" s="55" t="s">
        <v>600</v>
      </c>
      <c r="J318" s="14" t="s">
        <v>363</v>
      </c>
      <c r="K318" s="15" t="s">
        <v>340</v>
      </c>
      <c r="L318" s="51" t="s">
        <v>296</v>
      </c>
      <c r="M318" s="69" t="s">
        <v>184</v>
      </c>
      <c r="N318" s="342"/>
      <c r="O318" s="342"/>
      <c r="P318" s="342"/>
      <c r="Q318" s="342"/>
      <c r="R318" s="342"/>
      <c r="S318" s="342"/>
      <c r="T318" s="342"/>
      <c r="U318" s="342"/>
      <c r="V318" s="342" t="s">
        <v>184</v>
      </c>
      <c r="W318" s="342"/>
      <c r="X318" s="306">
        <f t="shared" si="175"/>
        <v>1</v>
      </c>
      <c r="Y318" s="80"/>
      <c r="Z318" s="80"/>
      <c r="AA318" s="80"/>
      <c r="AB318" s="185"/>
      <c r="AC318" s="80"/>
      <c r="AD318" s="80"/>
      <c r="AE318" s="80"/>
      <c r="AF318" s="80"/>
      <c r="AG318" s="80"/>
      <c r="AH318" s="80"/>
      <c r="AI318" s="80"/>
      <c r="AJ318" s="80" t="s">
        <v>523</v>
      </c>
      <c r="AK318" s="80"/>
      <c r="AL318" s="80"/>
      <c r="AM318" s="80" t="s">
        <v>523</v>
      </c>
      <c r="AN318" s="80" t="s">
        <v>523</v>
      </c>
      <c r="AO318" s="80"/>
      <c r="AP318" s="80"/>
      <c r="AQ318" s="80"/>
      <c r="AR318" s="80"/>
      <c r="AS318" s="80"/>
      <c r="AT318" s="80"/>
      <c r="AU318" s="80"/>
      <c r="AV318" s="80"/>
      <c r="AW318" s="80"/>
      <c r="AX318" s="80"/>
      <c r="AY318" s="80"/>
      <c r="AZ318" s="80"/>
      <c r="BA318" s="80"/>
      <c r="BB318" s="80"/>
      <c r="BC318" s="80" t="s">
        <v>523</v>
      </c>
      <c r="BD318" s="80"/>
      <c r="BE318" s="80"/>
      <c r="BF318" s="80"/>
      <c r="BG318" s="80"/>
      <c r="BH318" s="6" t="s">
        <v>946</v>
      </c>
      <c r="BI318" s="6" t="s">
        <v>946</v>
      </c>
      <c r="BJ318" s="6" t="s">
        <v>946</v>
      </c>
      <c r="BK318" s="6" t="s">
        <v>946</v>
      </c>
      <c r="BL318" s="6" t="s">
        <v>946</v>
      </c>
      <c r="BM318" s="6" t="s">
        <v>946</v>
      </c>
      <c r="BN318" s="6" t="s">
        <v>946</v>
      </c>
      <c r="BO318" s="6" t="s">
        <v>946</v>
      </c>
      <c r="BP318" s="6" t="s">
        <v>946</v>
      </c>
      <c r="BQ318" s="6" t="s">
        <v>946</v>
      </c>
      <c r="BR318" s="6" t="s">
        <v>946</v>
      </c>
      <c r="BS318" s="6" t="s">
        <v>946</v>
      </c>
      <c r="BT318" s="6" t="s">
        <v>946</v>
      </c>
      <c r="BU318" s="6" t="s">
        <v>946</v>
      </c>
      <c r="BV318" s="6" t="s">
        <v>946</v>
      </c>
      <c r="BW318" s="6" t="s">
        <v>946</v>
      </c>
      <c r="BX318" s="6" t="s">
        <v>946</v>
      </c>
      <c r="BY318" s="6" t="s">
        <v>946</v>
      </c>
      <c r="BZ318" s="6" t="s">
        <v>946</v>
      </c>
      <c r="CA318" s="6" t="s">
        <v>946</v>
      </c>
      <c r="CB318" s="6" t="s">
        <v>946</v>
      </c>
      <c r="CC318" s="308">
        <f t="shared" si="167"/>
        <v>0</v>
      </c>
      <c r="CD318" s="347">
        <f t="shared" si="168"/>
        <v>0</v>
      </c>
      <c r="CE318" s="308">
        <f t="shared" si="169"/>
        <v>0</v>
      </c>
      <c r="CF318" s="347">
        <f t="shared" si="170"/>
        <v>0</v>
      </c>
      <c r="CG318" s="308">
        <f t="shared" si="171"/>
        <v>0</v>
      </c>
      <c r="CH318" s="347">
        <f t="shared" si="172"/>
        <v>0</v>
      </c>
      <c r="CI318" s="308">
        <f t="shared" si="173"/>
        <v>21</v>
      </c>
      <c r="CJ318" s="347">
        <f t="shared" si="156"/>
        <v>1</v>
      </c>
      <c r="CK318" s="306" t="e">
        <f t="shared" si="157"/>
        <v>#DIV/0!</v>
      </c>
      <c r="CL318" s="306" t="str">
        <f t="shared" si="174"/>
        <v>KĐG</v>
      </c>
      <c r="CM318" s="6"/>
    </row>
    <row r="319" spans="1:91" s="22" customFormat="1" ht="56.25" hidden="1" customHeight="1">
      <c r="A319" s="71">
        <v>313</v>
      </c>
      <c r="B319" s="342">
        <v>501</v>
      </c>
      <c r="C319" s="345" t="s">
        <v>83</v>
      </c>
      <c r="D319" s="329" t="s">
        <v>12</v>
      </c>
      <c r="E319" s="345" t="s">
        <v>84</v>
      </c>
      <c r="F319" s="329" t="s">
        <v>12</v>
      </c>
      <c r="G319" s="345" t="s">
        <v>84</v>
      </c>
      <c r="H319" s="161" t="s">
        <v>561</v>
      </c>
      <c r="I319" s="55" t="s">
        <v>600</v>
      </c>
      <c r="J319" s="14" t="s">
        <v>363</v>
      </c>
      <c r="K319" s="15" t="s">
        <v>340</v>
      </c>
      <c r="L319" s="51" t="s">
        <v>296</v>
      </c>
      <c r="M319" s="69" t="s">
        <v>184</v>
      </c>
      <c r="N319" s="342"/>
      <c r="O319" s="342"/>
      <c r="P319" s="342"/>
      <c r="Q319" s="342"/>
      <c r="R319" s="342"/>
      <c r="S319" s="342"/>
      <c r="T319" s="342"/>
      <c r="U319" s="342" t="s">
        <v>184</v>
      </c>
      <c r="V319" s="342"/>
      <c r="W319" s="342"/>
      <c r="X319" s="306">
        <f t="shared" si="175"/>
        <v>1</v>
      </c>
      <c r="Y319" s="80"/>
      <c r="Z319" s="80"/>
      <c r="AA319" s="80"/>
      <c r="AB319" s="185"/>
      <c r="AC319" s="80"/>
      <c r="AD319" s="80"/>
      <c r="AE319" s="80"/>
      <c r="AF319" s="80"/>
      <c r="AG319" s="80"/>
      <c r="AH319" s="80"/>
      <c r="AI319" s="80"/>
      <c r="AJ319" s="80"/>
      <c r="AK319" s="80"/>
      <c r="AL319" s="80"/>
      <c r="AM319" s="80"/>
      <c r="AN319" s="80"/>
      <c r="AO319" s="80"/>
      <c r="AP319" s="80"/>
      <c r="AQ319" s="80"/>
      <c r="AR319" s="80"/>
      <c r="AS319" s="80"/>
      <c r="AT319" s="80"/>
      <c r="AU319" s="198"/>
      <c r="AV319" s="80"/>
      <c r="AW319" s="80"/>
      <c r="AX319" s="80"/>
      <c r="AY319" s="80" t="s">
        <v>522</v>
      </c>
      <c r="AZ319" s="80"/>
      <c r="BA319" s="80"/>
      <c r="BB319" s="80"/>
      <c r="BC319" s="80"/>
      <c r="BD319" s="80"/>
      <c r="BE319" s="80"/>
      <c r="BF319" s="80"/>
      <c r="BG319" s="80"/>
      <c r="BH319" s="6">
        <v>2</v>
      </c>
      <c r="BI319" s="6">
        <v>2</v>
      </c>
      <c r="BJ319" s="6">
        <v>2</v>
      </c>
      <c r="BK319" s="6">
        <v>2</v>
      </c>
      <c r="BL319" s="6">
        <v>2</v>
      </c>
      <c r="BM319" s="6">
        <v>2</v>
      </c>
      <c r="BN319" s="6">
        <v>2</v>
      </c>
      <c r="BO319" s="6">
        <v>2</v>
      </c>
      <c r="BP319" s="6">
        <v>1</v>
      </c>
      <c r="BQ319" s="6">
        <v>2</v>
      </c>
      <c r="BR319" s="6">
        <v>2</v>
      </c>
      <c r="BS319" s="6">
        <v>2</v>
      </c>
      <c r="BT319" s="6">
        <v>2</v>
      </c>
      <c r="BU319" s="6">
        <v>2</v>
      </c>
      <c r="BV319" s="6">
        <v>2</v>
      </c>
      <c r="BW319" s="6">
        <v>2</v>
      </c>
      <c r="BX319" s="6">
        <v>2</v>
      </c>
      <c r="BY319" s="6">
        <v>2</v>
      </c>
      <c r="BZ319" s="6">
        <v>2</v>
      </c>
      <c r="CA319" s="6">
        <v>2</v>
      </c>
      <c r="CB319" s="6">
        <v>2</v>
      </c>
      <c r="CC319" s="308">
        <f t="shared" si="167"/>
        <v>20</v>
      </c>
      <c r="CD319" s="347">
        <f t="shared" si="168"/>
        <v>0.95238095238095233</v>
      </c>
      <c r="CE319" s="308">
        <f t="shared" si="169"/>
        <v>1</v>
      </c>
      <c r="CF319" s="347">
        <f t="shared" si="170"/>
        <v>4.7619047619047616E-2</v>
      </c>
      <c r="CG319" s="308">
        <f t="shared" si="171"/>
        <v>0</v>
      </c>
      <c r="CH319" s="347">
        <f t="shared" si="172"/>
        <v>0</v>
      </c>
      <c r="CI319" s="308">
        <f t="shared" si="173"/>
        <v>0</v>
      </c>
      <c r="CJ319" s="347">
        <f t="shared" si="156"/>
        <v>0</v>
      </c>
      <c r="CK319" s="306">
        <f t="shared" si="157"/>
        <v>1.9523809523809523</v>
      </c>
      <c r="CL319" s="306" t="str">
        <f t="shared" si="174"/>
        <v>Đạt mục tiêu</v>
      </c>
      <c r="CM319" s="6"/>
    </row>
    <row r="320" spans="1:91" s="22" customFormat="1" ht="30.75" hidden="1" customHeight="1">
      <c r="A320" s="71">
        <v>314</v>
      </c>
      <c r="B320" s="325"/>
      <c r="C320" s="328"/>
      <c r="D320" s="329" t="s">
        <v>12</v>
      </c>
      <c r="E320" s="330"/>
      <c r="F320" s="329" t="s">
        <v>12</v>
      </c>
      <c r="G320" s="345" t="s">
        <v>84</v>
      </c>
      <c r="H320" s="161" t="s">
        <v>561</v>
      </c>
      <c r="I320" s="55" t="s">
        <v>600</v>
      </c>
      <c r="J320" s="14" t="s">
        <v>363</v>
      </c>
      <c r="K320" s="15" t="s">
        <v>340</v>
      </c>
      <c r="L320" s="51" t="s">
        <v>296</v>
      </c>
      <c r="M320" s="69" t="s">
        <v>184</v>
      </c>
      <c r="N320" s="342"/>
      <c r="O320" s="342"/>
      <c r="P320" s="342"/>
      <c r="Q320" s="342"/>
      <c r="R320" s="342"/>
      <c r="S320" s="342"/>
      <c r="T320" s="342" t="s">
        <v>184</v>
      </c>
      <c r="U320" s="342"/>
      <c r="V320" s="342"/>
      <c r="W320" s="342"/>
      <c r="X320" s="306">
        <f t="shared" si="175"/>
        <v>1</v>
      </c>
      <c r="Y320" s="80"/>
      <c r="Z320" s="80"/>
      <c r="AA320" s="80"/>
      <c r="AB320" s="185"/>
      <c r="AC320" s="80"/>
      <c r="AD320" s="80"/>
      <c r="AE320" s="80"/>
      <c r="AF320" s="80"/>
      <c r="AG320" s="80"/>
      <c r="AH320" s="80"/>
      <c r="AI320" s="80"/>
      <c r="AJ320" s="80"/>
      <c r="AK320" s="80"/>
      <c r="AL320" s="80"/>
      <c r="AM320" s="80"/>
      <c r="AN320" s="80"/>
      <c r="AO320" s="80"/>
      <c r="AP320" s="80"/>
      <c r="AQ320" s="80"/>
      <c r="AR320" s="80"/>
      <c r="AS320" s="80"/>
      <c r="AT320" s="80"/>
      <c r="AU320" s="198" t="s">
        <v>522</v>
      </c>
      <c r="AV320" s="80"/>
      <c r="AW320" s="80"/>
      <c r="AX320" s="80"/>
      <c r="AY320" s="80"/>
      <c r="AZ320" s="80"/>
      <c r="BA320" s="80"/>
      <c r="BB320" s="80"/>
      <c r="BC320" s="80"/>
      <c r="BD320" s="80"/>
      <c r="BE320" s="80"/>
      <c r="BF320" s="80"/>
      <c r="BG320" s="80"/>
      <c r="BH320" s="6">
        <v>1</v>
      </c>
      <c r="BI320" s="6">
        <v>2</v>
      </c>
      <c r="BJ320" s="6">
        <v>2</v>
      </c>
      <c r="BK320" s="6">
        <v>2</v>
      </c>
      <c r="BL320" s="6">
        <v>2</v>
      </c>
      <c r="BM320" s="6">
        <v>2</v>
      </c>
      <c r="BN320" s="6">
        <v>2</v>
      </c>
      <c r="BO320" s="6">
        <v>2</v>
      </c>
      <c r="BP320" s="6">
        <v>2</v>
      </c>
      <c r="BQ320" s="6">
        <v>2</v>
      </c>
      <c r="BR320" s="6">
        <v>2</v>
      </c>
      <c r="BS320" s="6">
        <v>2</v>
      </c>
      <c r="BT320" s="6">
        <v>2</v>
      </c>
      <c r="BU320" s="6">
        <v>1</v>
      </c>
      <c r="BV320" s="6">
        <v>1</v>
      </c>
      <c r="BW320" s="6">
        <v>2</v>
      </c>
      <c r="BX320" s="6">
        <v>1</v>
      </c>
      <c r="BY320" s="6">
        <v>2</v>
      </c>
      <c r="BZ320" s="6">
        <v>2</v>
      </c>
      <c r="CA320" s="6">
        <v>2</v>
      </c>
      <c r="CB320" s="6">
        <v>2</v>
      </c>
      <c r="CC320" s="308">
        <f t="shared" si="167"/>
        <v>17</v>
      </c>
      <c r="CD320" s="347">
        <f t="shared" si="168"/>
        <v>0.80952380952380953</v>
      </c>
      <c r="CE320" s="308">
        <f t="shared" si="169"/>
        <v>4</v>
      </c>
      <c r="CF320" s="347">
        <f t="shared" si="170"/>
        <v>0.19047619047619047</v>
      </c>
      <c r="CG320" s="308">
        <f t="shared" si="171"/>
        <v>0</v>
      </c>
      <c r="CH320" s="347">
        <f t="shared" si="172"/>
        <v>0</v>
      </c>
      <c r="CI320" s="308">
        <f t="shared" si="173"/>
        <v>0</v>
      </c>
      <c r="CJ320" s="347">
        <f t="shared" si="156"/>
        <v>0</v>
      </c>
      <c r="CK320" s="306">
        <f t="shared" si="157"/>
        <v>1.8095238095238095</v>
      </c>
      <c r="CL320" s="306" t="str">
        <f t="shared" si="174"/>
        <v>Đạt mục tiêu</v>
      </c>
      <c r="CM320" s="6"/>
    </row>
    <row r="321" spans="1:91" s="22" customFormat="1" ht="59.25" hidden="1" customHeight="1">
      <c r="A321" s="71">
        <v>315</v>
      </c>
      <c r="B321" s="342">
        <v>504</v>
      </c>
      <c r="C321" s="345" t="s">
        <v>318</v>
      </c>
      <c r="D321" s="329" t="s">
        <v>12</v>
      </c>
      <c r="E321" s="345" t="s">
        <v>248</v>
      </c>
      <c r="F321" s="329" t="s">
        <v>12</v>
      </c>
      <c r="G321" s="345" t="s">
        <v>248</v>
      </c>
      <c r="H321" s="172" t="s">
        <v>905</v>
      </c>
      <c r="I321" s="55" t="s">
        <v>599</v>
      </c>
      <c r="J321" s="14" t="s">
        <v>363</v>
      </c>
      <c r="K321" s="15" t="s">
        <v>340</v>
      </c>
      <c r="L321" s="51" t="s">
        <v>334</v>
      </c>
      <c r="M321" s="69" t="s">
        <v>184</v>
      </c>
      <c r="N321" s="342"/>
      <c r="O321" s="342"/>
      <c r="P321" s="342" t="s">
        <v>184</v>
      </c>
      <c r="Q321" s="342"/>
      <c r="R321" s="342"/>
      <c r="S321" s="342"/>
      <c r="T321" s="342"/>
      <c r="U321" s="342"/>
      <c r="V321" s="342"/>
      <c r="W321" s="342"/>
      <c r="X321" s="306">
        <f t="shared" si="175"/>
        <v>1</v>
      </c>
      <c r="Y321" s="80"/>
      <c r="Z321" s="80"/>
      <c r="AA321" s="80"/>
      <c r="AB321" s="185"/>
      <c r="AC321" s="80"/>
      <c r="AD321" s="80"/>
      <c r="AE321" s="80"/>
      <c r="AF321" s="80" t="s">
        <v>519</v>
      </c>
      <c r="AG321" s="80"/>
      <c r="AH321" s="80"/>
      <c r="AI321" s="80"/>
      <c r="AJ321" s="80"/>
      <c r="AK321" s="80"/>
      <c r="AL321" s="80"/>
      <c r="AM321" s="80"/>
      <c r="AN321" s="80"/>
      <c r="AO321" s="80"/>
      <c r="AP321" s="80"/>
      <c r="AQ321" s="80"/>
      <c r="AR321" s="80"/>
      <c r="AS321" s="80"/>
      <c r="AT321" s="80"/>
      <c r="AU321" s="80"/>
      <c r="AV321" s="80"/>
      <c r="AW321" s="80"/>
      <c r="AX321" s="80"/>
      <c r="AY321" s="80"/>
      <c r="AZ321" s="80"/>
      <c r="BA321" s="80"/>
      <c r="BB321" s="80"/>
      <c r="BC321" s="80"/>
      <c r="BD321" s="80"/>
      <c r="BE321" s="80"/>
      <c r="BF321" s="80"/>
      <c r="BG321" s="80"/>
      <c r="BH321" s="6">
        <v>2</v>
      </c>
      <c r="BI321" s="6">
        <v>2</v>
      </c>
      <c r="BJ321" s="6">
        <v>2</v>
      </c>
      <c r="BK321" s="6">
        <v>2</v>
      </c>
      <c r="BL321" s="6">
        <v>2</v>
      </c>
      <c r="BM321" s="6">
        <v>1</v>
      </c>
      <c r="BN321" s="6">
        <v>2</v>
      </c>
      <c r="BO321" s="6">
        <v>2</v>
      </c>
      <c r="BP321" s="6">
        <v>2</v>
      </c>
      <c r="BQ321" s="6">
        <v>2</v>
      </c>
      <c r="BR321" s="6">
        <v>2</v>
      </c>
      <c r="BS321" s="6">
        <v>2</v>
      </c>
      <c r="BT321" s="6">
        <v>2</v>
      </c>
      <c r="BU321" s="6">
        <v>2</v>
      </c>
      <c r="BV321" s="6">
        <v>2</v>
      </c>
      <c r="BW321" s="6">
        <v>2</v>
      </c>
      <c r="BX321" s="6">
        <v>1</v>
      </c>
      <c r="BY321" s="6">
        <v>2</v>
      </c>
      <c r="BZ321" s="6">
        <v>2</v>
      </c>
      <c r="CA321" s="6">
        <v>2</v>
      </c>
      <c r="CB321" s="6">
        <v>2</v>
      </c>
      <c r="CC321" s="308">
        <f t="shared" si="167"/>
        <v>19</v>
      </c>
      <c r="CD321" s="347">
        <f t="shared" si="168"/>
        <v>0.90476190476190477</v>
      </c>
      <c r="CE321" s="308">
        <f t="shared" si="169"/>
        <v>2</v>
      </c>
      <c r="CF321" s="347">
        <f t="shared" si="170"/>
        <v>9.5238095238095233E-2</v>
      </c>
      <c r="CG321" s="308">
        <f t="shared" si="171"/>
        <v>0</v>
      </c>
      <c r="CH321" s="347">
        <f t="shared" si="172"/>
        <v>0</v>
      </c>
      <c r="CI321" s="308">
        <f t="shared" si="173"/>
        <v>0</v>
      </c>
      <c r="CJ321" s="347">
        <f t="shared" si="156"/>
        <v>0</v>
      </c>
      <c r="CK321" s="306">
        <f t="shared" si="157"/>
        <v>1.9047619047619047</v>
      </c>
      <c r="CL321" s="306" t="str">
        <f t="shared" si="174"/>
        <v>Đạt mục tiêu</v>
      </c>
      <c r="CM321" s="6"/>
    </row>
    <row r="322" spans="1:91" s="22" customFormat="1" ht="32.25" hidden="1" customHeight="1">
      <c r="A322" s="71">
        <v>316</v>
      </c>
      <c r="B322" s="342">
        <v>505</v>
      </c>
      <c r="C322" s="345" t="s">
        <v>81</v>
      </c>
      <c r="D322" s="329" t="s">
        <v>12</v>
      </c>
      <c r="E322" s="345" t="s">
        <v>82</v>
      </c>
      <c r="F322" s="329" t="s">
        <v>12</v>
      </c>
      <c r="G322" s="345" t="s">
        <v>82</v>
      </c>
      <c r="H322" s="161" t="s">
        <v>562</v>
      </c>
      <c r="I322" s="55" t="s">
        <v>600</v>
      </c>
      <c r="J322" s="14" t="s">
        <v>363</v>
      </c>
      <c r="K322" s="254" t="s">
        <v>340</v>
      </c>
      <c r="L322" s="51" t="s">
        <v>296</v>
      </c>
      <c r="M322" s="69" t="s">
        <v>184</v>
      </c>
      <c r="N322" s="342" t="s">
        <v>184</v>
      </c>
      <c r="O322" s="342"/>
      <c r="P322" s="342"/>
      <c r="Q322" s="342"/>
      <c r="R322" s="342"/>
      <c r="S322" s="342"/>
      <c r="T322" s="342"/>
      <c r="U322" s="342"/>
      <c r="V322" s="342"/>
      <c r="W322" s="342"/>
      <c r="X322" s="306">
        <f t="shared" si="175"/>
        <v>1</v>
      </c>
      <c r="Y322" s="80"/>
      <c r="Z322" s="80"/>
      <c r="AA322" s="80" t="s">
        <v>523</v>
      </c>
      <c r="AB322" s="185"/>
      <c r="AC322" s="80"/>
      <c r="AD322" s="80"/>
      <c r="AE322" s="80"/>
      <c r="AF322" s="80"/>
      <c r="AG322" s="80"/>
      <c r="AH322" s="80"/>
      <c r="AI322" s="80"/>
      <c r="AJ322" s="80"/>
      <c r="AK322" s="80"/>
      <c r="AL322" s="80"/>
      <c r="AM322" s="80"/>
      <c r="AN322" s="80"/>
      <c r="AO322" s="80"/>
      <c r="AP322" s="80"/>
      <c r="AQ322" s="80"/>
      <c r="AR322" s="80"/>
      <c r="AS322" s="80"/>
      <c r="AT322" s="80"/>
      <c r="AU322" s="80"/>
      <c r="AV322" s="80"/>
      <c r="AW322" s="80"/>
      <c r="AX322" s="80"/>
      <c r="AY322" s="80"/>
      <c r="AZ322" s="80"/>
      <c r="BA322" s="80"/>
      <c r="BB322" s="80"/>
      <c r="BC322" s="80"/>
      <c r="BD322" s="80"/>
      <c r="BE322" s="80"/>
      <c r="BF322" s="80"/>
      <c r="BG322" s="80"/>
      <c r="BH322" s="6">
        <v>2</v>
      </c>
      <c r="BI322" s="6">
        <v>2</v>
      </c>
      <c r="BJ322" s="6">
        <v>2</v>
      </c>
      <c r="BK322" s="6">
        <v>2</v>
      </c>
      <c r="BL322" s="6">
        <v>1</v>
      </c>
      <c r="BM322" s="6">
        <v>2</v>
      </c>
      <c r="BN322" s="6">
        <v>2</v>
      </c>
      <c r="BO322" s="6">
        <v>1</v>
      </c>
      <c r="BP322" s="6">
        <v>1</v>
      </c>
      <c r="BQ322" s="6">
        <v>1</v>
      </c>
      <c r="BR322" s="6">
        <v>2</v>
      </c>
      <c r="BS322" s="6">
        <v>2</v>
      </c>
      <c r="BT322" s="6">
        <v>2</v>
      </c>
      <c r="BU322" s="6">
        <v>2</v>
      </c>
      <c r="BV322" s="6">
        <v>2</v>
      </c>
      <c r="BW322" s="6">
        <v>2</v>
      </c>
      <c r="BX322" s="6">
        <v>2</v>
      </c>
      <c r="BY322" s="6">
        <v>2</v>
      </c>
      <c r="BZ322" s="6">
        <v>1</v>
      </c>
      <c r="CA322" s="6">
        <v>2</v>
      </c>
      <c r="CB322" s="6">
        <v>2</v>
      </c>
      <c r="CC322" s="308">
        <f t="shared" si="167"/>
        <v>16</v>
      </c>
      <c r="CD322" s="347">
        <f t="shared" si="168"/>
        <v>0.76190476190476186</v>
      </c>
      <c r="CE322" s="308">
        <f t="shared" si="169"/>
        <v>5</v>
      </c>
      <c r="CF322" s="347">
        <f t="shared" si="170"/>
        <v>0.23809523809523808</v>
      </c>
      <c r="CG322" s="308">
        <f t="shared" si="171"/>
        <v>0</v>
      </c>
      <c r="CH322" s="347">
        <f t="shared" si="172"/>
        <v>0</v>
      </c>
      <c r="CI322" s="308">
        <f t="shared" si="173"/>
        <v>0</v>
      </c>
      <c r="CJ322" s="347">
        <f t="shared" si="156"/>
        <v>0</v>
      </c>
      <c r="CK322" s="306">
        <f t="shared" si="157"/>
        <v>1.7619047619047619</v>
      </c>
      <c r="CL322" s="306" t="str">
        <f t="shared" si="174"/>
        <v>Đạt mục tiêu</v>
      </c>
      <c r="CM322" s="6"/>
    </row>
    <row r="323" spans="1:91" s="22" customFormat="1" ht="28.5" hidden="1" customHeight="1">
      <c r="A323" s="71">
        <v>317</v>
      </c>
      <c r="B323" s="342">
        <v>506</v>
      </c>
      <c r="C323" s="345" t="s">
        <v>81</v>
      </c>
      <c r="D323" s="329" t="s">
        <v>12</v>
      </c>
      <c r="E323" s="345" t="s">
        <v>82</v>
      </c>
      <c r="F323" s="329" t="s">
        <v>12</v>
      </c>
      <c r="G323" s="345" t="s">
        <v>82</v>
      </c>
      <c r="H323" s="161" t="s">
        <v>562</v>
      </c>
      <c r="I323" s="55" t="s">
        <v>600</v>
      </c>
      <c r="J323" s="14" t="s">
        <v>363</v>
      </c>
      <c r="K323" s="15" t="s">
        <v>340</v>
      </c>
      <c r="L323" s="51" t="s">
        <v>296</v>
      </c>
      <c r="M323" s="69" t="s">
        <v>184</v>
      </c>
      <c r="N323" s="342"/>
      <c r="O323" s="342" t="s">
        <v>184</v>
      </c>
      <c r="P323" s="342"/>
      <c r="Q323" s="342"/>
      <c r="R323" s="342"/>
      <c r="S323" s="342"/>
      <c r="T323" s="342"/>
      <c r="U323" s="342"/>
      <c r="V323" s="342"/>
      <c r="W323" s="342"/>
      <c r="X323" s="306">
        <f t="shared" si="175"/>
        <v>1</v>
      </c>
      <c r="Y323" s="80"/>
      <c r="Z323" s="80"/>
      <c r="AA323" s="80"/>
      <c r="AB323" s="185"/>
      <c r="AC323" s="80"/>
      <c r="AD323" s="80" t="s">
        <v>522</v>
      </c>
      <c r="AE323" s="80"/>
      <c r="AF323" s="80"/>
      <c r="AG323" s="80"/>
      <c r="AH323" s="80"/>
      <c r="AI323" s="80"/>
      <c r="AJ323" s="80"/>
      <c r="AK323" s="80"/>
      <c r="AL323" s="80"/>
      <c r="AM323" s="80"/>
      <c r="AN323" s="80"/>
      <c r="AO323" s="80"/>
      <c r="AP323" s="80"/>
      <c r="AQ323" s="80"/>
      <c r="AR323" s="80"/>
      <c r="AS323" s="80"/>
      <c r="AT323" s="80"/>
      <c r="AU323" s="80"/>
      <c r="AV323" s="80"/>
      <c r="AW323" s="80"/>
      <c r="AX323" s="80"/>
      <c r="AY323" s="80"/>
      <c r="AZ323" s="80"/>
      <c r="BA323" s="80"/>
      <c r="BB323" s="80"/>
      <c r="BC323" s="80"/>
      <c r="BD323" s="80"/>
      <c r="BE323" s="80"/>
      <c r="BF323" s="80"/>
      <c r="BG323" s="80"/>
      <c r="BH323" s="6">
        <v>2</v>
      </c>
      <c r="BI323" s="6">
        <v>1</v>
      </c>
      <c r="BJ323" s="6">
        <v>2</v>
      </c>
      <c r="BK323" s="6">
        <v>2</v>
      </c>
      <c r="BL323" s="6">
        <v>2</v>
      </c>
      <c r="BM323" s="6">
        <v>1</v>
      </c>
      <c r="BN323" s="6">
        <v>2</v>
      </c>
      <c r="BO323" s="6">
        <v>1</v>
      </c>
      <c r="BP323" s="6">
        <v>2</v>
      </c>
      <c r="BQ323" s="6">
        <v>1</v>
      </c>
      <c r="BR323" s="6">
        <v>2</v>
      </c>
      <c r="BS323" s="6">
        <v>1</v>
      </c>
      <c r="BT323" s="6">
        <v>2</v>
      </c>
      <c r="BU323" s="6">
        <v>2</v>
      </c>
      <c r="BV323" s="6">
        <v>1</v>
      </c>
      <c r="BW323" s="6">
        <v>2</v>
      </c>
      <c r="BX323" s="6">
        <v>1</v>
      </c>
      <c r="BY323" s="6">
        <v>1</v>
      </c>
      <c r="BZ323" s="6">
        <v>2</v>
      </c>
      <c r="CA323" s="6">
        <v>2</v>
      </c>
      <c r="CB323" s="6">
        <v>2</v>
      </c>
      <c r="CC323" s="308">
        <f t="shared" si="167"/>
        <v>13</v>
      </c>
      <c r="CD323" s="347">
        <f t="shared" si="168"/>
        <v>0.61904761904761907</v>
      </c>
      <c r="CE323" s="308">
        <f t="shared" si="169"/>
        <v>8</v>
      </c>
      <c r="CF323" s="347">
        <f t="shared" si="170"/>
        <v>0.38095238095238093</v>
      </c>
      <c r="CG323" s="308">
        <f t="shared" si="171"/>
        <v>0</v>
      </c>
      <c r="CH323" s="347">
        <f t="shared" si="172"/>
        <v>0</v>
      </c>
      <c r="CI323" s="308">
        <f t="shared" si="173"/>
        <v>0</v>
      </c>
      <c r="CJ323" s="347">
        <f t="shared" si="156"/>
        <v>0</v>
      </c>
      <c r="CK323" s="306">
        <f t="shared" si="157"/>
        <v>1.6190476190476191</v>
      </c>
      <c r="CL323" s="306" t="str">
        <f t="shared" si="174"/>
        <v>Đạt mục tiêu</v>
      </c>
      <c r="CM323" s="6"/>
    </row>
    <row r="324" spans="1:91" s="22" customFormat="1" ht="18" hidden="1" customHeight="1">
      <c r="A324" s="71">
        <v>318</v>
      </c>
      <c r="B324" s="41">
        <v>508</v>
      </c>
      <c r="C324" s="582" t="s">
        <v>282</v>
      </c>
      <c r="D324" s="583"/>
      <c r="E324" s="583"/>
      <c r="F324" s="584"/>
      <c r="G324" s="45" t="s">
        <v>331</v>
      </c>
      <c r="H324" s="152" t="s">
        <v>331</v>
      </c>
      <c r="I324" s="45" t="s">
        <v>331</v>
      </c>
      <c r="J324" s="45" t="s">
        <v>331</v>
      </c>
      <c r="K324" s="45" t="s">
        <v>331</v>
      </c>
      <c r="L324" s="45" t="s">
        <v>331</v>
      </c>
      <c r="M324" s="45" t="s">
        <v>331</v>
      </c>
      <c r="N324" s="45" t="s">
        <v>331</v>
      </c>
      <c r="O324" s="45" t="s">
        <v>331</v>
      </c>
      <c r="P324" s="45" t="s">
        <v>331</v>
      </c>
      <c r="Q324" s="45" t="s">
        <v>331</v>
      </c>
      <c r="R324" s="45" t="s">
        <v>331</v>
      </c>
      <c r="S324" s="45" t="s">
        <v>331</v>
      </c>
      <c r="T324" s="45" t="s">
        <v>331</v>
      </c>
      <c r="U324" s="45" t="s">
        <v>331</v>
      </c>
      <c r="V324" s="45" t="s">
        <v>331</v>
      </c>
      <c r="W324" s="45" t="s">
        <v>331</v>
      </c>
      <c r="X324" s="45" t="s">
        <v>331</v>
      </c>
      <c r="Y324" s="45" t="s">
        <v>331</v>
      </c>
      <c r="Z324" s="45" t="s">
        <v>331</v>
      </c>
      <c r="AA324" s="45" t="s">
        <v>331</v>
      </c>
      <c r="AB324" s="45" t="s">
        <v>331</v>
      </c>
      <c r="AC324" s="45" t="s">
        <v>331</v>
      </c>
      <c r="AD324" s="45" t="s">
        <v>331</v>
      </c>
      <c r="AE324" s="45" t="s">
        <v>331</v>
      </c>
      <c r="AF324" s="45" t="s">
        <v>331</v>
      </c>
      <c r="AG324" s="45" t="s">
        <v>331</v>
      </c>
      <c r="AH324" s="45" t="s">
        <v>331</v>
      </c>
      <c r="AI324" s="45" t="s">
        <v>331</v>
      </c>
      <c r="AJ324" s="45" t="s">
        <v>331</v>
      </c>
      <c r="AK324" s="45" t="s">
        <v>331</v>
      </c>
      <c r="AL324" s="45" t="s">
        <v>331</v>
      </c>
      <c r="AM324" s="45" t="s">
        <v>331</v>
      </c>
      <c r="AN324" s="45" t="s">
        <v>331</v>
      </c>
      <c r="AO324" s="45" t="s">
        <v>331</v>
      </c>
      <c r="AP324" s="45" t="s">
        <v>331</v>
      </c>
      <c r="AQ324" s="45" t="s">
        <v>331</v>
      </c>
      <c r="AR324" s="45" t="s">
        <v>331</v>
      </c>
      <c r="AS324" s="45" t="s">
        <v>331</v>
      </c>
      <c r="AT324" s="45" t="s">
        <v>331</v>
      </c>
      <c r="AU324" s="45" t="s">
        <v>331</v>
      </c>
      <c r="AV324" s="45" t="s">
        <v>331</v>
      </c>
      <c r="AW324" s="45" t="s">
        <v>331</v>
      </c>
      <c r="AX324" s="45" t="s">
        <v>331</v>
      </c>
      <c r="AY324" s="45" t="s">
        <v>331</v>
      </c>
      <c r="AZ324" s="45" t="s">
        <v>331</v>
      </c>
      <c r="BA324" s="45" t="s">
        <v>331</v>
      </c>
      <c r="BB324" s="45" t="s">
        <v>331</v>
      </c>
      <c r="BC324" s="45" t="s">
        <v>331</v>
      </c>
      <c r="BD324" s="45" t="s">
        <v>331</v>
      </c>
      <c r="BE324" s="45" t="s">
        <v>331</v>
      </c>
      <c r="BF324" s="45" t="s">
        <v>331</v>
      </c>
      <c r="BG324" s="45" t="s">
        <v>331</v>
      </c>
      <c r="BH324" s="45" t="s">
        <v>331</v>
      </c>
      <c r="BI324" s="45" t="s">
        <v>331</v>
      </c>
      <c r="BJ324" s="45" t="s">
        <v>331</v>
      </c>
      <c r="BK324" s="45" t="s">
        <v>331</v>
      </c>
      <c r="BL324" s="45" t="s">
        <v>331</v>
      </c>
      <c r="BM324" s="45" t="s">
        <v>331</v>
      </c>
      <c r="BN324" s="45" t="s">
        <v>331</v>
      </c>
      <c r="BO324" s="45" t="s">
        <v>331</v>
      </c>
      <c r="BP324" s="45" t="s">
        <v>331</v>
      </c>
      <c r="BQ324" s="45" t="s">
        <v>331</v>
      </c>
      <c r="BR324" s="45" t="s">
        <v>331</v>
      </c>
      <c r="BS324" s="45" t="s">
        <v>331</v>
      </c>
      <c r="BT324" s="45" t="s">
        <v>331</v>
      </c>
      <c r="BU324" s="45" t="s">
        <v>331</v>
      </c>
      <c r="BV324" s="45" t="s">
        <v>331</v>
      </c>
      <c r="BW324" s="45" t="s">
        <v>331</v>
      </c>
      <c r="BX324" s="45" t="s">
        <v>331</v>
      </c>
      <c r="BY324" s="45" t="s">
        <v>331</v>
      </c>
      <c r="BZ324" s="45" t="s">
        <v>331</v>
      </c>
      <c r="CA324" s="45" t="s">
        <v>331</v>
      </c>
      <c r="CB324" s="45" t="s">
        <v>331</v>
      </c>
      <c r="CC324" s="45" t="s">
        <v>331</v>
      </c>
      <c r="CD324" s="278" t="s">
        <v>331</v>
      </c>
      <c r="CE324" s="45" t="s">
        <v>331</v>
      </c>
      <c r="CF324" s="278" t="s">
        <v>331</v>
      </c>
      <c r="CG324" s="45" t="s">
        <v>331</v>
      </c>
      <c r="CH324" s="278" t="s">
        <v>331</v>
      </c>
      <c r="CI324" s="45" t="s">
        <v>331</v>
      </c>
      <c r="CJ324" s="278" t="s">
        <v>331</v>
      </c>
      <c r="CK324" s="45" t="s">
        <v>331</v>
      </c>
      <c r="CL324" s="45" t="s">
        <v>331</v>
      </c>
      <c r="CM324" s="45" t="s">
        <v>331</v>
      </c>
    </row>
    <row r="325" spans="1:91" s="22" customFormat="1" ht="39" customHeight="1">
      <c r="A325" s="71">
        <v>319</v>
      </c>
      <c r="B325" s="342">
        <v>509</v>
      </c>
      <c r="C325" s="345" t="s">
        <v>85</v>
      </c>
      <c r="D325" s="329" t="s">
        <v>10</v>
      </c>
      <c r="E325" s="345" t="s">
        <v>86</v>
      </c>
      <c r="F325" s="329" t="s">
        <v>12</v>
      </c>
      <c r="G325" s="345" t="s">
        <v>86</v>
      </c>
      <c r="H325" s="160" t="s">
        <v>724</v>
      </c>
      <c r="I325" s="55" t="s">
        <v>599</v>
      </c>
      <c r="J325" s="14" t="s">
        <v>363</v>
      </c>
      <c r="K325" s="15" t="s">
        <v>340</v>
      </c>
      <c r="L325" s="51" t="s">
        <v>296</v>
      </c>
      <c r="M325" s="69" t="s">
        <v>184</v>
      </c>
      <c r="N325" s="342"/>
      <c r="O325" s="342"/>
      <c r="P325" s="342"/>
      <c r="Q325" s="342"/>
      <c r="R325" s="342" t="s">
        <v>184</v>
      </c>
      <c r="S325" s="342"/>
      <c r="T325" s="342"/>
      <c r="U325" s="342"/>
      <c r="V325" s="342"/>
      <c r="W325" s="342"/>
      <c r="X325" s="306">
        <f>COUNTIF($N325:$W325,"x")</f>
        <v>1</v>
      </c>
      <c r="Y325" s="80"/>
      <c r="Z325" s="80"/>
      <c r="AA325" s="80"/>
      <c r="AB325" s="185"/>
      <c r="AC325" s="80"/>
      <c r="AD325" s="80"/>
      <c r="AE325" s="80"/>
      <c r="AF325" s="80"/>
      <c r="AG325" s="80"/>
      <c r="AH325" s="80"/>
      <c r="AI325" s="80"/>
      <c r="AJ325" s="80"/>
      <c r="AK325" s="80"/>
      <c r="AL325" s="80"/>
      <c r="AM325" s="80"/>
      <c r="AN325" s="80"/>
      <c r="AO325" s="80"/>
      <c r="AP325" s="80"/>
      <c r="AQ325" s="80"/>
      <c r="AR325" s="80" t="s">
        <v>519</v>
      </c>
      <c r="AS325" s="80"/>
      <c r="AT325" s="80"/>
      <c r="AU325" s="80"/>
      <c r="AV325" s="80"/>
      <c r="AW325" s="80"/>
      <c r="AX325" s="80"/>
      <c r="AY325" s="80"/>
      <c r="AZ325" s="80"/>
      <c r="BA325" s="80"/>
      <c r="BB325" s="80"/>
      <c r="BC325" s="80"/>
      <c r="BD325" s="80"/>
      <c r="BE325" s="80"/>
      <c r="BF325" s="80"/>
      <c r="BG325" s="80"/>
      <c r="BH325" s="6">
        <v>2</v>
      </c>
      <c r="BI325" s="6">
        <v>1</v>
      </c>
      <c r="BJ325" s="6">
        <v>2</v>
      </c>
      <c r="BK325" s="6">
        <v>2</v>
      </c>
      <c r="BL325" s="6">
        <v>2</v>
      </c>
      <c r="BM325" s="6">
        <v>1</v>
      </c>
      <c r="BN325" s="6">
        <v>2</v>
      </c>
      <c r="BO325" s="6">
        <v>2</v>
      </c>
      <c r="BP325" s="6">
        <v>2</v>
      </c>
      <c r="BQ325" s="6">
        <v>2</v>
      </c>
      <c r="BR325" s="6">
        <v>2</v>
      </c>
      <c r="BS325" s="6">
        <v>2</v>
      </c>
      <c r="BT325" s="6">
        <v>1</v>
      </c>
      <c r="BU325" s="6">
        <v>2</v>
      </c>
      <c r="BV325" s="6">
        <v>1</v>
      </c>
      <c r="BW325" s="6">
        <v>2</v>
      </c>
      <c r="BX325" s="6">
        <v>1</v>
      </c>
      <c r="BY325" s="6">
        <v>1</v>
      </c>
      <c r="BZ325" s="6">
        <v>2</v>
      </c>
      <c r="CA325" s="6">
        <v>2</v>
      </c>
      <c r="CB325" s="6">
        <v>2</v>
      </c>
      <c r="CC325" s="308">
        <f>COUNTIF(BH325:CB325,"2")</f>
        <v>15</v>
      </c>
      <c r="CD325" s="347">
        <f>CC325/(CC325+CE325+CG325+CI325)</f>
        <v>0.7142857142857143</v>
      </c>
      <c r="CE325" s="308">
        <f>COUNTIF(BH325:CB325,"1")</f>
        <v>6</v>
      </c>
      <c r="CF325" s="347">
        <f>CE325/(CC325+CE325+CG325+CI325)</f>
        <v>0.2857142857142857</v>
      </c>
      <c r="CG325" s="308">
        <f>COUNTIF(BH325:CB325,"0")</f>
        <v>0</v>
      </c>
      <c r="CH325" s="347">
        <f>CG325/(CC325+CE325+CG325+CI325)</f>
        <v>0</v>
      </c>
      <c r="CI325" s="308">
        <f>COUNTIF(BH325:CB325,"KĐG")</f>
        <v>0</v>
      </c>
      <c r="CJ325" s="347">
        <f>CI325/(CC325+CE325+CG325+CI325)</f>
        <v>0</v>
      </c>
      <c r="CK325" s="277">
        <f>(((CC325*2)+(CE325*1)+(CG325*0)))/(CC325+CE325+CG325)</f>
        <v>1.7142857142857142</v>
      </c>
      <c r="CL325" s="306" t="str">
        <f>IF(CJ325&gt;=50%,"KĐG",IF(CK325&gt;=1.6,"Đạt mục tiêu",IF(CK325&gt;=1,"Cần cố gắng","Chưa đạt")))</f>
        <v>Đạt mục tiêu</v>
      </c>
      <c r="CM325" s="6"/>
    </row>
    <row r="326" spans="1:91" s="22" customFormat="1" ht="42.75" hidden="1" customHeight="1">
      <c r="A326" s="71">
        <v>320</v>
      </c>
      <c r="B326" s="342">
        <v>512</v>
      </c>
      <c r="C326" s="345" t="s">
        <v>87</v>
      </c>
      <c r="D326" s="329" t="s">
        <v>10</v>
      </c>
      <c r="E326" s="345" t="s">
        <v>88</v>
      </c>
      <c r="F326" s="329" t="s">
        <v>12</v>
      </c>
      <c r="G326" s="345" t="s">
        <v>88</v>
      </c>
      <c r="H326" s="161" t="s">
        <v>434</v>
      </c>
      <c r="I326" s="55" t="s">
        <v>600</v>
      </c>
      <c r="J326" s="14" t="s">
        <v>356</v>
      </c>
      <c r="K326" s="15" t="s">
        <v>340</v>
      </c>
      <c r="L326" s="51" t="s">
        <v>296</v>
      </c>
      <c r="M326" s="69" t="s">
        <v>184</v>
      </c>
      <c r="N326" s="342"/>
      <c r="O326" s="342"/>
      <c r="P326" s="342"/>
      <c r="Q326" s="342"/>
      <c r="R326" s="342"/>
      <c r="S326" s="342"/>
      <c r="T326" s="342"/>
      <c r="U326" s="342"/>
      <c r="V326" s="342" t="s">
        <v>184</v>
      </c>
      <c r="W326" s="342"/>
      <c r="X326" s="306">
        <f>COUNTIF($N326:$W326,"x")</f>
        <v>1</v>
      </c>
      <c r="Y326" s="80"/>
      <c r="Z326" s="80"/>
      <c r="AA326" s="80"/>
      <c r="AB326" s="185"/>
      <c r="AC326" s="80"/>
      <c r="AD326" s="80"/>
      <c r="AE326" s="80"/>
      <c r="AF326" s="80"/>
      <c r="AG326" s="80"/>
      <c r="AH326" s="80"/>
      <c r="AI326" s="80"/>
      <c r="AJ326" s="80"/>
      <c r="AK326" s="80"/>
      <c r="AL326" s="80"/>
      <c r="AM326" s="80"/>
      <c r="AN326" s="80"/>
      <c r="AO326" s="80"/>
      <c r="AP326" s="80"/>
      <c r="AQ326" s="80"/>
      <c r="AR326" s="80"/>
      <c r="AS326" s="80"/>
      <c r="AT326" s="80"/>
      <c r="AU326" s="80"/>
      <c r="AV326" s="80"/>
      <c r="AW326" s="80"/>
      <c r="AX326" s="80"/>
      <c r="AY326" s="80"/>
      <c r="AZ326" s="80"/>
      <c r="BA326" s="80"/>
      <c r="BB326" s="80" t="s">
        <v>520</v>
      </c>
      <c r="BC326" s="80"/>
      <c r="BD326" s="80"/>
      <c r="BE326" s="80"/>
      <c r="BF326" s="80"/>
      <c r="BG326" s="80"/>
      <c r="BH326" s="6">
        <v>1</v>
      </c>
      <c r="BI326" s="6">
        <v>2</v>
      </c>
      <c r="BJ326" s="6">
        <v>2</v>
      </c>
      <c r="BK326" s="6">
        <v>2</v>
      </c>
      <c r="BL326" s="6">
        <v>2</v>
      </c>
      <c r="BM326" s="6">
        <v>1</v>
      </c>
      <c r="BN326" s="6">
        <v>2</v>
      </c>
      <c r="BO326" s="6">
        <v>2</v>
      </c>
      <c r="BP326" s="6">
        <v>1</v>
      </c>
      <c r="BQ326" s="6">
        <v>2</v>
      </c>
      <c r="BR326" s="6">
        <v>2</v>
      </c>
      <c r="BS326" s="6">
        <v>2</v>
      </c>
      <c r="BT326" s="6">
        <v>1</v>
      </c>
      <c r="BU326" s="6">
        <v>2</v>
      </c>
      <c r="BV326" s="6">
        <v>2</v>
      </c>
      <c r="BW326" s="6">
        <v>2</v>
      </c>
      <c r="BX326" s="6">
        <v>1</v>
      </c>
      <c r="BY326" s="6">
        <v>1</v>
      </c>
      <c r="BZ326" s="6">
        <v>2</v>
      </c>
      <c r="CA326" s="6">
        <v>2</v>
      </c>
      <c r="CB326" s="6">
        <v>2</v>
      </c>
      <c r="CC326" s="308">
        <f>COUNTIF(BH326:CB326,"2")</f>
        <v>15</v>
      </c>
      <c r="CD326" s="347">
        <f>CC326/(CC326+CE326+CG326+CI326)</f>
        <v>0.7142857142857143</v>
      </c>
      <c r="CE326" s="308">
        <f>COUNTIF(BH326:CB326,"1")</f>
        <v>6</v>
      </c>
      <c r="CF326" s="347">
        <f>CE326/(CC326+CE326+CG326+CI326)</f>
        <v>0.2857142857142857</v>
      </c>
      <c r="CG326" s="308">
        <f>COUNTIF(BH326:CB326,"0")</f>
        <v>0</v>
      </c>
      <c r="CH326" s="347">
        <f>CG326/(CC326+CE326+CG326+CI326)</f>
        <v>0</v>
      </c>
      <c r="CI326" s="308">
        <f>COUNTIF(BH326:CB326,"KĐG")</f>
        <v>0</v>
      </c>
      <c r="CJ326" s="347">
        <f t="shared" si="156"/>
        <v>0</v>
      </c>
      <c r="CK326" s="306">
        <f t="shared" si="157"/>
        <v>1.7142857142857142</v>
      </c>
      <c r="CL326" s="306" t="str">
        <f>IF(CJ326&gt;=50%,"KĐG",IF(CK326&gt;=1.6,"Đạt mục tiêu",IF(CK326&gt;=1,"Cần cố gắng","Chưa đạt")))</f>
        <v>Đạt mục tiêu</v>
      </c>
      <c r="CM326" s="6"/>
    </row>
    <row r="327" spans="1:91" s="22" customFormat="1" ht="60.75" hidden="1" customHeight="1">
      <c r="A327" s="71">
        <v>321</v>
      </c>
      <c r="B327" s="342">
        <v>515</v>
      </c>
      <c r="C327" s="345" t="s">
        <v>90</v>
      </c>
      <c r="D327" s="329" t="s">
        <v>12</v>
      </c>
      <c r="E327" s="345" t="s">
        <v>91</v>
      </c>
      <c r="F327" s="329" t="s">
        <v>12</v>
      </c>
      <c r="G327" s="345" t="s">
        <v>91</v>
      </c>
      <c r="H327" s="161" t="s">
        <v>435</v>
      </c>
      <c r="I327" s="55" t="s">
        <v>599</v>
      </c>
      <c r="J327" s="14" t="s">
        <v>363</v>
      </c>
      <c r="K327" s="15" t="s">
        <v>340</v>
      </c>
      <c r="L327" s="51" t="s">
        <v>296</v>
      </c>
      <c r="M327" s="69" t="s">
        <v>184</v>
      </c>
      <c r="N327" s="342"/>
      <c r="O327" s="342" t="s">
        <v>184</v>
      </c>
      <c r="P327" s="342"/>
      <c r="Q327" s="342"/>
      <c r="R327" s="342"/>
      <c r="S327" s="342"/>
      <c r="T327" s="342"/>
      <c r="U327" s="342"/>
      <c r="V327" s="342"/>
      <c r="W327" s="342"/>
      <c r="X327" s="306">
        <f>COUNTIF($N327:$W327,"x")</f>
        <v>1</v>
      </c>
      <c r="Y327" s="80"/>
      <c r="Z327" s="80"/>
      <c r="AA327" s="80"/>
      <c r="AB327" s="185"/>
      <c r="AC327" s="80"/>
      <c r="AD327" s="80"/>
      <c r="AE327" s="80" t="s">
        <v>524</v>
      </c>
      <c r="AF327" s="80"/>
      <c r="AG327" s="80"/>
      <c r="AH327" s="80"/>
      <c r="AI327" s="80"/>
      <c r="AJ327" s="80"/>
      <c r="AK327" s="80"/>
      <c r="AL327" s="80"/>
      <c r="AM327" s="80"/>
      <c r="AN327" s="80"/>
      <c r="AO327" s="80"/>
      <c r="AP327" s="80"/>
      <c r="AQ327" s="80"/>
      <c r="AR327" s="80"/>
      <c r="AS327" s="80"/>
      <c r="AT327" s="80"/>
      <c r="AU327" s="80"/>
      <c r="AV327" s="80"/>
      <c r="AW327" s="80"/>
      <c r="AX327" s="80"/>
      <c r="AY327" s="80"/>
      <c r="AZ327" s="80"/>
      <c r="BA327" s="80"/>
      <c r="BB327" s="80"/>
      <c r="BC327" s="80"/>
      <c r="BD327" s="80" t="s">
        <v>524</v>
      </c>
      <c r="BE327" s="80"/>
      <c r="BF327" s="80"/>
      <c r="BG327" s="80"/>
      <c r="BH327" s="6">
        <v>2</v>
      </c>
      <c r="BI327" s="6">
        <v>2</v>
      </c>
      <c r="BJ327" s="6">
        <v>2</v>
      </c>
      <c r="BK327" s="6">
        <v>2</v>
      </c>
      <c r="BL327" s="6">
        <v>2</v>
      </c>
      <c r="BM327" s="6">
        <v>1</v>
      </c>
      <c r="BN327" s="6">
        <v>2</v>
      </c>
      <c r="BO327" s="6">
        <v>2</v>
      </c>
      <c r="BP327" s="6">
        <v>1</v>
      </c>
      <c r="BQ327" s="6">
        <v>2</v>
      </c>
      <c r="BR327" s="6">
        <v>2</v>
      </c>
      <c r="BS327" s="6">
        <v>2</v>
      </c>
      <c r="BT327" s="6">
        <v>2</v>
      </c>
      <c r="BU327" s="6">
        <v>1</v>
      </c>
      <c r="BV327" s="6">
        <v>1</v>
      </c>
      <c r="BW327" s="6">
        <v>2</v>
      </c>
      <c r="BX327" s="6">
        <v>1</v>
      </c>
      <c r="BY327" s="6">
        <v>1</v>
      </c>
      <c r="BZ327" s="6">
        <v>2</v>
      </c>
      <c r="CA327" s="6">
        <v>1</v>
      </c>
      <c r="CB327" s="6">
        <v>2</v>
      </c>
      <c r="CC327" s="308">
        <f>COUNTIF(BH327:CB327,"2")</f>
        <v>14</v>
      </c>
      <c r="CD327" s="347">
        <f>CC327/(CC327+CE327+CG327+CI327)</f>
        <v>0.66666666666666663</v>
      </c>
      <c r="CE327" s="308">
        <f>COUNTIF(BH327:CB327,"1")</f>
        <v>7</v>
      </c>
      <c r="CF327" s="347">
        <f>CE327/(CC327+CE327+CG327+CI327)</f>
        <v>0.33333333333333331</v>
      </c>
      <c r="CG327" s="308">
        <f>COUNTIF(BH327:CB327,"0")</f>
        <v>0</v>
      </c>
      <c r="CH327" s="347">
        <f>CG327/(CC327+CE327+CG327+CI327)</f>
        <v>0</v>
      </c>
      <c r="CI327" s="308">
        <f>COUNTIF(BH327:CB327,"KĐG")</f>
        <v>0</v>
      </c>
      <c r="CJ327" s="347">
        <f t="shared" si="156"/>
        <v>0</v>
      </c>
      <c r="CK327" s="306">
        <f t="shared" si="157"/>
        <v>1.6666666666666667</v>
      </c>
      <c r="CL327" s="306" t="str">
        <f>IF(CJ327&gt;=50%,"KĐG",IF(CK327&gt;=1.6,"Đạt mục tiêu",IF(CK327&gt;=1,"Cần cố gắng","Chưa đạt")))</f>
        <v>Đạt mục tiêu</v>
      </c>
      <c r="CM327" s="6"/>
    </row>
    <row r="328" spans="1:91" s="22" customFormat="1" ht="34.5" hidden="1" customHeight="1">
      <c r="A328" s="71">
        <v>322</v>
      </c>
      <c r="B328" s="41">
        <v>518</v>
      </c>
      <c r="C328" s="582" t="s">
        <v>170</v>
      </c>
      <c r="D328" s="583"/>
      <c r="E328" s="583"/>
      <c r="F328" s="584"/>
      <c r="G328" s="45" t="s">
        <v>331</v>
      </c>
      <c r="H328" s="152" t="s">
        <v>331</v>
      </c>
      <c r="I328" s="45" t="s">
        <v>331</v>
      </c>
      <c r="J328" s="45" t="s">
        <v>331</v>
      </c>
      <c r="K328" s="15" t="s">
        <v>330</v>
      </c>
      <c r="L328" s="45" t="s">
        <v>331</v>
      </c>
      <c r="M328" s="45" t="s">
        <v>331</v>
      </c>
      <c r="N328" s="45" t="s">
        <v>331</v>
      </c>
      <c r="O328" s="45" t="s">
        <v>331</v>
      </c>
      <c r="P328" s="45" t="s">
        <v>331</v>
      </c>
      <c r="Q328" s="45" t="s">
        <v>331</v>
      </c>
      <c r="R328" s="45" t="s">
        <v>331</v>
      </c>
      <c r="S328" s="45" t="s">
        <v>331</v>
      </c>
      <c r="T328" s="45" t="s">
        <v>331</v>
      </c>
      <c r="U328" s="45" t="s">
        <v>331</v>
      </c>
      <c r="V328" s="45" t="s">
        <v>331</v>
      </c>
      <c r="W328" s="45" t="s">
        <v>331</v>
      </c>
      <c r="X328" s="45" t="s">
        <v>331</v>
      </c>
      <c r="Y328" s="45" t="s">
        <v>331</v>
      </c>
      <c r="Z328" s="45" t="s">
        <v>331</v>
      </c>
      <c r="AA328" s="45" t="s">
        <v>331</v>
      </c>
      <c r="AB328" s="45" t="s">
        <v>331</v>
      </c>
      <c r="AC328" s="45" t="s">
        <v>331</v>
      </c>
      <c r="AD328" s="45" t="s">
        <v>331</v>
      </c>
      <c r="AE328" s="45" t="s">
        <v>331</v>
      </c>
      <c r="AF328" s="45" t="s">
        <v>331</v>
      </c>
      <c r="AG328" s="45" t="s">
        <v>331</v>
      </c>
      <c r="AH328" s="45" t="s">
        <v>331</v>
      </c>
      <c r="AI328" s="45" t="s">
        <v>331</v>
      </c>
      <c r="AJ328" s="45" t="s">
        <v>331</v>
      </c>
      <c r="AK328" s="45" t="s">
        <v>331</v>
      </c>
      <c r="AL328" s="45" t="s">
        <v>331</v>
      </c>
      <c r="AM328" s="45" t="s">
        <v>331</v>
      </c>
      <c r="AN328" s="45" t="s">
        <v>331</v>
      </c>
      <c r="AO328" s="45" t="s">
        <v>331</v>
      </c>
      <c r="AP328" s="45" t="s">
        <v>331</v>
      </c>
      <c r="AQ328" s="45" t="s">
        <v>331</v>
      </c>
      <c r="AR328" s="45" t="s">
        <v>331</v>
      </c>
      <c r="AS328" s="45" t="s">
        <v>331</v>
      </c>
      <c r="AT328" s="45" t="s">
        <v>331</v>
      </c>
      <c r="AU328" s="45" t="s">
        <v>331</v>
      </c>
      <c r="AV328" s="45" t="s">
        <v>331</v>
      </c>
      <c r="AW328" s="45" t="s">
        <v>331</v>
      </c>
      <c r="AX328" s="45" t="s">
        <v>331</v>
      </c>
      <c r="AY328" s="45" t="s">
        <v>331</v>
      </c>
      <c r="AZ328" s="45" t="s">
        <v>331</v>
      </c>
      <c r="BA328" s="45" t="s">
        <v>331</v>
      </c>
      <c r="BB328" s="45" t="s">
        <v>331</v>
      </c>
      <c r="BC328" s="45" t="s">
        <v>331</v>
      </c>
      <c r="BD328" s="45" t="s">
        <v>331</v>
      </c>
      <c r="BE328" s="45" t="s">
        <v>331</v>
      </c>
      <c r="BF328" s="45" t="s">
        <v>331</v>
      </c>
      <c r="BG328" s="45" t="s">
        <v>331</v>
      </c>
      <c r="BH328" s="45" t="s">
        <v>331</v>
      </c>
      <c r="BI328" s="45" t="s">
        <v>331</v>
      </c>
      <c r="BJ328" s="45" t="s">
        <v>331</v>
      </c>
      <c r="BK328" s="45" t="s">
        <v>331</v>
      </c>
      <c r="BL328" s="45" t="s">
        <v>331</v>
      </c>
      <c r="BM328" s="45" t="s">
        <v>331</v>
      </c>
      <c r="BN328" s="45" t="s">
        <v>331</v>
      </c>
      <c r="BO328" s="45" t="s">
        <v>331</v>
      </c>
      <c r="BP328" s="45" t="s">
        <v>331</v>
      </c>
      <c r="BQ328" s="45" t="s">
        <v>331</v>
      </c>
      <c r="BR328" s="45" t="s">
        <v>331</v>
      </c>
      <c r="BS328" s="45" t="s">
        <v>331</v>
      </c>
      <c r="BT328" s="45" t="s">
        <v>331</v>
      </c>
      <c r="BU328" s="45" t="s">
        <v>331</v>
      </c>
      <c r="BV328" s="45" t="s">
        <v>331</v>
      </c>
      <c r="BW328" s="45" t="s">
        <v>331</v>
      </c>
      <c r="BX328" s="45" t="s">
        <v>331</v>
      </c>
      <c r="BY328" s="45" t="s">
        <v>331</v>
      </c>
      <c r="BZ328" s="45" t="s">
        <v>331</v>
      </c>
      <c r="CA328" s="45" t="s">
        <v>331</v>
      </c>
      <c r="CB328" s="45" t="s">
        <v>331</v>
      </c>
      <c r="CC328" s="45" t="s">
        <v>331</v>
      </c>
      <c r="CD328" s="278" t="s">
        <v>331</v>
      </c>
      <c r="CE328" s="45" t="s">
        <v>331</v>
      </c>
      <c r="CF328" s="278" t="s">
        <v>331</v>
      </c>
      <c r="CG328" s="45" t="s">
        <v>331</v>
      </c>
      <c r="CH328" s="278" t="s">
        <v>331</v>
      </c>
      <c r="CI328" s="45" t="s">
        <v>331</v>
      </c>
      <c r="CJ328" s="278" t="s">
        <v>331</v>
      </c>
      <c r="CK328" s="45" t="s">
        <v>331</v>
      </c>
      <c r="CL328" s="45" t="s">
        <v>331</v>
      </c>
      <c r="CM328" s="45" t="s">
        <v>331</v>
      </c>
    </row>
    <row r="329" spans="1:91" s="22" customFormat="1" ht="46.5" hidden="1" customHeight="1">
      <c r="A329" s="71">
        <v>323</v>
      </c>
      <c r="B329" s="41">
        <v>519</v>
      </c>
      <c r="C329" s="582" t="s">
        <v>283</v>
      </c>
      <c r="D329" s="583"/>
      <c r="E329" s="583"/>
      <c r="F329" s="584"/>
      <c r="G329" s="45" t="s">
        <v>331</v>
      </c>
      <c r="H329" s="152" t="s">
        <v>331</v>
      </c>
      <c r="I329" s="45" t="s">
        <v>331</v>
      </c>
      <c r="J329" s="45" t="s">
        <v>331</v>
      </c>
      <c r="K329" s="15" t="s">
        <v>330</v>
      </c>
      <c r="L329" s="45" t="s">
        <v>331</v>
      </c>
      <c r="M329" s="45" t="s">
        <v>331</v>
      </c>
      <c r="N329" s="45" t="s">
        <v>331</v>
      </c>
      <c r="O329" s="45" t="s">
        <v>331</v>
      </c>
      <c r="P329" s="45" t="s">
        <v>331</v>
      </c>
      <c r="Q329" s="45" t="s">
        <v>331</v>
      </c>
      <c r="R329" s="45" t="s">
        <v>331</v>
      </c>
      <c r="S329" s="45" t="s">
        <v>331</v>
      </c>
      <c r="T329" s="45" t="s">
        <v>331</v>
      </c>
      <c r="U329" s="45" t="s">
        <v>331</v>
      </c>
      <c r="V329" s="45" t="s">
        <v>331</v>
      </c>
      <c r="W329" s="45" t="s">
        <v>331</v>
      </c>
      <c r="X329" s="45" t="s">
        <v>331</v>
      </c>
      <c r="Y329" s="45" t="s">
        <v>331</v>
      </c>
      <c r="Z329" s="45" t="s">
        <v>331</v>
      </c>
      <c r="AA329" s="45" t="s">
        <v>331</v>
      </c>
      <c r="AB329" s="45" t="s">
        <v>331</v>
      </c>
      <c r="AC329" s="45" t="s">
        <v>331</v>
      </c>
      <c r="AD329" s="45" t="s">
        <v>331</v>
      </c>
      <c r="AE329" s="45" t="s">
        <v>331</v>
      </c>
      <c r="AF329" s="45" t="s">
        <v>331</v>
      </c>
      <c r="AG329" s="45" t="s">
        <v>331</v>
      </c>
      <c r="AH329" s="45" t="s">
        <v>331</v>
      </c>
      <c r="AI329" s="45" t="s">
        <v>331</v>
      </c>
      <c r="AJ329" s="45" t="s">
        <v>331</v>
      </c>
      <c r="AK329" s="45" t="s">
        <v>331</v>
      </c>
      <c r="AL329" s="45" t="s">
        <v>331</v>
      </c>
      <c r="AM329" s="45" t="s">
        <v>331</v>
      </c>
      <c r="AN329" s="45" t="s">
        <v>331</v>
      </c>
      <c r="AO329" s="45" t="s">
        <v>331</v>
      </c>
      <c r="AP329" s="45" t="s">
        <v>331</v>
      </c>
      <c r="AQ329" s="45" t="s">
        <v>331</v>
      </c>
      <c r="AR329" s="45" t="s">
        <v>331</v>
      </c>
      <c r="AS329" s="45" t="s">
        <v>331</v>
      </c>
      <c r="AT329" s="45" t="s">
        <v>331</v>
      </c>
      <c r="AU329" s="45" t="s">
        <v>331</v>
      </c>
      <c r="AV329" s="45" t="s">
        <v>331</v>
      </c>
      <c r="AW329" s="45" t="s">
        <v>331</v>
      </c>
      <c r="AX329" s="45" t="s">
        <v>331</v>
      </c>
      <c r="AY329" s="45" t="s">
        <v>331</v>
      </c>
      <c r="AZ329" s="45" t="s">
        <v>331</v>
      </c>
      <c r="BA329" s="45" t="s">
        <v>331</v>
      </c>
      <c r="BB329" s="45" t="s">
        <v>331</v>
      </c>
      <c r="BC329" s="45" t="s">
        <v>331</v>
      </c>
      <c r="BD329" s="45" t="s">
        <v>331</v>
      </c>
      <c r="BE329" s="45" t="s">
        <v>331</v>
      </c>
      <c r="BF329" s="45" t="s">
        <v>331</v>
      </c>
      <c r="BG329" s="45" t="s">
        <v>331</v>
      </c>
      <c r="BH329" s="45" t="s">
        <v>331</v>
      </c>
      <c r="BI329" s="45" t="s">
        <v>331</v>
      </c>
      <c r="BJ329" s="45" t="s">
        <v>331</v>
      </c>
      <c r="BK329" s="45" t="s">
        <v>331</v>
      </c>
      <c r="BL329" s="45" t="s">
        <v>331</v>
      </c>
      <c r="BM329" s="45" t="s">
        <v>331</v>
      </c>
      <c r="BN329" s="45" t="s">
        <v>331</v>
      </c>
      <c r="BO329" s="45" t="s">
        <v>331</v>
      </c>
      <c r="BP329" s="45" t="s">
        <v>331</v>
      </c>
      <c r="BQ329" s="45" t="s">
        <v>331</v>
      </c>
      <c r="BR329" s="45" t="s">
        <v>331</v>
      </c>
      <c r="BS329" s="45" t="s">
        <v>331</v>
      </c>
      <c r="BT329" s="45" t="s">
        <v>331</v>
      </c>
      <c r="BU329" s="45" t="s">
        <v>331</v>
      </c>
      <c r="BV329" s="45" t="s">
        <v>331</v>
      </c>
      <c r="BW329" s="45" t="s">
        <v>331</v>
      </c>
      <c r="BX329" s="45" t="s">
        <v>331</v>
      </c>
      <c r="BY329" s="45" t="s">
        <v>331</v>
      </c>
      <c r="BZ329" s="45" t="s">
        <v>331</v>
      </c>
      <c r="CA329" s="45" t="s">
        <v>331</v>
      </c>
      <c r="CB329" s="45" t="s">
        <v>331</v>
      </c>
      <c r="CC329" s="45" t="s">
        <v>331</v>
      </c>
      <c r="CD329" s="278" t="s">
        <v>331</v>
      </c>
      <c r="CE329" s="45" t="s">
        <v>331</v>
      </c>
      <c r="CF329" s="278" t="s">
        <v>331</v>
      </c>
      <c r="CG329" s="45" t="s">
        <v>331</v>
      </c>
      <c r="CH329" s="278" t="s">
        <v>331</v>
      </c>
      <c r="CI329" s="45" t="s">
        <v>331</v>
      </c>
      <c r="CJ329" s="278" t="s">
        <v>331</v>
      </c>
      <c r="CK329" s="45" t="s">
        <v>331</v>
      </c>
      <c r="CL329" s="45" t="s">
        <v>331</v>
      </c>
      <c r="CM329" s="45" t="s">
        <v>331</v>
      </c>
    </row>
    <row r="330" spans="1:91" s="22" customFormat="1" ht="118.5" hidden="1" customHeight="1">
      <c r="A330" s="71">
        <v>324</v>
      </c>
      <c r="B330" s="342">
        <v>520</v>
      </c>
      <c r="C330" s="345" t="s">
        <v>249</v>
      </c>
      <c r="D330" s="329" t="s">
        <v>10</v>
      </c>
      <c r="E330" s="340" t="s">
        <v>319</v>
      </c>
      <c r="F330" s="323" t="s">
        <v>12</v>
      </c>
      <c r="G330" s="340" t="s">
        <v>319</v>
      </c>
      <c r="H330" s="164" t="s">
        <v>443</v>
      </c>
      <c r="I330" s="58" t="s">
        <v>600</v>
      </c>
      <c r="J330" s="14" t="s">
        <v>363</v>
      </c>
      <c r="K330" s="15" t="s">
        <v>330</v>
      </c>
      <c r="L330" s="51" t="s">
        <v>296</v>
      </c>
      <c r="M330" s="69" t="s">
        <v>184</v>
      </c>
      <c r="N330" s="342"/>
      <c r="O330" s="342"/>
      <c r="P330" s="342"/>
      <c r="Q330" s="342"/>
      <c r="R330" s="342"/>
      <c r="S330" s="342" t="s">
        <v>184</v>
      </c>
      <c r="T330" s="342"/>
      <c r="U330" s="342"/>
      <c r="V330" s="342"/>
      <c r="W330" s="342"/>
      <c r="X330" s="306">
        <f>COUNTIF($N330:$W330,"x")</f>
        <v>1</v>
      </c>
      <c r="Y330" s="80"/>
      <c r="Z330" s="80"/>
      <c r="AA330" s="80"/>
      <c r="AB330" s="185"/>
      <c r="AC330" s="80"/>
      <c r="AD330" s="80"/>
      <c r="AE330" s="80"/>
      <c r="AF330" s="80"/>
      <c r="AG330" s="80"/>
      <c r="AH330" s="80"/>
      <c r="AI330" s="80"/>
      <c r="AJ330" s="80"/>
      <c r="AK330" s="80"/>
      <c r="AL330" s="80"/>
      <c r="AM330" s="80"/>
      <c r="AN330" s="80"/>
      <c r="AO330" s="80"/>
      <c r="AP330" s="80"/>
      <c r="AQ330" s="80"/>
      <c r="AR330" s="80"/>
      <c r="AS330" s="80"/>
      <c r="AT330" s="80" t="s">
        <v>521</v>
      </c>
      <c r="AU330" s="80"/>
      <c r="AV330" s="80"/>
      <c r="AW330" s="80"/>
      <c r="AX330" s="80"/>
      <c r="AY330" s="80"/>
      <c r="AZ330" s="80"/>
      <c r="BA330" s="80"/>
      <c r="BB330" s="80"/>
      <c r="BC330" s="80"/>
      <c r="BD330" s="80"/>
      <c r="BE330" s="80" t="s">
        <v>521</v>
      </c>
      <c r="BF330" s="80"/>
      <c r="BG330" s="80"/>
      <c r="BH330" s="222">
        <v>1</v>
      </c>
      <c r="BI330" s="222">
        <v>2</v>
      </c>
      <c r="BJ330" s="222">
        <v>1</v>
      </c>
      <c r="BK330" s="222">
        <v>2</v>
      </c>
      <c r="BL330" s="222">
        <v>2</v>
      </c>
      <c r="BM330" s="222">
        <v>1</v>
      </c>
      <c r="BN330" s="222">
        <v>1</v>
      </c>
      <c r="BO330" s="222">
        <v>2</v>
      </c>
      <c r="BP330" s="222">
        <v>1</v>
      </c>
      <c r="BQ330" s="222">
        <v>2</v>
      </c>
      <c r="BR330" s="222">
        <v>2</v>
      </c>
      <c r="BS330" s="222">
        <v>2</v>
      </c>
      <c r="BT330" s="222">
        <v>2</v>
      </c>
      <c r="BU330" s="222">
        <v>1</v>
      </c>
      <c r="BV330" s="222">
        <v>2</v>
      </c>
      <c r="BW330" s="222">
        <v>2</v>
      </c>
      <c r="BX330" s="222">
        <v>1</v>
      </c>
      <c r="BY330" s="222">
        <v>1</v>
      </c>
      <c r="BZ330" s="222">
        <v>2</v>
      </c>
      <c r="CA330" s="222">
        <v>1</v>
      </c>
      <c r="CB330" s="222">
        <v>2</v>
      </c>
      <c r="CC330" s="308">
        <f>COUNTIF(BH330:CB330,"2")</f>
        <v>12</v>
      </c>
      <c r="CD330" s="347">
        <f>CC330/(CC330+CE330+CG330+CI330)</f>
        <v>0.5714285714285714</v>
      </c>
      <c r="CE330" s="308">
        <f>COUNTIF(BH330:CB330,"1")</f>
        <v>9</v>
      </c>
      <c r="CF330" s="347">
        <f>CE330/(CC330+CE330+CG330+CI330)</f>
        <v>0.42857142857142855</v>
      </c>
      <c r="CG330" s="308">
        <f>COUNTIF(BH330:CB330,"0")</f>
        <v>0</v>
      </c>
      <c r="CH330" s="347">
        <f>CG330/(CC330+CE330+CG330+CI330)</f>
        <v>0</v>
      </c>
      <c r="CI330" s="308">
        <f>COUNTIF(BH330:CB330,"KĐG")</f>
        <v>0</v>
      </c>
      <c r="CJ330" s="347">
        <f t="shared" si="156"/>
        <v>0</v>
      </c>
      <c r="CK330" s="306">
        <f t="shared" si="157"/>
        <v>1.5714285714285714</v>
      </c>
      <c r="CL330" s="306" t="str">
        <f>IF(CJ330&gt;=50%,"KĐG",IF(CK330&gt;=1.6,"Đạt mục tiêu",IF(CK330&gt;=1,"Cần cố gắng","Chưa đạt")))</f>
        <v>Cần cố gắng</v>
      </c>
      <c r="CM330" s="6"/>
    </row>
    <row r="331" spans="1:91" s="22" customFormat="1" ht="166.5" hidden="1" customHeight="1">
      <c r="A331" s="71">
        <v>325</v>
      </c>
      <c r="B331" s="342">
        <v>521</v>
      </c>
      <c r="C331" s="345" t="s">
        <v>249</v>
      </c>
      <c r="D331" s="329" t="s">
        <v>10</v>
      </c>
      <c r="E331" s="340" t="s">
        <v>319</v>
      </c>
      <c r="F331" s="323" t="s">
        <v>12</v>
      </c>
      <c r="G331" s="340" t="s">
        <v>319</v>
      </c>
      <c r="H331" s="164" t="s">
        <v>443</v>
      </c>
      <c r="I331" s="58" t="s">
        <v>600</v>
      </c>
      <c r="J331" s="14" t="s">
        <v>363</v>
      </c>
      <c r="K331" s="15" t="s">
        <v>330</v>
      </c>
      <c r="L331" s="51" t="s">
        <v>296</v>
      </c>
      <c r="M331" s="69" t="s">
        <v>184</v>
      </c>
      <c r="N331" s="342"/>
      <c r="O331" s="342"/>
      <c r="P331" s="342"/>
      <c r="Q331" s="342"/>
      <c r="R331" s="342"/>
      <c r="S331" s="342"/>
      <c r="T331" s="342"/>
      <c r="U331" s="342"/>
      <c r="V331" s="342"/>
      <c r="W331" s="342" t="s">
        <v>184</v>
      </c>
      <c r="X331" s="306">
        <f>COUNTIF($N331:$W331,"x")</f>
        <v>1</v>
      </c>
      <c r="Y331" s="80"/>
      <c r="Z331" s="80"/>
      <c r="AA331" s="80"/>
      <c r="AB331" s="185"/>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c r="BB331" s="80"/>
      <c r="BC331" s="80"/>
      <c r="BD331" s="80"/>
      <c r="BE331" s="80"/>
      <c r="BF331" s="80"/>
      <c r="BG331" s="80" t="s">
        <v>521</v>
      </c>
      <c r="BH331" s="6">
        <v>1</v>
      </c>
      <c r="BI331" s="6">
        <v>2</v>
      </c>
      <c r="BJ331" s="6">
        <v>2</v>
      </c>
      <c r="BK331" s="6">
        <v>2</v>
      </c>
      <c r="BL331" s="6">
        <v>2</v>
      </c>
      <c r="BM331" s="6">
        <v>1</v>
      </c>
      <c r="BN331" s="6">
        <v>2</v>
      </c>
      <c r="BO331" s="6">
        <v>2</v>
      </c>
      <c r="BP331" s="6">
        <v>2</v>
      </c>
      <c r="BQ331" s="6">
        <v>2</v>
      </c>
      <c r="BR331" s="6">
        <v>2</v>
      </c>
      <c r="BS331" s="6">
        <v>2</v>
      </c>
      <c r="BT331" s="6">
        <v>1</v>
      </c>
      <c r="BU331" s="6">
        <v>2</v>
      </c>
      <c r="BV331" s="6">
        <v>1</v>
      </c>
      <c r="BW331" s="6">
        <v>2</v>
      </c>
      <c r="BX331" s="6">
        <v>1</v>
      </c>
      <c r="BY331" s="6">
        <v>2</v>
      </c>
      <c r="BZ331" s="6">
        <v>2</v>
      </c>
      <c r="CA331" s="6">
        <v>2</v>
      </c>
      <c r="CB331" s="6">
        <v>1</v>
      </c>
      <c r="CC331" s="308">
        <f>COUNTIF(BH331:CB331,"2")</f>
        <v>15</v>
      </c>
      <c r="CD331" s="347">
        <f>CC331/(CC331+CE331+CG331+CI331)</f>
        <v>0.7142857142857143</v>
      </c>
      <c r="CE331" s="308">
        <f>COUNTIF(BH331:CB331,"1")</f>
        <v>6</v>
      </c>
      <c r="CF331" s="347">
        <f>CE331/(CC331+CE331+CG331+CI331)</f>
        <v>0.2857142857142857</v>
      </c>
      <c r="CG331" s="308">
        <f>COUNTIF(BH331:CB331,"0")</f>
        <v>0</v>
      </c>
      <c r="CH331" s="347">
        <f>CG331/(CC331+CE331+CG331+CI331)</f>
        <v>0</v>
      </c>
      <c r="CI331" s="308">
        <f>COUNTIF(BH331:CB331,"KĐG")</f>
        <v>0</v>
      </c>
      <c r="CJ331" s="347">
        <f t="shared" si="156"/>
        <v>0</v>
      </c>
      <c r="CK331" s="306">
        <f t="shared" si="157"/>
        <v>1.7142857142857142</v>
      </c>
      <c r="CL331" s="306" t="str">
        <f>IF(CJ331&gt;=50%,"KĐG",IF(CK331&gt;=1.6,"Đạt mục tiêu",IF(CK331&gt;=1,"Cần cố gắng","Chưa đạt")))</f>
        <v>Đạt mục tiêu</v>
      </c>
      <c r="CM331" s="6"/>
    </row>
    <row r="332" spans="1:91" s="22" customFormat="1" ht="185.25" hidden="1" customHeight="1">
      <c r="A332" s="71">
        <v>326</v>
      </c>
      <c r="B332" s="342">
        <v>523</v>
      </c>
      <c r="C332" s="345" t="s">
        <v>333</v>
      </c>
      <c r="D332" s="329" t="s">
        <v>10</v>
      </c>
      <c r="E332" s="337" t="s">
        <v>320</v>
      </c>
      <c r="F332" s="323" t="s">
        <v>10</v>
      </c>
      <c r="G332" s="337" t="s">
        <v>320</v>
      </c>
      <c r="H332" s="176" t="s">
        <v>444</v>
      </c>
      <c r="I332" s="58" t="s">
        <v>600</v>
      </c>
      <c r="J332" s="14" t="s">
        <v>363</v>
      </c>
      <c r="K332" s="15" t="s">
        <v>330</v>
      </c>
      <c r="L332" s="51" t="s">
        <v>334</v>
      </c>
      <c r="M332" s="69" t="s">
        <v>184</v>
      </c>
      <c r="N332" s="342"/>
      <c r="O332" s="342"/>
      <c r="P332" s="342"/>
      <c r="Q332" s="342" t="s">
        <v>184</v>
      </c>
      <c r="R332" s="342"/>
      <c r="S332" s="342"/>
      <c r="T332" s="342"/>
      <c r="U332" s="342"/>
      <c r="V332" s="342"/>
      <c r="W332" s="342"/>
      <c r="X332" s="306">
        <f>COUNTIF($N332:$W332,"x")</f>
        <v>1</v>
      </c>
      <c r="Y332" s="80"/>
      <c r="Z332" s="80"/>
      <c r="AA332" s="80"/>
      <c r="AB332" s="185"/>
      <c r="AC332" s="80"/>
      <c r="AD332" s="80"/>
      <c r="AE332" s="80"/>
      <c r="AF332" s="80"/>
      <c r="AG332" s="80"/>
      <c r="AH332" s="80"/>
      <c r="AI332" s="80"/>
      <c r="AJ332" s="80"/>
      <c r="AK332" s="80"/>
      <c r="AL332" s="80"/>
      <c r="AM332" s="80"/>
      <c r="AN332" s="80" t="s">
        <v>523</v>
      </c>
      <c r="AO332" s="80"/>
      <c r="AP332" s="80"/>
      <c r="AQ332" s="80"/>
      <c r="AR332" s="80"/>
      <c r="AS332" s="80"/>
      <c r="AT332" s="80"/>
      <c r="AU332" s="80"/>
      <c r="AV332" s="80" t="s">
        <v>523</v>
      </c>
      <c r="AW332" s="80"/>
      <c r="AX332" s="80"/>
      <c r="AY332" s="80"/>
      <c r="AZ332" s="80"/>
      <c r="BA332" s="80"/>
      <c r="BB332" s="80"/>
      <c r="BC332" s="80"/>
      <c r="BD332" s="80"/>
      <c r="BE332" s="80"/>
      <c r="BF332" s="80"/>
      <c r="BG332" s="80"/>
      <c r="BH332" s="6">
        <v>2</v>
      </c>
      <c r="BI332" s="6">
        <v>2</v>
      </c>
      <c r="BJ332" s="6">
        <v>2</v>
      </c>
      <c r="BK332" s="6">
        <v>2</v>
      </c>
      <c r="BL332" s="6">
        <v>2</v>
      </c>
      <c r="BM332" s="6">
        <v>1</v>
      </c>
      <c r="BN332" s="6">
        <v>2</v>
      </c>
      <c r="BO332" s="6">
        <v>2</v>
      </c>
      <c r="BP332" s="6">
        <v>2</v>
      </c>
      <c r="BQ332" s="6">
        <v>2</v>
      </c>
      <c r="BR332" s="6">
        <v>2</v>
      </c>
      <c r="BS332" s="6">
        <v>2</v>
      </c>
      <c r="BT332" s="6">
        <v>2</v>
      </c>
      <c r="BU332" s="6">
        <v>2</v>
      </c>
      <c r="BV332" s="6">
        <v>1</v>
      </c>
      <c r="BW332" s="6">
        <v>2</v>
      </c>
      <c r="BX332" s="6">
        <v>2</v>
      </c>
      <c r="BY332" s="6">
        <v>2</v>
      </c>
      <c r="BZ332" s="6">
        <v>2</v>
      </c>
      <c r="CA332" s="6">
        <v>2</v>
      </c>
      <c r="CB332" s="6">
        <v>2</v>
      </c>
      <c r="CC332" s="308">
        <f>COUNTIF(BH332:CB332,"2")</f>
        <v>19</v>
      </c>
      <c r="CD332" s="347">
        <f>CC332/(CC332+CE332+CG332+CI332)</f>
        <v>0.90476190476190477</v>
      </c>
      <c r="CE332" s="308">
        <f>COUNTIF(BH332:CB332,"1")</f>
        <v>2</v>
      </c>
      <c r="CF332" s="347">
        <f>CE332/(CC332+CE332+CG332+CI332)</f>
        <v>9.5238095238095233E-2</v>
      </c>
      <c r="CG332" s="308">
        <f>COUNTIF(BH332:CB332,"0")</f>
        <v>0</v>
      </c>
      <c r="CH332" s="347">
        <f>CG332/(CC332+CE332+CG332+CI332)</f>
        <v>0</v>
      </c>
      <c r="CI332" s="308">
        <f>COUNTIF(BH332:CB332,"KĐG")</f>
        <v>0</v>
      </c>
      <c r="CJ332" s="347">
        <f t="shared" si="156"/>
        <v>0</v>
      </c>
      <c r="CK332" s="306">
        <f t="shared" si="157"/>
        <v>1.9047619047619047</v>
      </c>
      <c r="CL332" s="306" t="str">
        <f>IF(CJ332&gt;=50%,"KĐG",IF(CK332&gt;=1.6,"Đạt mục tiêu",IF(CK332&gt;=1,"Cần cố gắng","Chưa đạt")))</f>
        <v>Đạt mục tiêu</v>
      </c>
      <c r="CM332" s="6"/>
    </row>
    <row r="333" spans="1:91" s="22" customFormat="1" ht="97.5" customHeight="1">
      <c r="A333" s="71">
        <v>327</v>
      </c>
      <c r="B333" s="342">
        <v>524</v>
      </c>
      <c r="C333" s="345" t="s">
        <v>251</v>
      </c>
      <c r="D333" s="329" t="s">
        <v>10</v>
      </c>
      <c r="E333" s="345" t="s">
        <v>250</v>
      </c>
      <c r="F333" s="329" t="s">
        <v>10</v>
      </c>
      <c r="G333" s="345" t="s">
        <v>250</v>
      </c>
      <c r="H333" s="161" t="s">
        <v>563</v>
      </c>
      <c r="I333" s="55" t="s">
        <v>600</v>
      </c>
      <c r="J333" s="14" t="s">
        <v>363</v>
      </c>
      <c r="K333" s="15" t="s">
        <v>330</v>
      </c>
      <c r="L333" s="51" t="s">
        <v>334</v>
      </c>
      <c r="M333" s="69" t="s">
        <v>184</v>
      </c>
      <c r="N333" s="342"/>
      <c r="O333" s="342"/>
      <c r="P333" s="342"/>
      <c r="Q333" s="342"/>
      <c r="R333" s="342" t="s">
        <v>184</v>
      </c>
      <c r="S333" s="342"/>
      <c r="T333" s="342"/>
      <c r="U333" s="342"/>
      <c r="V333" s="342"/>
      <c r="W333" s="342"/>
      <c r="X333" s="306">
        <f>COUNTIF($N333:$W333,"x")</f>
        <v>1</v>
      </c>
      <c r="Y333" s="80"/>
      <c r="Z333" s="80"/>
      <c r="AA333" s="80"/>
      <c r="AB333" s="185"/>
      <c r="AC333" s="80"/>
      <c r="AD333" s="80"/>
      <c r="AE333" s="80"/>
      <c r="AF333" s="80"/>
      <c r="AG333" s="80"/>
      <c r="AH333" s="80"/>
      <c r="AI333" s="80"/>
      <c r="AJ333" s="80"/>
      <c r="AK333" s="80"/>
      <c r="AL333" s="80"/>
      <c r="AM333" s="80"/>
      <c r="AN333" s="80"/>
      <c r="AO333" s="80" t="s">
        <v>522</v>
      </c>
      <c r="AP333" s="80"/>
      <c r="AQ333" s="80"/>
      <c r="AR333" s="80"/>
      <c r="AS333" s="80"/>
      <c r="AT333" s="80"/>
      <c r="AU333" s="80"/>
      <c r="AV333" s="80"/>
      <c r="AW333" s="80"/>
      <c r="AX333" s="80"/>
      <c r="AY333" s="80"/>
      <c r="AZ333" s="80"/>
      <c r="BA333" s="80"/>
      <c r="BB333" s="80"/>
      <c r="BC333" s="80"/>
      <c r="BD333" s="80"/>
      <c r="BE333" s="80"/>
      <c r="BF333" s="80" t="s">
        <v>522</v>
      </c>
      <c r="BG333" s="80"/>
      <c r="BH333" s="6">
        <v>2</v>
      </c>
      <c r="BI333" s="6">
        <v>2</v>
      </c>
      <c r="BJ333" s="6">
        <v>2</v>
      </c>
      <c r="BK333" s="6">
        <v>2</v>
      </c>
      <c r="BL333" s="6">
        <v>1</v>
      </c>
      <c r="BM333" s="6">
        <v>1</v>
      </c>
      <c r="BN333" s="6">
        <v>2</v>
      </c>
      <c r="BO333" s="6">
        <v>1</v>
      </c>
      <c r="BP333" s="6">
        <v>2</v>
      </c>
      <c r="BQ333" s="6">
        <v>2</v>
      </c>
      <c r="BR333" s="6">
        <v>2</v>
      </c>
      <c r="BS333" s="6">
        <v>2</v>
      </c>
      <c r="BT333" s="6">
        <v>1</v>
      </c>
      <c r="BU333" s="6">
        <v>1</v>
      </c>
      <c r="BV333" s="6">
        <v>2</v>
      </c>
      <c r="BW333" s="6">
        <v>1</v>
      </c>
      <c r="BX333" s="6">
        <v>2</v>
      </c>
      <c r="BY333" s="6">
        <v>1</v>
      </c>
      <c r="BZ333" s="6">
        <v>2</v>
      </c>
      <c r="CA333" s="6">
        <v>2</v>
      </c>
      <c r="CB333" s="6">
        <v>2</v>
      </c>
      <c r="CC333" s="308">
        <f>COUNTIF(BH333:CB333,"2")</f>
        <v>14</v>
      </c>
      <c r="CD333" s="347">
        <f>CC333/(CC333+CE333+CG333+CI333)</f>
        <v>0.66666666666666663</v>
      </c>
      <c r="CE333" s="308">
        <f>COUNTIF(BH333:CB333,"1")</f>
        <v>7</v>
      </c>
      <c r="CF333" s="347">
        <f>CE333/(CC333+CE333+CG333+CI333)</f>
        <v>0.33333333333333331</v>
      </c>
      <c r="CG333" s="308">
        <f>COUNTIF(BH333:CB333,"0")</f>
        <v>0</v>
      </c>
      <c r="CH333" s="347">
        <f>CG333/(CC333+CE333+CG333+CI333)</f>
        <v>0</v>
      </c>
      <c r="CI333" s="308">
        <f>COUNTIF(BH333:CB333,"KĐG")</f>
        <v>0</v>
      </c>
      <c r="CJ333" s="347">
        <f t="shared" si="156"/>
        <v>0</v>
      </c>
      <c r="CK333" s="277">
        <f t="shared" si="157"/>
        <v>1.6666666666666667</v>
      </c>
      <c r="CL333" s="306" t="str">
        <f>IF(CJ333&gt;=50%,"KĐG",IF(CK333&gt;=1.6,"Đạt mục tiêu",IF(CK333&gt;=1,"Cần cố gắng","Chưa đạt")))</f>
        <v>Đạt mục tiêu</v>
      </c>
      <c r="CM333" s="6"/>
    </row>
    <row r="334" spans="1:91" s="22" customFormat="1" ht="50.4" hidden="1" customHeight="1">
      <c r="A334" s="71">
        <v>328</v>
      </c>
      <c r="B334" s="41">
        <v>525</v>
      </c>
      <c r="C334" s="582" t="s">
        <v>284</v>
      </c>
      <c r="D334" s="583"/>
      <c r="E334" s="583"/>
      <c r="F334" s="584"/>
      <c r="G334" s="45" t="s">
        <v>331</v>
      </c>
      <c r="H334" s="152" t="s">
        <v>331</v>
      </c>
      <c r="I334" s="45" t="s">
        <v>331</v>
      </c>
      <c r="J334" s="45" t="s">
        <v>331</v>
      </c>
      <c r="K334" s="15" t="s">
        <v>330</v>
      </c>
      <c r="L334" s="45" t="s">
        <v>331</v>
      </c>
      <c r="M334" s="45" t="s">
        <v>331</v>
      </c>
      <c r="N334" s="45" t="s">
        <v>331</v>
      </c>
      <c r="O334" s="45" t="s">
        <v>331</v>
      </c>
      <c r="P334" s="45" t="s">
        <v>331</v>
      </c>
      <c r="Q334" s="45" t="s">
        <v>331</v>
      </c>
      <c r="R334" s="45" t="s">
        <v>331</v>
      </c>
      <c r="S334" s="45" t="s">
        <v>331</v>
      </c>
      <c r="T334" s="45" t="s">
        <v>331</v>
      </c>
      <c r="U334" s="45" t="s">
        <v>331</v>
      </c>
      <c r="V334" s="45" t="s">
        <v>331</v>
      </c>
      <c r="W334" s="45" t="s">
        <v>331</v>
      </c>
      <c r="X334" s="45" t="s">
        <v>331</v>
      </c>
      <c r="Y334" s="45" t="s">
        <v>331</v>
      </c>
      <c r="Z334" s="45" t="s">
        <v>331</v>
      </c>
      <c r="AA334" s="45" t="s">
        <v>331</v>
      </c>
      <c r="AB334" s="45" t="s">
        <v>331</v>
      </c>
      <c r="AC334" s="45" t="s">
        <v>331</v>
      </c>
      <c r="AD334" s="45" t="s">
        <v>331</v>
      </c>
      <c r="AE334" s="45" t="s">
        <v>331</v>
      </c>
      <c r="AF334" s="45" t="s">
        <v>331</v>
      </c>
      <c r="AG334" s="45" t="s">
        <v>331</v>
      </c>
      <c r="AH334" s="45" t="s">
        <v>331</v>
      </c>
      <c r="AI334" s="45" t="s">
        <v>331</v>
      </c>
      <c r="AJ334" s="45" t="s">
        <v>331</v>
      </c>
      <c r="AK334" s="45" t="s">
        <v>331</v>
      </c>
      <c r="AL334" s="45" t="s">
        <v>331</v>
      </c>
      <c r="AM334" s="45" t="s">
        <v>331</v>
      </c>
      <c r="AN334" s="45" t="s">
        <v>331</v>
      </c>
      <c r="AO334" s="45" t="s">
        <v>331</v>
      </c>
      <c r="AP334" s="45" t="s">
        <v>331</v>
      </c>
      <c r="AQ334" s="45" t="s">
        <v>331</v>
      </c>
      <c r="AR334" s="45" t="s">
        <v>331</v>
      </c>
      <c r="AS334" s="45" t="s">
        <v>331</v>
      </c>
      <c r="AT334" s="45" t="s">
        <v>331</v>
      </c>
      <c r="AU334" s="45" t="s">
        <v>331</v>
      </c>
      <c r="AV334" s="45" t="s">
        <v>331</v>
      </c>
      <c r="AW334" s="45" t="s">
        <v>331</v>
      </c>
      <c r="AX334" s="45" t="s">
        <v>331</v>
      </c>
      <c r="AY334" s="45" t="s">
        <v>331</v>
      </c>
      <c r="AZ334" s="45" t="s">
        <v>331</v>
      </c>
      <c r="BA334" s="45" t="s">
        <v>331</v>
      </c>
      <c r="BB334" s="45" t="s">
        <v>331</v>
      </c>
      <c r="BC334" s="45" t="s">
        <v>331</v>
      </c>
      <c r="BD334" s="45" t="s">
        <v>331</v>
      </c>
      <c r="BE334" s="45" t="s">
        <v>331</v>
      </c>
      <c r="BF334" s="45" t="s">
        <v>331</v>
      </c>
      <c r="BG334" s="45" t="s">
        <v>331</v>
      </c>
      <c r="BH334" s="45" t="s">
        <v>331</v>
      </c>
      <c r="BI334" s="45" t="s">
        <v>331</v>
      </c>
      <c r="BJ334" s="45" t="s">
        <v>331</v>
      </c>
      <c r="BK334" s="45" t="s">
        <v>331</v>
      </c>
      <c r="BL334" s="45" t="s">
        <v>331</v>
      </c>
      <c r="BM334" s="45" t="s">
        <v>331</v>
      </c>
      <c r="BN334" s="45" t="s">
        <v>331</v>
      </c>
      <c r="BO334" s="45" t="s">
        <v>331</v>
      </c>
      <c r="BP334" s="45" t="s">
        <v>331</v>
      </c>
      <c r="BQ334" s="45" t="s">
        <v>331</v>
      </c>
      <c r="BR334" s="45" t="s">
        <v>331</v>
      </c>
      <c r="BS334" s="45" t="s">
        <v>331</v>
      </c>
      <c r="BT334" s="45" t="s">
        <v>331</v>
      </c>
      <c r="BU334" s="45" t="s">
        <v>331</v>
      </c>
      <c r="BV334" s="45" t="s">
        <v>331</v>
      </c>
      <c r="BW334" s="45" t="s">
        <v>331</v>
      </c>
      <c r="BX334" s="45" t="s">
        <v>331</v>
      </c>
      <c r="BY334" s="45" t="s">
        <v>331</v>
      </c>
      <c r="BZ334" s="45" t="s">
        <v>331</v>
      </c>
      <c r="CA334" s="45" t="s">
        <v>331</v>
      </c>
      <c r="CB334" s="45" t="s">
        <v>331</v>
      </c>
      <c r="CC334" s="45" t="s">
        <v>331</v>
      </c>
      <c r="CD334" s="278" t="s">
        <v>331</v>
      </c>
      <c r="CE334" s="45" t="s">
        <v>331</v>
      </c>
      <c r="CF334" s="278" t="s">
        <v>331</v>
      </c>
      <c r="CG334" s="45" t="s">
        <v>331</v>
      </c>
      <c r="CH334" s="278" t="s">
        <v>331</v>
      </c>
      <c r="CI334" s="45" t="s">
        <v>331</v>
      </c>
      <c r="CJ334" s="278" t="s">
        <v>331</v>
      </c>
      <c r="CK334" s="45" t="s">
        <v>331</v>
      </c>
      <c r="CL334" s="45" t="s">
        <v>331</v>
      </c>
      <c r="CM334" s="45" t="s">
        <v>331</v>
      </c>
    </row>
    <row r="335" spans="1:91" s="22" customFormat="1" ht="20.25" hidden="1" customHeight="1">
      <c r="A335" s="71">
        <v>329</v>
      </c>
      <c r="B335" s="585">
        <v>526</v>
      </c>
      <c r="C335" s="594" t="s">
        <v>56</v>
      </c>
      <c r="D335" s="597" t="s">
        <v>12</v>
      </c>
      <c r="E335" s="598" t="s">
        <v>55</v>
      </c>
      <c r="F335" s="587" t="s">
        <v>12</v>
      </c>
      <c r="G335" s="575" t="s">
        <v>55</v>
      </c>
      <c r="H335" s="170" t="s">
        <v>564</v>
      </c>
      <c r="I335" s="62" t="s">
        <v>600</v>
      </c>
      <c r="J335" s="14" t="s">
        <v>363</v>
      </c>
      <c r="K335" s="255" t="s">
        <v>330</v>
      </c>
      <c r="L335" s="52" t="s">
        <v>296</v>
      </c>
      <c r="M335" s="69" t="s">
        <v>184</v>
      </c>
      <c r="N335" s="73" t="s">
        <v>184</v>
      </c>
      <c r="O335" s="73"/>
      <c r="P335" s="73"/>
      <c r="Q335" s="73"/>
      <c r="R335" s="73"/>
      <c r="S335" s="74"/>
      <c r="T335" s="73"/>
      <c r="U335" s="73"/>
      <c r="V335" s="73"/>
      <c r="W335" s="73"/>
      <c r="X335" s="306">
        <f t="shared" ref="X335:X398" si="176">COUNTIF($N335:$W335,"x")</f>
        <v>1</v>
      </c>
      <c r="Y335" s="80" t="s">
        <v>521</v>
      </c>
      <c r="Z335" s="80"/>
      <c r="AA335" s="80"/>
      <c r="AB335" s="185"/>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c r="BB335" s="80"/>
      <c r="BC335" s="80"/>
      <c r="BD335" s="80"/>
      <c r="BE335" s="80"/>
      <c r="BF335" s="80"/>
      <c r="BG335" s="80"/>
      <c r="BH335" s="6">
        <v>2</v>
      </c>
      <c r="BI335" s="6">
        <v>2</v>
      </c>
      <c r="BJ335" s="6">
        <v>2</v>
      </c>
      <c r="BK335" s="6">
        <v>1</v>
      </c>
      <c r="BL335" s="6">
        <v>2</v>
      </c>
      <c r="BM335" s="6">
        <v>1</v>
      </c>
      <c r="BN335" s="6">
        <v>1</v>
      </c>
      <c r="BO335" s="6">
        <v>2</v>
      </c>
      <c r="BP335" s="6">
        <v>2</v>
      </c>
      <c r="BQ335" s="6">
        <v>2</v>
      </c>
      <c r="BR335" s="6">
        <v>2</v>
      </c>
      <c r="BS335" s="6">
        <v>2</v>
      </c>
      <c r="BT335" s="6">
        <v>2</v>
      </c>
      <c r="BU335" s="6">
        <v>2</v>
      </c>
      <c r="BV335" s="6">
        <v>1</v>
      </c>
      <c r="BW335" s="6">
        <v>2</v>
      </c>
      <c r="BX335" s="6">
        <v>1</v>
      </c>
      <c r="BY335" s="6">
        <v>2</v>
      </c>
      <c r="BZ335" s="6">
        <v>2</v>
      </c>
      <c r="CA335" s="6">
        <v>2</v>
      </c>
      <c r="CB335" s="6">
        <v>2</v>
      </c>
      <c r="CC335" s="308">
        <f t="shared" ref="CC335:CC393" si="177">COUNTIF(BH335:CB335,"2")</f>
        <v>16</v>
      </c>
      <c r="CD335" s="347">
        <f t="shared" ref="CD335:CD398" si="178">CC335/(CC335+CE335+CG335+CI335)</f>
        <v>0.76190476190476186</v>
      </c>
      <c r="CE335" s="308">
        <f t="shared" ref="CE335:CE393" si="179">COUNTIF(BH335:CB335,"1")</f>
        <v>5</v>
      </c>
      <c r="CF335" s="347">
        <f t="shared" ref="CF335:CF398" si="180">CE335/(CC335+CE335+CG335+CI335)</f>
        <v>0.23809523809523808</v>
      </c>
      <c r="CG335" s="308">
        <f t="shared" ref="CG335:CG393" si="181">COUNTIF(BH335:CB335,"0")</f>
        <v>0</v>
      </c>
      <c r="CH335" s="347">
        <f t="shared" ref="CH335:CH398" si="182">CG335/(CC335+CE335+CG335+CI335)</f>
        <v>0</v>
      </c>
      <c r="CI335" s="308">
        <f t="shared" ref="CI335:CI393" si="183">COUNTIF(BH335:CB335,"KĐG")</f>
        <v>0</v>
      </c>
      <c r="CJ335" s="347">
        <f t="shared" si="156"/>
        <v>0</v>
      </c>
      <c r="CK335" s="306">
        <f t="shared" si="157"/>
        <v>1.7619047619047619</v>
      </c>
      <c r="CL335" s="306" t="str">
        <f t="shared" ref="CL335:CL398" si="184">IF(CJ335&gt;=50%,"KĐG",IF(CK335&gt;=1.6,"Đạt mục tiêu",IF(CK335&gt;=1,"Cần cố gắng","Chưa đạt")))</f>
        <v>Đạt mục tiêu</v>
      </c>
      <c r="CM335" s="6"/>
    </row>
    <row r="336" spans="1:91" s="22" customFormat="1" ht="22.5" hidden="1" customHeight="1">
      <c r="A336" s="71">
        <v>330</v>
      </c>
      <c r="B336" s="589"/>
      <c r="C336" s="595"/>
      <c r="D336" s="597"/>
      <c r="E336" s="599"/>
      <c r="F336" s="591"/>
      <c r="G336" s="590"/>
      <c r="H336" s="170" t="s">
        <v>565</v>
      </c>
      <c r="I336" s="62" t="s">
        <v>600</v>
      </c>
      <c r="J336" s="14" t="s">
        <v>363</v>
      </c>
      <c r="K336" s="255" t="s">
        <v>330</v>
      </c>
      <c r="L336" s="52" t="s">
        <v>296</v>
      </c>
      <c r="M336" s="69" t="s">
        <v>184</v>
      </c>
      <c r="N336" s="73" t="s">
        <v>184</v>
      </c>
      <c r="O336" s="73"/>
      <c r="P336" s="73"/>
      <c r="Q336" s="73"/>
      <c r="R336" s="73"/>
      <c r="S336" s="74"/>
      <c r="T336" s="73"/>
      <c r="U336" s="73"/>
      <c r="V336" s="73"/>
      <c r="W336" s="73"/>
      <c r="X336" s="306">
        <f t="shared" si="176"/>
        <v>1</v>
      </c>
      <c r="Y336" s="80"/>
      <c r="Z336" s="80" t="s">
        <v>523</v>
      </c>
      <c r="AA336" s="80"/>
      <c r="AB336" s="185"/>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c r="BB336" s="80"/>
      <c r="BC336" s="80"/>
      <c r="BD336" s="80"/>
      <c r="BE336" s="80"/>
      <c r="BF336" s="80"/>
      <c r="BG336" s="80"/>
      <c r="BH336" s="6">
        <v>2</v>
      </c>
      <c r="BI336" s="6">
        <v>2</v>
      </c>
      <c r="BJ336" s="6">
        <v>2</v>
      </c>
      <c r="BK336" s="6">
        <v>2</v>
      </c>
      <c r="BL336" s="6">
        <v>2</v>
      </c>
      <c r="BM336" s="6">
        <v>2</v>
      </c>
      <c r="BN336" s="6">
        <v>2</v>
      </c>
      <c r="BO336" s="6">
        <v>2</v>
      </c>
      <c r="BP336" s="6">
        <v>2</v>
      </c>
      <c r="BQ336" s="6">
        <v>2</v>
      </c>
      <c r="BR336" s="6">
        <v>2</v>
      </c>
      <c r="BS336" s="6">
        <v>2</v>
      </c>
      <c r="BT336" s="6">
        <v>2</v>
      </c>
      <c r="BU336" s="6">
        <v>2</v>
      </c>
      <c r="BV336" s="6">
        <v>2</v>
      </c>
      <c r="BW336" s="6">
        <v>1</v>
      </c>
      <c r="BX336" s="6">
        <v>1</v>
      </c>
      <c r="BY336" s="6">
        <v>2</v>
      </c>
      <c r="BZ336" s="6">
        <v>2</v>
      </c>
      <c r="CA336" s="6">
        <v>2</v>
      </c>
      <c r="CB336" s="6">
        <v>2</v>
      </c>
      <c r="CC336" s="308">
        <f t="shared" si="177"/>
        <v>19</v>
      </c>
      <c r="CD336" s="347">
        <f t="shared" si="178"/>
        <v>0.90476190476190477</v>
      </c>
      <c r="CE336" s="308">
        <f t="shared" si="179"/>
        <v>2</v>
      </c>
      <c r="CF336" s="347">
        <f t="shared" si="180"/>
        <v>9.5238095238095233E-2</v>
      </c>
      <c r="CG336" s="308">
        <f t="shared" si="181"/>
        <v>0</v>
      </c>
      <c r="CH336" s="347">
        <f t="shared" si="182"/>
        <v>0</v>
      </c>
      <c r="CI336" s="308">
        <f t="shared" si="183"/>
        <v>0</v>
      </c>
      <c r="CJ336" s="347">
        <f t="shared" si="156"/>
        <v>0</v>
      </c>
      <c r="CK336" s="306">
        <f t="shared" si="157"/>
        <v>1.9047619047619047</v>
      </c>
      <c r="CL336" s="306" t="str">
        <f t="shared" si="184"/>
        <v>Đạt mục tiêu</v>
      </c>
      <c r="CM336" s="6"/>
    </row>
    <row r="337" spans="1:91" s="22" customFormat="1" ht="24.75" hidden="1" customHeight="1">
      <c r="A337" s="71">
        <v>331</v>
      </c>
      <c r="B337" s="589"/>
      <c r="C337" s="595"/>
      <c r="D337" s="597"/>
      <c r="E337" s="599"/>
      <c r="F337" s="591"/>
      <c r="G337" s="590"/>
      <c r="H337" s="170" t="s">
        <v>598</v>
      </c>
      <c r="I337" s="62" t="s">
        <v>600</v>
      </c>
      <c r="J337" s="14" t="s">
        <v>363</v>
      </c>
      <c r="K337" s="255" t="s">
        <v>330</v>
      </c>
      <c r="L337" s="52" t="s">
        <v>296</v>
      </c>
      <c r="M337" s="69" t="s">
        <v>184</v>
      </c>
      <c r="N337" s="73" t="s">
        <v>184</v>
      </c>
      <c r="O337" s="73"/>
      <c r="P337" s="73"/>
      <c r="Q337" s="73"/>
      <c r="R337" s="73"/>
      <c r="S337" s="74"/>
      <c r="T337" s="73"/>
      <c r="U337" s="73"/>
      <c r="V337" s="73"/>
      <c r="W337" s="73"/>
      <c r="X337" s="306">
        <f t="shared" si="176"/>
        <v>1</v>
      </c>
      <c r="Y337" s="80"/>
      <c r="Z337" s="80"/>
      <c r="AA337" s="80" t="s">
        <v>521</v>
      </c>
      <c r="AB337" s="185"/>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c r="BB337" s="80"/>
      <c r="BC337" s="80"/>
      <c r="BD337" s="80"/>
      <c r="BE337" s="80"/>
      <c r="BF337" s="80"/>
      <c r="BG337" s="80"/>
      <c r="BH337" s="6">
        <v>2</v>
      </c>
      <c r="BI337" s="6">
        <v>2</v>
      </c>
      <c r="BJ337" s="6">
        <v>2</v>
      </c>
      <c r="BK337" s="6">
        <v>2</v>
      </c>
      <c r="BL337" s="6">
        <v>2</v>
      </c>
      <c r="BM337" s="6">
        <v>2</v>
      </c>
      <c r="BN337" s="6">
        <v>2</v>
      </c>
      <c r="BO337" s="6">
        <v>2</v>
      </c>
      <c r="BP337" s="6">
        <v>2</v>
      </c>
      <c r="BQ337" s="6">
        <v>2</v>
      </c>
      <c r="BR337" s="6">
        <v>2</v>
      </c>
      <c r="BS337" s="6">
        <v>2</v>
      </c>
      <c r="BT337" s="6">
        <v>1</v>
      </c>
      <c r="BU337" s="6">
        <v>1</v>
      </c>
      <c r="BV337" s="6">
        <v>2</v>
      </c>
      <c r="BW337" s="6">
        <v>2</v>
      </c>
      <c r="BX337" s="6">
        <v>2</v>
      </c>
      <c r="BY337" s="6">
        <v>1</v>
      </c>
      <c r="BZ337" s="6">
        <v>2</v>
      </c>
      <c r="CA337" s="6">
        <v>2</v>
      </c>
      <c r="CB337" s="6">
        <v>2</v>
      </c>
      <c r="CC337" s="308">
        <f t="shared" si="177"/>
        <v>18</v>
      </c>
      <c r="CD337" s="347">
        <f t="shared" si="178"/>
        <v>0.8571428571428571</v>
      </c>
      <c r="CE337" s="308">
        <f t="shared" si="179"/>
        <v>3</v>
      </c>
      <c r="CF337" s="347">
        <f t="shared" si="180"/>
        <v>0.14285714285714285</v>
      </c>
      <c r="CG337" s="308">
        <f t="shared" si="181"/>
        <v>0</v>
      </c>
      <c r="CH337" s="347">
        <f t="shared" si="182"/>
        <v>0</v>
      </c>
      <c r="CI337" s="308">
        <f t="shared" si="183"/>
        <v>0</v>
      </c>
      <c r="CJ337" s="347">
        <f t="shared" si="156"/>
        <v>0</v>
      </c>
      <c r="CK337" s="306">
        <f t="shared" si="157"/>
        <v>1.8571428571428572</v>
      </c>
      <c r="CL337" s="306" t="str">
        <f t="shared" si="184"/>
        <v>Đạt mục tiêu</v>
      </c>
      <c r="CM337" s="6"/>
    </row>
    <row r="338" spans="1:91" s="22" customFormat="1" ht="19.5" hidden="1" customHeight="1">
      <c r="A338" s="71">
        <v>332</v>
      </c>
      <c r="B338" s="589"/>
      <c r="C338" s="595"/>
      <c r="D338" s="597"/>
      <c r="E338" s="599"/>
      <c r="F338" s="591"/>
      <c r="G338" s="590"/>
      <c r="H338" s="170" t="s">
        <v>566</v>
      </c>
      <c r="I338" s="62" t="s">
        <v>600</v>
      </c>
      <c r="J338" s="14" t="s">
        <v>363</v>
      </c>
      <c r="K338" s="17" t="s">
        <v>330</v>
      </c>
      <c r="L338" s="52" t="s">
        <v>296</v>
      </c>
      <c r="M338" s="69" t="s">
        <v>184</v>
      </c>
      <c r="N338" s="73"/>
      <c r="O338" s="73" t="s">
        <v>184</v>
      </c>
      <c r="P338" s="73"/>
      <c r="Q338" s="73"/>
      <c r="R338" s="73"/>
      <c r="S338" s="74"/>
      <c r="T338" s="73"/>
      <c r="U338" s="73"/>
      <c r="V338" s="73"/>
      <c r="W338" s="73"/>
      <c r="X338" s="306">
        <f t="shared" si="176"/>
        <v>1</v>
      </c>
      <c r="Y338" s="80"/>
      <c r="Z338" s="80"/>
      <c r="AA338" s="80"/>
      <c r="AB338" s="185"/>
      <c r="AC338" s="80" t="s">
        <v>521</v>
      </c>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c r="BB338" s="80"/>
      <c r="BC338" s="80"/>
      <c r="BD338" s="80"/>
      <c r="BE338" s="80"/>
      <c r="BF338" s="80"/>
      <c r="BG338" s="80"/>
      <c r="BH338" s="6">
        <v>2</v>
      </c>
      <c r="BI338" s="6">
        <v>2</v>
      </c>
      <c r="BJ338" s="6">
        <v>2</v>
      </c>
      <c r="BK338" s="6">
        <v>2</v>
      </c>
      <c r="BL338" s="6">
        <v>1</v>
      </c>
      <c r="BM338" s="6">
        <v>2</v>
      </c>
      <c r="BN338" s="6">
        <v>2</v>
      </c>
      <c r="BO338" s="6">
        <v>1</v>
      </c>
      <c r="BP338" s="6">
        <v>2</v>
      </c>
      <c r="BQ338" s="6">
        <v>2</v>
      </c>
      <c r="BR338" s="6">
        <v>2</v>
      </c>
      <c r="BS338" s="6">
        <v>2</v>
      </c>
      <c r="BT338" s="6">
        <v>1</v>
      </c>
      <c r="BU338" s="6">
        <v>2</v>
      </c>
      <c r="BV338" s="6">
        <v>1</v>
      </c>
      <c r="BW338" s="6">
        <v>2</v>
      </c>
      <c r="BX338" s="6">
        <v>1</v>
      </c>
      <c r="BY338" s="6">
        <v>2</v>
      </c>
      <c r="BZ338" s="6">
        <v>2</v>
      </c>
      <c r="CA338" s="6">
        <v>2</v>
      </c>
      <c r="CB338" s="6">
        <v>2</v>
      </c>
      <c r="CC338" s="308">
        <f t="shared" si="177"/>
        <v>16</v>
      </c>
      <c r="CD338" s="347">
        <f t="shared" si="178"/>
        <v>0.76190476190476186</v>
      </c>
      <c r="CE338" s="308">
        <f t="shared" si="179"/>
        <v>5</v>
      </c>
      <c r="CF338" s="347">
        <f t="shared" si="180"/>
        <v>0.23809523809523808</v>
      </c>
      <c r="CG338" s="308">
        <f t="shared" si="181"/>
        <v>0</v>
      </c>
      <c r="CH338" s="347">
        <f t="shared" si="182"/>
        <v>0</v>
      </c>
      <c r="CI338" s="308">
        <f t="shared" si="183"/>
        <v>0</v>
      </c>
      <c r="CJ338" s="347">
        <f t="shared" si="156"/>
        <v>0</v>
      </c>
      <c r="CK338" s="306">
        <f t="shared" si="157"/>
        <v>1.7619047619047619</v>
      </c>
      <c r="CL338" s="306" t="str">
        <f t="shared" si="184"/>
        <v>Đạt mục tiêu</v>
      </c>
      <c r="CM338" s="6"/>
    </row>
    <row r="339" spans="1:91" s="22" customFormat="1" ht="19.5" hidden="1" customHeight="1">
      <c r="A339" s="71">
        <v>333</v>
      </c>
      <c r="B339" s="589"/>
      <c r="C339" s="595"/>
      <c r="D339" s="597"/>
      <c r="E339" s="599"/>
      <c r="F339" s="591"/>
      <c r="G339" s="590"/>
      <c r="H339" s="170" t="s">
        <v>567</v>
      </c>
      <c r="I339" s="62" t="s">
        <v>600</v>
      </c>
      <c r="J339" s="14" t="s">
        <v>363</v>
      </c>
      <c r="K339" s="17" t="s">
        <v>330</v>
      </c>
      <c r="L339" s="52" t="s">
        <v>296</v>
      </c>
      <c r="M339" s="69" t="s">
        <v>184</v>
      </c>
      <c r="N339" s="73"/>
      <c r="O339" s="73" t="s">
        <v>184</v>
      </c>
      <c r="P339" s="73"/>
      <c r="Q339" s="73"/>
      <c r="R339" s="73"/>
      <c r="S339" s="74"/>
      <c r="T339" s="73"/>
      <c r="U339" s="73"/>
      <c r="V339" s="73"/>
      <c r="W339" s="73"/>
      <c r="X339" s="306">
        <f t="shared" si="176"/>
        <v>1</v>
      </c>
      <c r="Y339" s="80"/>
      <c r="Z339" s="80"/>
      <c r="AA339" s="80"/>
      <c r="AB339" s="185"/>
      <c r="AC339" s="80"/>
      <c r="AD339" s="80" t="s">
        <v>523</v>
      </c>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c r="BB339" s="80"/>
      <c r="BC339" s="80"/>
      <c r="BD339" s="80"/>
      <c r="BE339" s="80"/>
      <c r="BF339" s="80"/>
      <c r="BG339" s="80"/>
      <c r="BH339" s="6">
        <v>2</v>
      </c>
      <c r="BI339" s="6">
        <v>1</v>
      </c>
      <c r="BJ339" s="6">
        <v>2</v>
      </c>
      <c r="BK339" s="6">
        <v>2</v>
      </c>
      <c r="BL339" s="6">
        <v>2</v>
      </c>
      <c r="BM339" s="6">
        <v>1</v>
      </c>
      <c r="BN339" s="6">
        <v>2</v>
      </c>
      <c r="BO339" s="6">
        <v>2</v>
      </c>
      <c r="BP339" s="6">
        <v>2</v>
      </c>
      <c r="BQ339" s="6">
        <v>2</v>
      </c>
      <c r="BR339" s="6">
        <v>2</v>
      </c>
      <c r="BS339" s="6">
        <v>2</v>
      </c>
      <c r="BT339" s="6">
        <v>2</v>
      </c>
      <c r="BU339" s="6">
        <v>2</v>
      </c>
      <c r="BV339" s="6">
        <v>2</v>
      </c>
      <c r="BW339" s="6">
        <v>2</v>
      </c>
      <c r="BX339" s="6">
        <v>2</v>
      </c>
      <c r="BY339" s="6">
        <v>2</v>
      </c>
      <c r="BZ339" s="6">
        <v>2</v>
      </c>
      <c r="CA339" s="6">
        <v>1</v>
      </c>
      <c r="CB339" s="6">
        <v>2</v>
      </c>
      <c r="CC339" s="308">
        <f t="shared" si="177"/>
        <v>18</v>
      </c>
      <c r="CD339" s="347">
        <f t="shared" si="178"/>
        <v>0.8571428571428571</v>
      </c>
      <c r="CE339" s="308">
        <f t="shared" si="179"/>
        <v>3</v>
      </c>
      <c r="CF339" s="347">
        <f t="shared" si="180"/>
        <v>0.14285714285714285</v>
      </c>
      <c r="CG339" s="308">
        <f t="shared" si="181"/>
        <v>0</v>
      </c>
      <c r="CH339" s="347">
        <f t="shared" si="182"/>
        <v>0</v>
      </c>
      <c r="CI339" s="308">
        <f t="shared" si="183"/>
        <v>0</v>
      </c>
      <c r="CJ339" s="347">
        <f t="shared" si="156"/>
        <v>0</v>
      </c>
      <c r="CK339" s="306">
        <f t="shared" si="157"/>
        <v>1.8571428571428572</v>
      </c>
      <c r="CL339" s="306" t="str">
        <f t="shared" si="184"/>
        <v>Đạt mục tiêu</v>
      </c>
      <c r="CM339" s="6"/>
    </row>
    <row r="340" spans="1:91" s="22" customFormat="1" ht="22.5" hidden="1" customHeight="1">
      <c r="A340" s="71">
        <v>334</v>
      </c>
      <c r="B340" s="589"/>
      <c r="C340" s="595"/>
      <c r="D340" s="597"/>
      <c r="E340" s="599"/>
      <c r="F340" s="591"/>
      <c r="G340" s="590"/>
      <c r="H340" s="170" t="s">
        <v>568</v>
      </c>
      <c r="I340" s="62" t="s">
        <v>600</v>
      </c>
      <c r="J340" s="14" t="s">
        <v>363</v>
      </c>
      <c r="K340" s="17" t="s">
        <v>330</v>
      </c>
      <c r="L340" s="52" t="s">
        <v>296</v>
      </c>
      <c r="M340" s="69" t="s">
        <v>184</v>
      </c>
      <c r="N340" s="73"/>
      <c r="O340" s="73" t="s">
        <v>184</v>
      </c>
      <c r="P340" s="73"/>
      <c r="Q340" s="73"/>
      <c r="R340" s="73"/>
      <c r="S340" s="74"/>
      <c r="T340" s="73"/>
      <c r="U340" s="73"/>
      <c r="V340" s="73"/>
      <c r="W340" s="73"/>
      <c r="X340" s="306">
        <f t="shared" si="176"/>
        <v>1</v>
      </c>
      <c r="Y340" s="80"/>
      <c r="Z340" s="80"/>
      <c r="AA340" s="80"/>
      <c r="AB340" s="185"/>
      <c r="AC340" s="80"/>
      <c r="AD340" s="80"/>
      <c r="AE340" s="80" t="s">
        <v>521</v>
      </c>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c r="BB340" s="80"/>
      <c r="BC340" s="80"/>
      <c r="BD340" s="80"/>
      <c r="BE340" s="80"/>
      <c r="BF340" s="80"/>
      <c r="BG340" s="80"/>
      <c r="BH340" s="6">
        <v>2</v>
      </c>
      <c r="BI340" s="6">
        <v>2</v>
      </c>
      <c r="BJ340" s="6">
        <v>2</v>
      </c>
      <c r="BK340" s="6">
        <v>2</v>
      </c>
      <c r="BL340" s="6">
        <v>2</v>
      </c>
      <c r="BM340" s="6">
        <v>2</v>
      </c>
      <c r="BN340" s="6">
        <v>2</v>
      </c>
      <c r="BO340" s="6">
        <v>1</v>
      </c>
      <c r="BP340" s="6">
        <v>2</v>
      </c>
      <c r="BQ340" s="6">
        <v>2</v>
      </c>
      <c r="BR340" s="6">
        <v>2</v>
      </c>
      <c r="BS340" s="6">
        <v>2</v>
      </c>
      <c r="BT340" s="6">
        <v>2</v>
      </c>
      <c r="BU340" s="6">
        <v>1</v>
      </c>
      <c r="BV340" s="6">
        <v>2</v>
      </c>
      <c r="BW340" s="6">
        <v>2</v>
      </c>
      <c r="BX340" s="6">
        <v>1</v>
      </c>
      <c r="BY340" s="6">
        <v>2</v>
      </c>
      <c r="BZ340" s="6">
        <v>2</v>
      </c>
      <c r="CA340" s="6">
        <v>2</v>
      </c>
      <c r="CB340" s="6">
        <v>2</v>
      </c>
      <c r="CC340" s="308">
        <f t="shared" si="177"/>
        <v>18</v>
      </c>
      <c r="CD340" s="347">
        <f t="shared" si="178"/>
        <v>0.8571428571428571</v>
      </c>
      <c r="CE340" s="308">
        <f t="shared" si="179"/>
        <v>3</v>
      </c>
      <c r="CF340" s="347">
        <f t="shared" si="180"/>
        <v>0.14285714285714285</v>
      </c>
      <c r="CG340" s="308">
        <f t="shared" si="181"/>
        <v>0</v>
      </c>
      <c r="CH340" s="347">
        <f t="shared" si="182"/>
        <v>0</v>
      </c>
      <c r="CI340" s="308">
        <f t="shared" si="183"/>
        <v>0</v>
      </c>
      <c r="CJ340" s="347">
        <f t="shared" si="156"/>
        <v>0</v>
      </c>
      <c r="CK340" s="306">
        <f t="shared" si="157"/>
        <v>1.8571428571428572</v>
      </c>
      <c r="CL340" s="306" t="str">
        <f t="shared" si="184"/>
        <v>Đạt mục tiêu</v>
      </c>
      <c r="CM340" s="6"/>
    </row>
    <row r="341" spans="1:91" s="22" customFormat="1" ht="28.5" hidden="1" customHeight="1">
      <c r="A341" s="71">
        <v>335</v>
      </c>
      <c r="B341" s="589"/>
      <c r="C341" s="595"/>
      <c r="D341" s="597"/>
      <c r="E341" s="599"/>
      <c r="F341" s="591"/>
      <c r="G341" s="590"/>
      <c r="H341" s="170" t="s">
        <v>569</v>
      </c>
      <c r="I341" s="62" t="s">
        <v>600</v>
      </c>
      <c r="J341" s="14" t="s">
        <v>363</v>
      </c>
      <c r="K341" s="17" t="s">
        <v>330</v>
      </c>
      <c r="L341" s="52" t="s">
        <v>296</v>
      </c>
      <c r="M341" s="69" t="s">
        <v>184</v>
      </c>
      <c r="N341" s="73"/>
      <c r="O341" s="73"/>
      <c r="P341" s="73" t="s">
        <v>184</v>
      </c>
      <c r="Q341" s="73"/>
      <c r="R341" s="73"/>
      <c r="S341" s="74"/>
      <c r="T341" s="73"/>
      <c r="U341" s="73"/>
      <c r="V341" s="73"/>
      <c r="W341" s="73"/>
      <c r="X341" s="306">
        <f t="shared" si="176"/>
        <v>1</v>
      </c>
      <c r="Y341" s="80"/>
      <c r="Z341" s="80"/>
      <c r="AA341" s="80"/>
      <c r="AB341" s="185"/>
      <c r="AC341" s="80"/>
      <c r="AD341" s="80"/>
      <c r="AE341" s="80"/>
      <c r="AF341" s="80" t="s">
        <v>521</v>
      </c>
      <c r="AG341" s="80"/>
      <c r="AH341" s="80"/>
      <c r="AI341" s="80"/>
      <c r="AJ341" s="80"/>
      <c r="AK341" s="80"/>
      <c r="AL341" s="80"/>
      <c r="AM341" s="80"/>
      <c r="AN341" s="80"/>
      <c r="AO341" s="80"/>
      <c r="AP341" s="80"/>
      <c r="AQ341" s="80"/>
      <c r="AR341" s="80"/>
      <c r="AS341" s="80"/>
      <c r="AT341" s="80"/>
      <c r="AU341" s="80"/>
      <c r="AV341" s="80"/>
      <c r="AW341" s="80"/>
      <c r="AX341" s="80"/>
      <c r="AY341" s="80"/>
      <c r="AZ341" s="80"/>
      <c r="BA341" s="80"/>
      <c r="BB341" s="80"/>
      <c r="BC341" s="80"/>
      <c r="BD341" s="80"/>
      <c r="BE341" s="80"/>
      <c r="BF341" s="80"/>
      <c r="BG341" s="80"/>
      <c r="BH341" s="6">
        <v>2</v>
      </c>
      <c r="BI341" s="6">
        <v>2</v>
      </c>
      <c r="BJ341" s="6">
        <v>2</v>
      </c>
      <c r="BK341" s="6">
        <v>2</v>
      </c>
      <c r="BL341" s="6">
        <v>2</v>
      </c>
      <c r="BM341" s="6">
        <v>1</v>
      </c>
      <c r="BN341" s="6">
        <v>2</v>
      </c>
      <c r="BO341" s="6">
        <v>2</v>
      </c>
      <c r="BP341" s="6">
        <v>2</v>
      </c>
      <c r="BQ341" s="6">
        <v>1</v>
      </c>
      <c r="BR341" s="6">
        <v>2</v>
      </c>
      <c r="BS341" s="6">
        <v>2</v>
      </c>
      <c r="BT341" s="6">
        <v>2</v>
      </c>
      <c r="BU341" s="6">
        <v>2</v>
      </c>
      <c r="BV341" s="6">
        <v>1</v>
      </c>
      <c r="BW341" s="6">
        <v>2</v>
      </c>
      <c r="BX341" s="6">
        <v>2</v>
      </c>
      <c r="BY341" s="6">
        <v>2</v>
      </c>
      <c r="BZ341" s="6">
        <v>2</v>
      </c>
      <c r="CA341" s="6">
        <v>2</v>
      </c>
      <c r="CB341" s="6">
        <v>2</v>
      </c>
      <c r="CC341" s="308">
        <f t="shared" si="177"/>
        <v>18</v>
      </c>
      <c r="CD341" s="347">
        <f t="shared" si="178"/>
        <v>0.8571428571428571</v>
      </c>
      <c r="CE341" s="308">
        <f t="shared" si="179"/>
        <v>3</v>
      </c>
      <c r="CF341" s="347">
        <f t="shared" si="180"/>
        <v>0.14285714285714285</v>
      </c>
      <c r="CG341" s="308">
        <f t="shared" si="181"/>
        <v>0</v>
      </c>
      <c r="CH341" s="347">
        <f t="shared" si="182"/>
        <v>0</v>
      </c>
      <c r="CI341" s="308">
        <f t="shared" si="183"/>
        <v>0</v>
      </c>
      <c r="CJ341" s="347">
        <f t="shared" si="156"/>
        <v>0</v>
      </c>
      <c r="CK341" s="306">
        <f t="shared" si="157"/>
        <v>1.8571428571428572</v>
      </c>
      <c r="CL341" s="306" t="str">
        <f t="shared" si="184"/>
        <v>Đạt mục tiêu</v>
      </c>
      <c r="CM341" s="6"/>
    </row>
    <row r="342" spans="1:91" s="22" customFormat="1" ht="19.5" hidden="1" customHeight="1">
      <c r="A342" s="71">
        <v>336</v>
      </c>
      <c r="B342" s="589"/>
      <c r="C342" s="595"/>
      <c r="D342" s="597"/>
      <c r="E342" s="599"/>
      <c r="F342" s="591"/>
      <c r="G342" s="590"/>
      <c r="H342" s="170" t="s">
        <v>570</v>
      </c>
      <c r="I342" s="62" t="s">
        <v>600</v>
      </c>
      <c r="J342" s="14" t="s">
        <v>363</v>
      </c>
      <c r="K342" s="17" t="s">
        <v>330</v>
      </c>
      <c r="L342" s="52" t="s">
        <v>296</v>
      </c>
      <c r="M342" s="69" t="s">
        <v>184</v>
      </c>
      <c r="N342" s="73"/>
      <c r="O342" s="73"/>
      <c r="P342" s="73" t="s">
        <v>184</v>
      </c>
      <c r="Q342" s="73"/>
      <c r="R342" s="73"/>
      <c r="S342" s="74"/>
      <c r="T342" s="73"/>
      <c r="U342" s="73"/>
      <c r="V342" s="73"/>
      <c r="W342" s="73"/>
      <c r="X342" s="306">
        <f t="shared" si="176"/>
        <v>1</v>
      </c>
      <c r="Y342" s="80"/>
      <c r="Z342" s="80"/>
      <c r="AA342" s="80"/>
      <c r="AB342" s="185"/>
      <c r="AC342" s="80"/>
      <c r="AD342" s="80"/>
      <c r="AE342" s="80"/>
      <c r="AF342" s="80"/>
      <c r="AG342" s="80" t="s">
        <v>521</v>
      </c>
      <c r="AH342" s="80"/>
      <c r="AI342" s="80"/>
      <c r="AJ342" s="80"/>
      <c r="AK342" s="80"/>
      <c r="AL342" s="80"/>
      <c r="AM342" s="80"/>
      <c r="AN342" s="80"/>
      <c r="AO342" s="80"/>
      <c r="AP342" s="80"/>
      <c r="AQ342" s="80"/>
      <c r="AR342" s="80"/>
      <c r="AS342" s="80"/>
      <c r="AT342" s="80"/>
      <c r="AU342" s="80"/>
      <c r="AV342" s="80"/>
      <c r="AW342" s="80"/>
      <c r="AX342" s="80"/>
      <c r="AY342" s="80"/>
      <c r="AZ342" s="80"/>
      <c r="BA342" s="80"/>
      <c r="BB342" s="80"/>
      <c r="BC342" s="80"/>
      <c r="BD342" s="80"/>
      <c r="BE342" s="80"/>
      <c r="BF342" s="80"/>
      <c r="BG342" s="80"/>
      <c r="BH342" s="6">
        <v>1</v>
      </c>
      <c r="BI342" s="6">
        <v>2</v>
      </c>
      <c r="BJ342" s="6">
        <v>1</v>
      </c>
      <c r="BK342" s="6">
        <v>2</v>
      </c>
      <c r="BL342" s="6">
        <v>2</v>
      </c>
      <c r="BM342" s="6">
        <v>1</v>
      </c>
      <c r="BN342" s="6">
        <v>2</v>
      </c>
      <c r="BO342" s="6">
        <v>2</v>
      </c>
      <c r="BP342" s="6">
        <v>2</v>
      </c>
      <c r="BQ342" s="6">
        <v>2</v>
      </c>
      <c r="BR342" s="6">
        <v>2</v>
      </c>
      <c r="BS342" s="6">
        <v>1</v>
      </c>
      <c r="BT342" s="6">
        <v>1</v>
      </c>
      <c r="BU342" s="6">
        <v>1</v>
      </c>
      <c r="BV342" s="6">
        <v>2</v>
      </c>
      <c r="BW342" s="6">
        <v>2</v>
      </c>
      <c r="BX342" s="6">
        <v>1</v>
      </c>
      <c r="BY342" s="6">
        <v>2</v>
      </c>
      <c r="BZ342" s="6">
        <v>1</v>
      </c>
      <c r="CA342" s="6">
        <v>2</v>
      </c>
      <c r="CB342" s="6">
        <v>2</v>
      </c>
      <c r="CC342" s="308">
        <f t="shared" si="177"/>
        <v>13</v>
      </c>
      <c r="CD342" s="347">
        <f t="shared" si="178"/>
        <v>0.61904761904761907</v>
      </c>
      <c r="CE342" s="308">
        <f t="shared" si="179"/>
        <v>8</v>
      </c>
      <c r="CF342" s="347">
        <f t="shared" si="180"/>
        <v>0.38095238095238093</v>
      </c>
      <c r="CG342" s="308">
        <f t="shared" si="181"/>
        <v>0</v>
      </c>
      <c r="CH342" s="347">
        <f t="shared" si="182"/>
        <v>0</v>
      </c>
      <c r="CI342" s="308">
        <f t="shared" si="183"/>
        <v>0</v>
      </c>
      <c r="CJ342" s="347">
        <f t="shared" si="156"/>
        <v>0</v>
      </c>
      <c r="CK342" s="306">
        <f t="shared" si="157"/>
        <v>1.6190476190476191</v>
      </c>
      <c r="CL342" s="306" t="str">
        <f t="shared" si="184"/>
        <v>Đạt mục tiêu</v>
      </c>
      <c r="CM342" s="6"/>
    </row>
    <row r="343" spans="1:91" s="22" customFormat="1" ht="19.5" hidden="1" customHeight="1">
      <c r="A343" s="71">
        <v>337</v>
      </c>
      <c r="B343" s="589"/>
      <c r="C343" s="595"/>
      <c r="D343" s="597"/>
      <c r="E343" s="599"/>
      <c r="F343" s="591"/>
      <c r="G343" s="590"/>
      <c r="H343" s="170" t="s">
        <v>571</v>
      </c>
      <c r="I343" s="62" t="s">
        <v>600</v>
      </c>
      <c r="J343" s="14" t="s">
        <v>363</v>
      </c>
      <c r="K343" s="17" t="s">
        <v>330</v>
      </c>
      <c r="L343" s="52" t="s">
        <v>296</v>
      </c>
      <c r="M343" s="69" t="s">
        <v>184</v>
      </c>
      <c r="N343" s="73"/>
      <c r="O343" s="73"/>
      <c r="P343" s="73" t="s">
        <v>184</v>
      </c>
      <c r="Q343" s="73"/>
      <c r="R343" s="73"/>
      <c r="S343" s="74"/>
      <c r="T343" s="73"/>
      <c r="U343" s="73"/>
      <c r="V343" s="73"/>
      <c r="W343" s="73"/>
      <c r="X343" s="306">
        <f t="shared" si="176"/>
        <v>1</v>
      </c>
      <c r="Y343" s="80"/>
      <c r="Z343" s="80"/>
      <c r="AA343" s="80"/>
      <c r="AB343" s="185"/>
      <c r="AC343" s="80"/>
      <c r="AD343" s="80"/>
      <c r="AE343" s="80"/>
      <c r="AF343" s="80"/>
      <c r="AG343" s="80"/>
      <c r="AH343" s="80" t="s">
        <v>521</v>
      </c>
      <c r="AI343" s="80"/>
      <c r="AJ343" s="80"/>
      <c r="AK343" s="80"/>
      <c r="AL343" s="80"/>
      <c r="AM343" s="80"/>
      <c r="AN343" s="80"/>
      <c r="AO343" s="80"/>
      <c r="AP343" s="80"/>
      <c r="AQ343" s="80"/>
      <c r="AR343" s="80"/>
      <c r="AS343" s="80"/>
      <c r="AT343" s="80"/>
      <c r="AU343" s="80"/>
      <c r="AV343" s="80"/>
      <c r="AW343" s="80"/>
      <c r="AX343" s="80"/>
      <c r="AY343" s="80"/>
      <c r="AZ343" s="80"/>
      <c r="BA343" s="80"/>
      <c r="BB343" s="80"/>
      <c r="BC343" s="80"/>
      <c r="BD343" s="80"/>
      <c r="BE343" s="80"/>
      <c r="BF343" s="80"/>
      <c r="BG343" s="80"/>
      <c r="BH343" s="6">
        <v>2</v>
      </c>
      <c r="BI343" s="6">
        <v>2</v>
      </c>
      <c r="BJ343" s="6">
        <v>2</v>
      </c>
      <c r="BK343" s="6">
        <v>2</v>
      </c>
      <c r="BL343" s="6">
        <v>2</v>
      </c>
      <c r="BM343" s="6">
        <v>1</v>
      </c>
      <c r="BN343" s="6">
        <v>2</v>
      </c>
      <c r="BO343" s="6">
        <v>2</v>
      </c>
      <c r="BP343" s="6">
        <v>2</v>
      </c>
      <c r="BQ343" s="6">
        <v>2</v>
      </c>
      <c r="BR343" s="6">
        <v>2</v>
      </c>
      <c r="BS343" s="6">
        <v>2</v>
      </c>
      <c r="BT343" s="6">
        <v>2</v>
      </c>
      <c r="BU343" s="6">
        <v>2</v>
      </c>
      <c r="BV343" s="6">
        <v>1</v>
      </c>
      <c r="BW343" s="6">
        <v>2</v>
      </c>
      <c r="BX343" s="6">
        <v>2</v>
      </c>
      <c r="BY343" s="6">
        <v>2</v>
      </c>
      <c r="BZ343" s="6">
        <v>2</v>
      </c>
      <c r="CA343" s="6">
        <v>2</v>
      </c>
      <c r="CB343" s="6">
        <v>2</v>
      </c>
      <c r="CC343" s="308">
        <f t="shared" si="177"/>
        <v>19</v>
      </c>
      <c r="CD343" s="347">
        <f t="shared" si="178"/>
        <v>0.90476190476190477</v>
      </c>
      <c r="CE343" s="308">
        <f t="shared" si="179"/>
        <v>2</v>
      </c>
      <c r="CF343" s="347">
        <f t="shared" si="180"/>
        <v>9.5238095238095233E-2</v>
      </c>
      <c r="CG343" s="308">
        <f t="shared" si="181"/>
        <v>0</v>
      </c>
      <c r="CH343" s="347">
        <f t="shared" si="182"/>
        <v>0</v>
      </c>
      <c r="CI343" s="308">
        <f t="shared" si="183"/>
        <v>0</v>
      </c>
      <c r="CJ343" s="347">
        <f t="shared" si="156"/>
        <v>0</v>
      </c>
      <c r="CK343" s="306">
        <f t="shared" si="157"/>
        <v>1.9047619047619047</v>
      </c>
      <c r="CL343" s="306" t="str">
        <f t="shared" si="184"/>
        <v>Đạt mục tiêu</v>
      </c>
      <c r="CM343" s="6"/>
    </row>
    <row r="344" spans="1:91" s="22" customFormat="1" ht="19.5" hidden="1" customHeight="1">
      <c r="A344" s="71">
        <v>338</v>
      </c>
      <c r="B344" s="589"/>
      <c r="C344" s="595"/>
      <c r="D344" s="597"/>
      <c r="E344" s="599"/>
      <c r="F344" s="591"/>
      <c r="G344" s="590"/>
      <c r="H344" s="170" t="s">
        <v>572</v>
      </c>
      <c r="I344" s="62" t="s">
        <v>600</v>
      </c>
      <c r="J344" s="14" t="s">
        <v>363</v>
      </c>
      <c r="K344" s="17" t="s">
        <v>330</v>
      </c>
      <c r="L344" s="52" t="s">
        <v>296</v>
      </c>
      <c r="M344" s="69" t="s">
        <v>184</v>
      </c>
      <c r="N344" s="73"/>
      <c r="O344" s="73"/>
      <c r="P344" s="73" t="s">
        <v>184</v>
      </c>
      <c r="Q344" s="73"/>
      <c r="R344" s="73"/>
      <c r="S344" s="74"/>
      <c r="T344" s="73"/>
      <c r="U344" s="73"/>
      <c r="V344" s="73"/>
      <c r="W344" s="73"/>
      <c r="X344" s="306">
        <f t="shared" si="176"/>
        <v>1</v>
      </c>
      <c r="Y344" s="80"/>
      <c r="Z344" s="80"/>
      <c r="AA344" s="80"/>
      <c r="AB344" s="185"/>
      <c r="AC344" s="80"/>
      <c r="AD344" s="80"/>
      <c r="AE344" s="80"/>
      <c r="AF344" s="80"/>
      <c r="AG344" s="80"/>
      <c r="AH344" s="80"/>
      <c r="AI344" s="80" t="s">
        <v>521</v>
      </c>
      <c r="AJ344" s="80"/>
      <c r="AK344" s="80"/>
      <c r="AL344" s="80"/>
      <c r="AM344" s="80"/>
      <c r="AN344" s="80"/>
      <c r="AO344" s="80"/>
      <c r="AP344" s="80"/>
      <c r="AQ344" s="80"/>
      <c r="AR344" s="80"/>
      <c r="AS344" s="80"/>
      <c r="AT344" s="80"/>
      <c r="AU344" s="80"/>
      <c r="AV344" s="80"/>
      <c r="AW344" s="80"/>
      <c r="AX344" s="80"/>
      <c r="AY344" s="80"/>
      <c r="AZ344" s="80"/>
      <c r="BA344" s="80"/>
      <c r="BB344" s="80"/>
      <c r="BC344" s="80"/>
      <c r="BD344" s="80"/>
      <c r="BE344" s="80"/>
      <c r="BF344" s="80"/>
      <c r="BG344" s="80"/>
      <c r="BH344" s="6">
        <v>2</v>
      </c>
      <c r="BI344" s="6">
        <v>2</v>
      </c>
      <c r="BJ344" s="6">
        <v>2</v>
      </c>
      <c r="BK344" s="6">
        <v>2</v>
      </c>
      <c r="BL344" s="6">
        <v>2</v>
      </c>
      <c r="BM344" s="6">
        <v>1</v>
      </c>
      <c r="BN344" s="6">
        <v>2</v>
      </c>
      <c r="BO344" s="6">
        <v>2</v>
      </c>
      <c r="BP344" s="6">
        <v>2</v>
      </c>
      <c r="BQ344" s="6">
        <v>1</v>
      </c>
      <c r="BR344" s="6">
        <v>2</v>
      </c>
      <c r="BS344" s="6">
        <v>2</v>
      </c>
      <c r="BT344" s="6">
        <v>2</v>
      </c>
      <c r="BU344" s="6">
        <v>1</v>
      </c>
      <c r="BV344" s="6">
        <v>1</v>
      </c>
      <c r="BW344" s="6">
        <v>2</v>
      </c>
      <c r="BX344" s="6">
        <v>2</v>
      </c>
      <c r="BY344" s="6">
        <v>2</v>
      </c>
      <c r="BZ344" s="6">
        <v>2</v>
      </c>
      <c r="CA344" s="6">
        <v>1</v>
      </c>
      <c r="CB344" s="6">
        <v>2</v>
      </c>
      <c r="CC344" s="308">
        <f t="shared" si="177"/>
        <v>16</v>
      </c>
      <c r="CD344" s="347">
        <f t="shared" si="178"/>
        <v>0.76190476190476186</v>
      </c>
      <c r="CE344" s="308">
        <f t="shared" si="179"/>
        <v>5</v>
      </c>
      <c r="CF344" s="347">
        <f t="shared" si="180"/>
        <v>0.23809523809523808</v>
      </c>
      <c r="CG344" s="308">
        <f t="shared" si="181"/>
        <v>0</v>
      </c>
      <c r="CH344" s="347">
        <f t="shared" si="182"/>
        <v>0</v>
      </c>
      <c r="CI344" s="308">
        <f t="shared" si="183"/>
        <v>0</v>
      </c>
      <c r="CJ344" s="347">
        <f t="shared" si="156"/>
        <v>0</v>
      </c>
      <c r="CK344" s="306">
        <f t="shared" si="157"/>
        <v>1.7619047619047619</v>
      </c>
      <c r="CL344" s="306" t="str">
        <f t="shared" si="184"/>
        <v>Đạt mục tiêu</v>
      </c>
      <c r="CM344" s="6"/>
    </row>
    <row r="345" spans="1:91" s="22" customFormat="1" ht="19.5" hidden="1" customHeight="1">
      <c r="A345" s="71">
        <v>339</v>
      </c>
      <c r="B345" s="589"/>
      <c r="C345" s="595"/>
      <c r="D345" s="597"/>
      <c r="E345" s="599"/>
      <c r="F345" s="591"/>
      <c r="G345" s="590"/>
      <c r="H345" s="170" t="s">
        <v>608</v>
      </c>
      <c r="I345" s="62" t="s">
        <v>600</v>
      </c>
      <c r="J345" s="14" t="s">
        <v>363</v>
      </c>
      <c r="K345" s="17" t="s">
        <v>330</v>
      </c>
      <c r="L345" s="52" t="s">
        <v>296</v>
      </c>
      <c r="M345" s="69" t="s">
        <v>184</v>
      </c>
      <c r="N345" s="73"/>
      <c r="O345" s="73"/>
      <c r="P345" s="73"/>
      <c r="Q345" s="73" t="s">
        <v>184</v>
      </c>
      <c r="R345" s="73"/>
      <c r="S345" s="74"/>
      <c r="T345" s="73"/>
      <c r="U345" s="73"/>
      <c r="V345" s="73"/>
      <c r="W345" s="73"/>
      <c r="X345" s="306">
        <f t="shared" si="176"/>
        <v>1</v>
      </c>
      <c r="Y345" s="80"/>
      <c r="Z345" s="80"/>
      <c r="AA345" s="80"/>
      <c r="AB345" s="185"/>
      <c r="AC345" s="80"/>
      <c r="AD345" s="80"/>
      <c r="AE345" s="80"/>
      <c r="AF345" s="80"/>
      <c r="AG345" s="80"/>
      <c r="AH345" s="80"/>
      <c r="AI345" s="80"/>
      <c r="AJ345" s="80"/>
      <c r="AK345" s="80" t="s">
        <v>521</v>
      </c>
      <c r="AL345" s="80"/>
      <c r="AM345" s="80"/>
      <c r="AN345" s="80"/>
      <c r="AO345" s="80"/>
      <c r="AP345" s="80"/>
      <c r="AQ345" s="80"/>
      <c r="AR345" s="80"/>
      <c r="AS345" s="80"/>
      <c r="AT345" s="80"/>
      <c r="AU345" s="80"/>
      <c r="AV345" s="80"/>
      <c r="AW345" s="80"/>
      <c r="AX345" s="80"/>
      <c r="AY345" s="80"/>
      <c r="AZ345" s="80"/>
      <c r="BA345" s="80"/>
      <c r="BB345" s="80"/>
      <c r="BC345" s="80"/>
      <c r="BD345" s="80"/>
      <c r="BE345" s="80"/>
      <c r="BF345" s="80"/>
      <c r="BG345" s="80"/>
      <c r="BH345" s="6">
        <v>2</v>
      </c>
      <c r="BI345" s="6">
        <v>2</v>
      </c>
      <c r="BJ345" s="6">
        <v>2</v>
      </c>
      <c r="BK345" s="6">
        <v>2</v>
      </c>
      <c r="BL345" s="6">
        <v>2</v>
      </c>
      <c r="BM345" s="6">
        <v>1</v>
      </c>
      <c r="BN345" s="6">
        <v>2</v>
      </c>
      <c r="BO345" s="6">
        <v>2</v>
      </c>
      <c r="BP345" s="6">
        <v>2</v>
      </c>
      <c r="BQ345" s="6">
        <v>2</v>
      </c>
      <c r="BR345" s="6">
        <v>2</v>
      </c>
      <c r="BS345" s="6">
        <v>2</v>
      </c>
      <c r="BT345" s="6">
        <v>2</v>
      </c>
      <c r="BU345" s="6">
        <v>2</v>
      </c>
      <c r="BV345" s="6">
        <v>2</v>
      </c>
      <c r="BW345" s="6">
        <v>2</v>
      </c>
      <c r="BX345" s="6">
        <v>2</v>
      </c>
      <c r="BY345" s="6">
        <v>1</v>
      </c>
      <c r="BZ345" s="6">
        <v>2</v>
      </c>
      <c r="CA345" s="6">
        <v>2</v>
      </c>
      <c r="CB345" s="6">
        <v>2</v>
      </c>
      <c r="CC345" s="308">
        <f t="shared" si="177"/>
        <v>19</v>
      </c>
      <c r="CD345" s="347">
        <f t="shared" si="178"/>
        <v>0.90476190476190477</v>
      </c>
      <c r="CE345" s="308">
        <f t="shared" si="179"/>
        <v>2</v>
      </c>
      <c r="CF345" s="347">
        <f t="shared" si="180"/>
        <v>9.5238095238095233E-2</v>
      </c>
      <c r="CG345" s="308">
        <f t="shared" si="181"/>
        <v>0</v>
      </c>
      <c r="CH345" s="347">
        <f t="shared" si="182"/>
        <v>0</v>
      </c>
      <c r="CI345" s="308">
        <f t="shared" si="183"/>
        <v>0</v>
      </c>
      <c r="CJ345" s="347">
        <f t="shared" si="156"/>
        <v>0</v>
      </c>
      <c r="CK345" s="306">
        <f t="shared" si="157"/>
        <v>1.9047619047619047</v>
      </c>
      <c r="CL345" s="306" t="str">
        <f t="shared" si="184"/>
        <v>Đạt mục tiêu</v>
      </c>
      <c r="CM345" s="6"/>
    </row>
    <row r="346" spans="1:91" s="22" customFormat="1" ht="23.25" hidden="1" customHeight="1">
      <c r="A346" s="71">
        <v>340</v>
      </c>
      <c r="B346" s="589"/>
      <c r="C346" s="595"/>
      <c r="D346" s="597"/>
      <c r="E346" s="599"/>
      <c r="F346" s="591"/>
      <c r="G346" s="590"/>
      <c r="H346" s="170" t="s">
        <v>573</v>
      </c>
      <c r="I346" s="62" t="s">
        <v>600</v>
      </c>
      <c r="J346" s="14" t="s">
        <v>363</v>
      </c>
      <c r="K346" s="17" t="s">
        <v>330</v>
      </c>
      <c r="L346" s="52" t="s">
        <v>296</v>
      </c>
      <c r="M346" s="69" t="s">
        <v>184</v>
      </c>
      <c r="N346" s="73"/>
      <c r="O346" s="73"/>
      <c r="P346" s="73"/>
      <c r="Q346" s="73" t="s">
        <v>184</v>
      </c>
      <c r="R346" s="73"/>
      <c r="S346" s="74"/>
      <c r="T346" s="73"/>
      <c r="U346" s="73"/>
      <c r="V346" s="73"/>
      <c r="W346" s="73"/>
      <c r="X346" s="306">
        <f t="shared" si="176"/>
        <v>1</v>
      </c>
      <c r="Y346" s="80"/>
      <c r="Z346" s="80"/>
      <c r="AA346" s="80"/>
      <c r="AB346" s="185"/>
      <c r="AC346" s="80"/>
      <c r="AD346" s="80"/>
      <c r="AE346" s="80"/>
      <c r="AF346" s="80"/>
      <c r="AG346" s="80"/>
      <c r="AH346" s="80"/>
      <c r="AI346" s="80"/>
      <c r="AJ346" s="80"/>
      <c r="AK346" s="80"/>
      <c r="AL346" s="80"/>
      <c r="AM346" s="80" t="s">
        <v>521</v>
      </c>
      <c r="AN346" s="80"/>
      <c r="AO346" s="80"/>
      <c r="AP346" s="80"/>
      <c r="AQ346" s="80"/>
      <c r="AR346" s="80"/>
      <c r="AS346" s="80"/>
      <c r="AT346" s="80"/>
      <c r="AU346" s="80"/>
      <c r="AV346" s="80"/>
      <c r="AW346" s="80"/>
      <c r="AX346" s="80"/>
      <c r="AY346" s="80"/>
      <c r="AZ346" s="80"/>
      <c r="BA346" s="80"/>
      <c r="BB346" s="80"/>
      <c r="BC346" s="80"/>
      <c r="BD346" s="80"/>
      <c r="BE346" s="80"/>
      <c r="BF346" s="80"/>
      <c r="BG346" s="80"/>
      <c r="BH346" s="6">
        <v>2</v>
      </c>
      <c r="BI346" s="6">
        <v>2</v>
      </c>
      <c r="BJ346" s="6">
        <v>2</v>
      </c>
      <c r="BK346" s="6">
        <v>2</v>
      </c>
      <c r="BL346" s="6">
        <v>2</v>
      </c>
      <c r="BM346" s="6">
        <v>2</v>
      </c>
      <c r="BN346" s="6">
        <v>2</v>
      </c>
      <c r="BO346" s="6">
        <v>2</v>
      </c>
      <c r="BP346" s="6">
        <v>2</v>
      </c>
      <c r="BQ346" s="6">
        <v>2</v>
      </c>
      <c r="BR346" s="6">
        <v>2</v>
      </c>
      <c r="BS346" s="6">
        <v>2</v>
      </c>
      <c r="BT346" s="6">
        <v>2</v>
      </c>
      <c r="BU346" s="6">
        <v>2</v>
      </c>
      <c r="BV346" s="6">
        <v>2</v>
      </c>
      <c r="BW346" s="6">
        <v>2</v>
      </c>
      <c r="BX346" s="6">
        <v>2</v>
      </c>
      <c r="BY346" s="6">
        <v>1</v>
      </c>
      <c r="BZ346" s="6">
        <v>2</v>
      </c>
      <c r="CA346" s="6">
        <v>2</v>
      </c>
      <c r="CB346" s="6">
        <v>2</v>
      </c>
      <c r="CC346" s="308">
        <f t="shared" si="177"/>
        <v>20</v>
      </c>
      <c r="CD346" s="347">
        <f t="shared" si="178"/>
        <v>0.95238095238095233</v>
      </c>
      <c r="CE346" s="308">
        <f t="shared" si="179"/>
        <v>1</v>
      </c>
      <c r="CF346" s="347">
        <f t="shared" si="180"/>
        <v>4.7619047619047616E-2</v>
      </c>
      <c r="CG346" s="308">
        <f t="shared" si="181"/>
        <v>0</v>
      </c>
      <c r="CH346" s="347">
        <f t="shared" si="182"/>
        <v>0</v>
      </c>
      <c r="CI346" s="308">
        <f t="shared" si="183"/>
        <v>0</v>
      </c>
      <c r="CJ346" s="347">
        <f t="shared" si="156"/>
        <v>0</v>
      </c>
      <c r="CK346" s="306">
        <f t="shared" si="157"/>
        <v>1.9523809523809523</v>
      </c>
      <c r="CL346" s="306" t="str">
        <f t="shared" si="184"/>
        <v>Đạt mục tiêu</v>
      </c>
      <c r="CM346" s="6"/>
    </row>
    <row r="347" spans="1:91" s="22" customFormat="1" ht="25.5" hidden="1" customHeight="1">
      <c r="A347" s="71">
        <v>341</v>
      </c>
      <c r="B347" s="589"/>
      <c r="C347" s="595"/>
      <c r="D347" s="597"/>
      <c r="E347" s="599"/>
      <c r="F347" s="591"/>
      <c r="G347" s="590"/>
      <c r="H347" s="170" t="s">
        <v>574</v>
      </c>
      <c r="I347" s="62" t="s">
        <v>600</v>
      </c>
      <c r="J347" s="14" t="s">
        <v>363</v>
      </c>
      <c r="K347" s="17" t="s">
        <v>330</v>
      </c>
      <c r="L347" s="52" t="s">
        <v>296</v>
      </c>
      <c r="M347" s="69" t="s">
        <v>184</v>
      </c>
      <c r="N347" s="73"/>
      <c r="O347" s="73"/>
      <c r="P347" s="73"/>
      <c r="Q347" s="73" t="s">
        <v>184</v>
      </c>
      <c r="R347" s="73"/>
      <c r="S347" s="74"/>
      <c r="T347" s="73"/>
      <c r="U347" s="73"/>
      <c r="V347" s="73"/>
      <c r="W347" s="73"/>
      <c r="X347" s="306">
        <f t="shared" si="176"/>
        <v>1</v>
      </c>
      <c r="Y347" s="80"/>
      <c r="Z347" s="80"/>
      <c r="AA347" s="80"/>
      <c r="AB347" s="185"/>
      <c r="AC347" s="80"/>
      <c r="AD347" s="80"/>
      <c r="AE347" s="80"/>
      <c r="AF347" s="80"/>
      <c r="AG347" s="80"/>
      <c r="AH347" s="80"/>
      <c r="AI347" s="80"/>
      <c r="AJ347" s="80"/>
      <c r="AK347" s="80"/>
      <c r="AL347" s="80" t="s">
        <v>521</v>
      </c>
      <c r="AM347" s="80"/>
      <c r="AN347" s="80"/>
      <c r="AO347" s="80"/>
      <c r="AP347" s="80"/>
      <c r="AQ347" s="80"/>
      <c r="AR347" s="80"/>
      <c r="AS347" s="80"/>
      <c r="AT347" s="80"/>
      <c r="AU347" s="80"/>
      <c r="AV347" s="80"/>
      <c r="AW347" s="80"/>
      <c r="AX347" s="80"/>
      <c r="AY347" s="80"/>
      <c r="AZ347" s="80"/>
      <c r="BA347" s="80"/>
      <c r="BB347" s="80"/>
      <c r="BC347" s="80"/>
      <c r="BD347" s="80"/>
      <c r="BE347" s="80"/>
      <c r="BF347" s="80"/>
      <c r="BG347" s="80"/>
      <c r="BH347" s="6">
        <v>2</v>
      </c>
      <c r="BI347" s="6">
        <v>1</v>
      </c>
      <c r="BJ347" s="6">
        <v>2</v>
      </c>
      <c r="BK347" s="6">
        <v>1</v>
      </c>
      <c r="BL347" s="6">
        <v>1</v>
      </c>
      <c r="BM347" s="6">
        <v>2</v>
      </c>
      <c r="BN347" s="6">
        <v>1</v>
      </c>
      <c r="BO347" s="6">
        <v>2</v>
      </c>
      <c r="BP347" s="6">
        <v>1</v>
      </c>
      <c r="BQ347" s="6">
        <v>2</v>
      </c>
      <c r="BR347" s="6">
        <v>2</v>
      </c>
      <c r="BS347" s="6">
        <v>1</v>
      </c>
      <c r="BT347" s="6">
        <v>2</v>
      </c>
      <c r="BU347" s="6">
        <v>1</v>
      </c>
      <c r="BV347" s="6">
        <v>2</v>
      </c>
      <c r="BW347" s="6">
        <v>2</v>
      </c>
      <c r="BX347" s="6">
        <v>1</v>
      </c>
      <c r="BY347" s="6">
        <v>2</v>
      </c>
      <c r="BZ347" s="6">
        <v>2</v>
      </c>
      <c r="CA347" s="6">
        <v>2</v>
      </c>
      <c r="CB347" s="6">
        <v>1</v>
      </c>
      <c r="CC347" s="308">
        <f t="shared" si="177"/>
        <v>12</v>
      </c>
      <c r="CD347" s="347">
        <f t="shared" si="178"/>
        <v>0.5714285714285714</v>
      </c>
      <c r="CE347" s="308">
        <f t="shared" si="179"/>
        <v>9</v>
      </c>
      <c r="CF347" s="347">
        <f t="shared" si="180"/>
        <v>0.42857142857142855</v>
      </c>
      <c r="CG347" s="308">
        <f t="shared" si="181"/>
        <v>0</v>
      </c>
      <c r="CH347" s="347">
        <f t="shared" si="182"/>
        <v>0</v>
      </c>
      <c r="CI347" s="308">
        <f t="shared" si="183"/>
        <v>0</v>
      </c>
      <c r="CJ347" s="347">
        <f t="shared" si="156"/>
        <v>0</v>
      </c>
      <c r="CK347" s="306">
        <f t="shared" si="157"/>
        <v>1.5714285714285714</v>
      </c>
      <c r="CL347" s="306" t="str">
        <f t="shared" si="184"/>
        <v>Cần cố gắng</v>
      </c>
      <c r="CM347" s="6"/>
    </row>
    <row r="348" spans="1:91" s="22" customFormat="1" ht="21" hidden="1" customHeight="1">
      <c r="A348" s="71">
        <v>342</v>
      </c>
      <c r="B348" s="589"/>
      <c r="C348" s="595"/>
      <c r="D348" s="597"/>
      <c r="E348" s="599"/>
      <c r="F348" s="591"/>
      <c r="G348" s="590"/>
      <c r="H348" s="170" t="s">
        <v>606</v>
      </c>
      <c r="I348" s="62" t="s">
        <v>600</v>
      </c>
      <c r="J348" s="14" t="s">
        <v>363</v>
      </c>
      <c r="K348" s="17" t="s">
        <v>330</v>
      </c>
      <c r="L348" s="52" t="s">
        <v>296</v>
      </c>
      <c r="M348" s="69" t="s">
        <v>184</v>
      </c>
      <c r="N348" s="73"/>
      <c r="O348" s="73"/>
      <c r="P348" s="73"/>
      <c r="Q348" s="73" t="s">
        <v>184</v>
      </c>
      <c r="R348" s="73"/>
      <c r="S348" s="74"/>
      <c r="T348" s="73"/>
      <c r="U348" s="73"/>
      <c r="V348" s="73"/>
      <c r="W348" s="73"/>
      <c r="X348" s="306">
        <f t="shared" si="176"/>
        <v>1</v>
      </c>
      <c r="Y348" s="80"/>
      <c r="Z348" s="80"/>
      <c r="AA348" s="80"/>
      <c r="AB348" s="185"/>
      <c r="AC348" s="80"/>
      <c r="AD348" s="80"/>
      <c r="AE348" s="80"/>
      <c r="AF348" s="80"/>
      <c r="AG348" s="80"/>
      <c r="AH348" s="80"/>
      <c r="AI348" s="80"/>
      <c r="AJ348" s="80"/>
      <c r="AK348" s="80"/>
      <c r="AL348" s="80"/>
      <c r="AM348" s="80"/>
      <c r="AN348" s="80" t="s">
        <v>521</v>
      </c>
      <c r="AO348" s="80"/>
      <c r="AP348" s="80"/>
      <c r="AQ348" s="80"/>
      <c r="AR348" s="80"/>
      <c r="AS348" s="80"/>
      <c r="AT348" s="80"/>
      <c r="AU348" s="80"/>
      <c r="AV348" s="80"/>
      <c r="AW348" s="80"/>
      <c r="AX348" s="80"/>
      <c r="AY348" s="80"/>
      <c r="AZ348" s="80"/>
      <c r="BA348" s="80"/>
      <c r="BB348" s="80"/>
      <c r="BC348" s="80"/>
      <c r="BD348" s="80"/>
      <c r="BE348" s="80"/>
      <c r="BF348" s="80"/>
      <c r="BG348" s="80"/>
      <c r="BH348" s="6">
        <v>2</v>
      </c>
      <c r="BI348" s="6">
        <v>2</v>
      </c>
      <c r="BJ348" s="6">
        <v>2</v>
      </c>
      <c r="BK348" s="6">
        <v>2</v>
      </c>
      <c r="BL348" s="6">
        <v>2</v>
      </c>
      <c r="BM348" s="6">
        <v>2</v>
      </c>
      <c r="BN348" s="6">
        <v>2</v>
      </c>
      <c r="BO348" s="6">
        <v>2</v>
      </c>
      <c r="BP348" s="6">
        <v>2</v>
      </c>
      <c r="BQ348" s="6">
        <v>2</v>
      </c>
      <c r="BR348" s="6">
        <v>2</v>
      </c>
      <c r="BS348" s="6">
        <v>2</v>
      </c>
      <c r="BT348" s="6">
        <v>2</v>
      </c>
      <c r="BU348" s="6">
        <v>2</v>
      </c>
      <c r="BV348" s="6">
        <v>2</v>
      </c>
      <c r="BW348" s="6">
        <v>2</v>
      </c>
      <c r="BX348" s="6">
        <v>2</v>
      </c>
      <c r="BY348" s="6">
        <v>1</v>
      </c>
      <c r="BZ348" s="6">
        <v>2</v>
      </c>
      <c r="CA348" s="6">
        <v>2</v>
      </c>
      <c r="CB348" s="6">
        <v>2</v>
      </c>
      <c r="CC348" s="308">
        <f t="shared" si="177"/>
        <v>20</v>
      </c>
      <c r="CD348" s="347">
        <f t="shared" si="178"/>
        <v>0.95238095238095233</v>
      </c>
      <c r="CE348" s="308">
        <f t="shared" si="179"/>
        <v>1</v>
      </c>
      <c r="CF348" s="347">
        <f t="shared" si="180"/>
        <v>4.7619047619047616E-2</v>
      </c>
      <c r="CG348" s="308">
        <f t="shared" si="181"/>
        <v>0</v>
      </c>
      <c r="CH348" s="347">
        <f t="shared" si="182"/>
        <v>0</v>
      </c>
      <c r="CI348" s="308">
        <f t="shared" si="183"/>
        <v>0</v>
      </c>
      <c r="CJ348" s="347">
        <f t="shared" si="156"/>
        <v>0</v>
      </c>
      <c r="CK348" s="306">
        <f t="shared" si="157"/>
        <v>1.9523809523809523</v>
      </c>
      <c r="CL348" s="306" t="str">
        <f t="shared" si="184"/>
        <v>Đạt mục tiêu</v>
      </c>
      <c r="CM348" s="6"/>
    </row>
    <row r="349" spans="1:91" s="22" customFormat="1" ht="31.5" hidden="1" customHeight="1">
      <c r="A349" s="71">
        <v>343</v>
      </c>
      <c r="B349" s="589"/>
      <c r="C349" s="595"/>
      <c r="D349" s="597"/>
      <c r="E349" s="599"/>
      <c r="F349" s="591"/>
      <c r="G349" s="590"/>
      <c r="H349" s="170" t="s">
        <v>575</v>
      </c>
      <c r="I349" s="62" t="s">
        <v>600</v>
      </c>
      <c r="J349" s="14" t="s">
        <v>363</v>
      </c>
      <c r="K349" s="17" t="s">
        <v>330</v>
      </c>
      <c r="L349" s="52" t="s">
        <v>296</v>
      </c>
      <c r="M349" s="69" t="s">
        <v>184</v>
      </c>
      <c r="N349" s="73"/>
      <c r="O349" s="73"/>
      <c r="P349" s="73"/>
      <c r="Q349" s="73" t="s">
        <v>184</v>
      </c>
      <c r="R349" s="73"/>
      <c r="S349" s="74"/>
      <c r="T349" s="73"/>
      <c r="U349" s="73"/>
      <c r="V349" s="73"/>
      <c r="W349" s="73"/>
      <c r="X349" s="306">
        <f t="shared" si="176"/>
        <v>1</v>
      </c>
      <c r="Y349" s="80"/>
      <c r="Z349" s="80"/>
      <c r="AA349" s="80"/>
      <c r="AB349" s="185"/>
      <c r="AC349" s="80"/>
      <c r="AD349" s="80"/>
      <c r="AE349" s="80"/>
      <c r="AF349" s="80"/>
      <c r="AG349" s="80"/>
      <c r="AH349" s="80"/>
      <c r="AI349" s="80"/>
      <c r="AJ349" s="80" t="s">
        <v>521</v>
      </c>
      <c r="AK349" s="80"/>
      <c r="AL349" s="80"/>
      <c r="AM349" s="80"/>
      <c r="AN349" s="80"/>
      <c r="AO349" s="80"/>
      <c r="AP349" s="80"/>
      <c r="AQ349" s="80"/>
      <c r="AR349" s="80"/>
      <c r="AS349" s="80"/>
      <c r="AT349" s="80"/>
      <c r="AU349" s="80"/>
      <c r="AV349" s="80"/>
      <c r="AW349" s="80"/>
      <c r="AX349" s="80"/>
      <c r="AY349" s="80"/>
      <c r="AZ349" s="80"/>
      <c r="BA349" s="80"/>
      <c r="BB349" s="80"/>
      <c r="BC349" s="80"/>
      <c r="BD349" s="80"/>
      <c r="BE349" s="80"/>
      <c r="BF349" s="80"/>
      <c r="BG349" s="80"/>
      <c r="BH349" s="6">
        <v>1</v>
      </c>
      <c r="BI349" s="6">
        <v>2</v>
      </c>
      <c r="BJ349" s="6">
        <v>2</v>
      </c>
      <c r="BK349" s="6">
        <v>1</v>
      </c>
      <c r="BL349" s="6">
        <v>2</v>
      </c>
      <c r="BM349" s="6">
        <v>2</v>
      </c>
      <c r="BN349" s="6">
        <v>2</v>
      </c>
      <c r="BO349" s="6">
        <v>1</v>
      </c>
      <c r="BP349" s="6">
        <v>2</v>
      </c>
      <c r="BQ349" s="6">
        <v>1</v>
      </c>
      <c r="BR349" s="6">
        <v>2</v>
      </c>
      <c r="BS349" s="6">
        <v>2</v>
      </c>
      <c r="BT349" s="6">
        <v>2</v>
      </c>
      <c r="BU349" s="6">
        <v>2</v>
      </c>
      <c r="BV349" s="6">
        <v>1</v>
      </c>
      <c r="BW349" s="6">
        <v>2</v>
      </c>
      <c r="BX349" s="6">
        <v>2</v>
      </c>
      <c r="BY349" s="6">
        <v>1</v>
      </c>
      <c r="BZ349" s="6">
        <v>2</v>
      </c>
      <c r="CA349" s="6">
        <v>1</v>
      </c>
      <c r="CB349" s="6">
        <v>2</v>
      </c>
      <c r="CC349" s="308">
        <f t="shared" si="177"/>
        <v>14</v>
      </c>
      <c r="CD349" s="347">
        <f t="shared" si="178"/>
        <v>0.66666666666666663</v>
      </c>
      <c r="CE349" s="308">
        <f t="shared" si="179"/>
        <v>7</v>
      </c>
      <c r="CF349" s="347">
        <f t="shared" si="180"/>
        <v>0.33333333333333331</v>
      </c>
      <c r="CG349" s="308">
        <f t="shared" si="181"/>
        <v>0</v>
      </c>
      <c r="CH349" s="347">
        <f t="shared" si="182"/>
        <v>0</v>
      </c>
      <c r="CI349" s="308">
        <f t="shared" si="183"/>
        <v>0</v>
      </c>
      <c r="CJ349" s="347">
        <f t="shared" si="156"/>
        <v>0</v>
      </c>
      <c r="CK349" s="306">
        <f t="shared" si="157"/>
        <v>1.6666666666666667</v>
      </c>
      <c r="CL349" s="306" t="str">
        <f t="shared" si="184"/>
        <v>Đạt mục tiêu</v>
      </c>
      <c r="CM349" s="6"/>
    </row>
    <row r="350" spans="1:91" s="22" customFormat="1" ht="27" customHeight="1">
      <c r="A350" s="71">
        <v>344</v>
      </c>
      <c r="B350" s="589"/>
      <c r="C350" s="595"/>
      <c r="D350" s="597"/>
      <c r="E350" s="599"/>
      <c r="F350" s="591"/>
      <c r="G350" s="590"/>
      <c r="H350" s="170" t="s">
        <v>576</v>
      </c>
      <c r="I350" s="62" t="s">
        <v>600</v>
      </c>
      <c r="J350" s="14" t="s">
        <v>363</v>
      </c>
      <c r="K350" s="17" t="s">
        <v>330</v>
      </c>
      <c r="L350" s="52" t="s">
        <v>296</v>
      </c>
      <c r="M350" s="69" t="s">
        <v>184</v>
      </c>
      <c r="N350" s="73"/>
      <c r="O350" s="73"/>
      <c r="P350" s="73"/>
      <c r="Q350" s="73"/>
      <c r="R350" s="73" t="s">
        <v>184</v>
      </c>
      <c r="S350" s="74"/>
      <c r="T350" s="73"/>
      <c r="U350" s="73"/>
      <c r="V350" s="73"/>
      <c r="W350" s="73"/>
      <c r="X350" s="306">
        <f t="shared" si="176"/>
        <v>1</v>
      </c>
      <c r="Y350" s="80"/>
      <c r="Z350" s="80"/>
      <c r="AA350" s="80"/>
      <c r="AB350" s="185"/>
      <c r="AC350" s="80"/>
      <c r="AD350" s="80"/>
      <c r="AE350" s="80"/>
      <c r="AF350" s="80"/>
      <c r="AG350" s="80"/>
      <c r="AH350" s="80"/>
      <c r="AI350" s="80"/>
      <c r="AJ350" s="80"/>
      <c r="AK350" s="80"/>
      <c r="AL350" s="80"/>
      <c r="AM350" s="80"/>
      <c r="AN350" s="80"/>
      <c r="AO350" s="80"/>
      <c r="AP350" s="80"/>
      <c r="AQ350" s="80" t="s">
        <v>521</v>
      </c>
      <c r="AR350" s="80"/>
      <c r="AS350" s="80"/>
      <c r="AT350" s="80"/>
      <c r="AU350" s="80"/>
      <c r="AV350" s="80"/>
      <c r="AW350" s="80"/>
      <c r="AX350" s="80"/>
      <c r="AY350" s="80"/>
      <c r="AZ350" s="80"/>
      <c r="BA350" s="80"/>
      <c r="BB350" s="80"/>
      <c r="BC350" s="80"/>
      <c r="BD350" s="80"/>
      <c r="BE350" s="80"/>
      <c r="BF350" s="80"/>
      <c r="BG350" s="80"/>
      <c r="BH350" s="6">
        <v>2</v>
      </c>
      <c r="BI350" s="6">
        <v>2</v>
      </c>
      <c r="BJ350" s="6">
        <v>2</v>
      </c>
      <c r="BK350" s="6">
        <v>2</v>
      </c>
      <c r="BL350" s="6">
        <v>2</v>
      </c>
      <c r="BM350" s="6">
        <v>1</v>
      </c>
      <c r="BN350" s="6">
        <v>2</v>
      </c>
      <c r="BO350" s="6">
        <v>2</v>
      </c>
      <c r="BP350" s="6">
        <v>2</v>
      </c>
      <c r="BQ350" s="6">
        <v>2</v>
      </c>
      <c r="BR350" s="6">
        <v>2</v>
      </c>
      <c r="BS350" s="6">
        <v>2</v>
      </c>
      <c r="BT350" s="6">
        <v>1</v>
      </c>
      <c r="BU350" s="6">
        <v>2</v>
      </c>
      <c r="BV350" s="6">
        <v>2</v>
      </c>
      <c r="BW350" s="6">
        <v>2</v>
      </c>
      <c r="BX350" s="6">
        <v>2</v>
      </c>
      <c r="BY350" s="6">
        <v>1</v>
      </c>
      <c r="BZ350" s="6">
        <v>2</v>
      </c>
      <c r="CA350" s="6">
        <v>2</v>
      </c>
      <c r="CB350" s="6">
        <v>2</v>
      </c>
      <c r="CC350" s="308">
        <f t="shared" si="177"/>
        <v>18</v>
      </c>
      <c r="CD350" s="347">
        <f t="shared" si="178"/>
        <v>0.8571428571428571</v>
      </c>
      <c r="CE350" s="308">
        <f t="shared" si="179"/>
        <v>3</v>
      </c>
      <c r="CF350" s="347">
        <f t="shared" si="180"/>
        <v>0.14285714285714285</v>
      </c>
      <c r="CG350" s="308">
        <f t="shared" si="181"/>
        <v>0</v>
      </c>
      <c r="CH350" s="347">
        <f t="shared" si="182"/>
        <v>0</v>
      </c>
      <c r="CI350" s="308">
        <f t="shared" si="183"/>
        <v>0</v>
      </c>
      <c r="CJ350" s="347">
        <f t="shared" si="156"/>
        <v>0</v>
      </c>
      <c r="CK350" s="277">
        <f t="shared" si="157"/>
        <v>1.8571428571428572</v>
      </c>
      <c r="CL350" s="306" t="str">
        <f t="shared" si="184"/>
        <v>Đạt mục tiêu</v>
      </c>
      <c r="CM350" s="6"/>
    </row>
    <row r="351" spans="1:91" s="22" customFormat="1" ht="24.75" customHeight="1">
      <c r="A351" s="71">
        <v>345</v>
      </c>
      <c r="B351" s="589"/>
      <c r="C351" s="595"/>
      <c r="D351" s="597"/>
      <c r="E351" s="599"/>
      <c r="F351" s="591"/>
      <c r="G351" s="590"/>
      <c r="H351" s="170" t="s">
        <v>577</v>
      </c>
      <c r="I351" s="62" t="s">
        <v>600</v>
      </c>
      <c r="J351" s="14" t="s">
        <v>363</v>
      </c>
      <c r="K351" s="17" t="s">
        <v>330</v>
      </c>
      <c r="L351" s="52" t="s">
        <v>296</v>
      </c>
      <c r="M351" s="69" t="s">
        <v>184</v>
      </c>
      <c r="N351" s="73"/>
      <c r="O351" s="73"/>
      <c r="P351" s="73"/>
      <c r="Q351" s="73"/>
      <c r="R351" s="73" t="s">
        <v>184</v>
      </c>
      <c r="S351" s="74"/>
      <c r="T351" s="73"/>
      <c r="U351" s="73"/>
      <c r="V351" s="73"/>
      <c r="W351" s="73"/>
      <c r="X351" s="306">
        <f t="shared" si="176"/>
        <v>1</v>
      </c>
      <c r="Y351" s="80"/>
      <c r="Z351" s="80"/>
      <c r="AA351" s="80"/>
      <c r="AB351" s="185"/>
      <c r="AC351" s="80"/>
      <c r="AD351" s="80"/>
      <c r="AE351" s="80"/>
      <c r="AF351" s="80"/>
      <c r="AG351" s="80"/>
      <c r="AH351" s="80"/>
      <c r="AI351" s="80"/>
      <c r="AJ351" s="80"/>
      <c r="AK351" s="80"/>
      <c r="AL351" s="80"/>
      <c r="AM351" s="80"/>
      <c r="AN351" s="80"/>
      <c r="AO351" s="80" t="s">
        <v>521</v>
      </c>
      <c r="AP351" s="80"/>
      <c r="AQ351" s="80"/>
      <c r="AR351" s="80"/>
      <c r="AS351" s="80"/>
      <c r="AT351" s="80"/>
      <c r="AU351" s="80"/>
      <c r="AV351" s="80"/>
      <c r="AW351" s="80"/>
      <c r="AX351" s="80"/>
      <c r="AY351" s="80"/>
      <c r="AZ351" s="80"/>
      <c r="BA351" s="80"/>
      <c r="BB351" s="80"/>
      <c r="BC351" s="80"/>
      <c r="BD351" s="80"/>
      <c r="BE351" s="80"/>
      <c r="BF351" s="80"/>
      <c r="BG351" s="80"/>
      <c r="BH351" s="6">
        <v>1</v>
      </c>
      <c r="BI351" s="6">
        <v>2</v>
      </c>
      <c r="BJ351" s="6">
        <v>1</v>
      </c>
      <c r="BK351" s="6">
        <v>2</v>
      </c>
      <c r="BL351" s="6">
        <v>2</v>
      </c>
      <c r="BM351" s="6">
        <v>2</v>
      </c>
      <c r="BN351" s="6">
        <v>2</v>
      </c>
      <c r="BO351" s="6">
        <v>2</v>
      </c>
      <c r="BP351" s="6">
        <v>2</v>
      </c>
      <c r="BQ351" s="6">
        <v>1</v>
      </c>
      <c r="BR351" s="6">
        <v>2</v>
      </c>
      <c r="BS351" s="6">
        <v>2</v>
      </c>
      <c r="BT351" s="6">
        <v>1</v>
      </c>
      <c r="BU351" s="6">
        <v>2</v>
      </c>
      <c r="BV351" s="6">
        <v>1</v>
      </c>
      <c r="BW351" s="6">
        <v>2</v>
      </c>
      <c r="BX351" s="6">
        <v>2</v>
      </c>
      <c r="BY351" s="6">
        <v>1</v>
      </c>
      <c r="BZ351" s="6">
        <v>2</v>
      </c>
      <c r="CA351" s="6">
        <v>2</v>
      </c>
      <c r="CB351" s="6">
        <v>1</v>
      </c>
      <c r="CC351" s="308">
        <f t="shared" si="177"/>
        <v>14</v>
      </c>
      <c r="CD351" s="347">
        <f t="shared" si="178"/>
        <v>0.66666666666666663</v>
      </c>
      <c r="CE351" s="308">
        <f t="shared" si="179"/>
        <v>7</v>
      </c>
      <c r="CF351" s="347">
        <f t="shared" si="180"/>
        <v>0.33333333333333331</v>
      </c>
      <c r="CG351" s="308">
        <f t="shared" si="181"/>
        <v>0</v>
      </c>
      <c r="CH351" s="347">
        <f t="shared" si="182"/>
        <v>0</v>
      </c>
      <c r="CI351" s="308">
        <f t="shared" si="183"/>
        <v>0</v>
      </c>
      <c r="CJ351" s="347">
        <f t="shared" si="156"/>
        <v>0</v>
      </c>
      <c r="CK351" s="277">
        <f t="shared" si="157"/>
        <v>1.6666666666666667</v>
      </c>
      <c r="CL351" s="306" t="str">
        <f t="shared" si="184"/>
        <v>Đạt mục tiêu</v>
      </c>
      <c r="CM351" s="6"/>
    </row>
    <row r="352" spans="1:91" s="22" customFormat="1" ht="17.25" customHeight="1">
      <c r="A352" s="71">
        <v>346</v>
      </c>
      <c r="B352" s="589"/>
      <c r="C352" s="595"/>
      <c r="D352" s="597"/>
      <c r="E352" s="599"/>
      <c r="F352" s="591"/>
      <c r="G352" s="590"/>
      <c r="H352" s="170" t="s">
        <v>578</v>
      </c>
      <c r="I352" s="62" t="s">
        <v>600</v>
      </c>
      <c r="J352" s="14" t="s">
        <v>363</v>
      </c>
      <c r="K352" s="17" t="s">
        <v>330</v>
      </c>
      <c r="L352" s="52" t="s">
        <v>296</v>
      </c>
      <c r="M352" s="69" t="s">
        <v>184</v>
      </c>
      <c r="N352" s="73"/>
      <c r="O352" s="73"/>
      <c r="P352" s="73"/>
      <c r="Q352" s="73"/>
      <c r="R352" s="73" t="s">
        <v>184</v>
      </c>
      <c r="S352" s="74"/>
      <c r="T352" s="73"/>
      <c r="U352" s="73"/>
      <c r="V352" s="73"/>
      <c r="W352" s="73"/>
      <c r="X352" s="306">
        <f t="shared" si="176"/>
        <v>1</v>
      </c>
      <c r="Y352" s="80"/>
      <c r="Z352" s="80"/>
      <c r="AA352" s="80"/>
      <c r="AB352" s="185"/>
      <c r="AC352" s="80"/>
      <c r="AD352" s="80"/>
      <c r="AE352" s="80"/>
      <c r="AF352" s="80"/>
      <c r="AG352" s="80"/>
      <c r="AH352" s="80"/>
      <c r="AI352" s="80"/>
      <c r="AJ352" s="80"/>
      <c r="AK352" s="80"/>
      <c r="AL352" s="80"/>
      <c r="AM352" s="80"/>
      <c r="AN352" s="80"/>
      <c r="AO352" s="80"/>
      <c r="AP352" s="80"/>
      <c r="AQ352" s="80"/>
      <c r="AR352" s="80" t="s">
        <v>521</v>
      </c>
      <c r="AS352" s="80"/>
      <c r="AT352" s="80"/>
      <c r="AU352" s="80"/>
      <c r="AV352" s="80"/>
      <c r="AW352" s="80"/>
      <c r="AX352" s="80"/>
      <c r="AY352" s="80"/>
      <c r="AZ352" s="80"/>
      <c r="BA352" s="80"/>
      <c r="BB352" s="80"/>
      <c r="BC352" s="80"/>
      <c r="BD352" s="80"/>
      <c r="BE352" s="80"/>
      <c r="BF352" s="80"/>
      <c r="BG352" s="80"/>
      <c r="BH352" s="6">
        <v>2</v>
      </c>
      <c r="BI352" s="6">
        <v>2</v>
      </c>
      <c r="BJ352" s="6">
        <v>2</v>
      </c>
      <c r="BK352" s="6">
        <v>1</v>
      </c>
      <c r="BL352" s="6">
        <v>2</v>
      </c>
      <c r="BM352" s="6">
        <v>1</v>
      </c>
      <c r="BN352" s="6">
        <v>2</v>
      </c>
      <c r="BO352" s="6">
        <v>2</v>
      </c>
      <c r="BP352" s="6">
        <v>2</v>
      </c>
      <c r="BQ352" s="6">
        <v>2</v>
      </c>
      <c r="BR352" s="6">
        <v>2</v>
      </c>
      <c r="BS352" s="6">
        <v>2</v>
      </c>
      <c r="BT352" s="6">
        <v>1</v>
      </c>
      <c r="BU352" s="6">
        <v>2</v>
      </c>
      <c r="BV352" s="6">
        <v>2</v>
      </c>
      <c r="BW352" s="6">
        <v>1</v>
      </c>
      <c r="BX352" s="6">
        <v>1</v>
      </c>
      <c r="BY352" s="6">
        <v>1</v>
      </c>
      <c r="BZ352" s="6">
        <v>2</v>
      </c>
      <c r="CA352" s="6">
        <v>2</v>
      </c>
      <c r="CB352" s="6">
        <v>2</v>
      </c>
      <c r="CC352" s="308">
        <f t="shared" si="177"/>
        <v>15</v>
      </c>
      <c r="CD352" s="347">
        <f t="shared" si="178"/>
        <v>0.7142857142857143</v>
      </c>
      <c r="CE352" s="308">
        <f t="shared" si="179"/>
        <v>6</v>
      </c>
      <c r="CF352" s="347">
        <f t="shared" si="180"/>
        <v>0.2857142857142857</v>
      </c>
      <c r="CG352" s="308">
        <f t="shared" si="181"/>
        <v>0</v>
      </c>
      <c r="CH352" s="347">
        <f t="shared" si="182"/>
        <v>0</v>
      </c>
      <c r="CI352" s="308">
        <f t="shared" si="183"/>
        <v>0</v>
      </c>
      <c r="CJ352" s="347">
        <f t="shared" si="156"/>
        <v>0</v>
      </c>
      <c r="CK352" s="277">
        <f t="shared" si="157"/>
        <v>1.7142857142857142</v>
      </c>
      <c r="CL352" s="306" t="str">
        <f t="shared" si="184"/>
        <v>Đạt mục tiêu</v>
      </c>
      <c r="CM352" s="6"/>
    </row>
    <row r="353" spans="1:91" s="22" customFormat="1" ht="18" customHeight="1">
      <c r="A353" s="71">
        <v>347</v>
      </c>
      <c r="B353" s="589"/>
      <c r="C353" s="595"/>
      <c r="D353" s="597"/>
      <c r="E353" s="599"/>
      <c r="F353" s="591"/>
      <c r="G353" s="590"/>
      <c r="H353" s="170" t="s">
        <v>579</v>
      </c>
      <c r="I353" s="62" t="s">
        <v>600</v>
      </c>
      <c r="J353" s="14" t="s">
        <v>363</v>
      </c>
      <c r="K353" s="17" t="s">
        <v>330</v>
      </c>
      <c r="L353" s="52" t="s">
        <v>296</v>
      </c>
      <c r="M353" s="69" t="s">
        <v>184</v>
      </c>
      <c r="N353" s="73"/>
      <c r="O353" s="73"/>
      <c r="P353" s="73"/>
      <c r="Q353" s="73"/>
      <c r="R353" s="73" t="s">
        <v>184</v>
      </c>
      <c r="S353" s="74"/>
      <c r="T353" s="73"/>
      <c r="U353" s="73"/>
      <c r="V353" s="73"/>
      <c r="W353" s="73"/>
      <c r="X353" s="306">
        <f t="shared" si="176"/>
        <v>1</v>
      </c>
      <c r="Y353" s="80"/>
      <c r="Z353" s="80"/>
      <c r="AA353" s="80"/>
      <c r="AB353" s="185"/>
      <c r="AC353" s="80"/>
      <c r="AD353" s="80"/>
      <c r="AE353" s="80"/>
      <c r="AF353" s="80"/>
      <c r="AG353" s="80"/>
      <c r="AH353" s="80"/>
      <c r="AI353" s="80"/>
      <c r="AJ353" s="80"/>
      <c r="AK353" s="80"/>
      <c r="AL353" s="80"/>
      <c r="AM353" s="80"/>
      <c r="AN353" s="80"/>
      <c r="AO353" s="80"/>
      <c r="AP353" s="80" t="s">
        <v>521</v>
      </c>
      <c r="AQ353" s="80"/>
      <c r="AR353" s="80"/>
      <c r="AS353" s="80"/>
      <c r="AT353" s="80"/>
      <c r="AU353" s="80"/>
      <c r="AV353" s="80"/>
      <c r="AW353" s="80"/>
      <c r="AX353" s="80"/>
      <c r="AY353" s="80"/>
      <c r="AZ353" s="80"/>
      <c r="BA353" s="80"/>
      <c r="BB353" s="80"/>
      <c r="BC353" s="80"/>
      <c r="BD353" s="80"/>
      <c r="BE353" s="80"/>
      <c r="BF353" s="80"/>
      <c r="BG353" s="80"/>
      <c r="BH353" s="6">
        <v>2</v>
      </c>
      <c r="BI353" s="6">
        <v>2</v>
      </c>
      <c r="BJ353" s="6">
        <v>2</v>
      </c>
      <c r="BK353" s="6">
        <v>2</v>
      </c>
      <c r="BL353" s="6">
        <v>1</v>
      </c>
      <c r="BM353" s="6">
        <v>2</v>
      </c>
      <c r="BN353" s="6">
        <v>2</v>
      </c>
      <c r="BO353" s="6">
        <v>2</v>
      </c>
      <c r="BP353" s="6">
        <v>2</v>
      </c>
      <c r="BQ353" s="6">
        <v>2</v>
      </c>
      <c r="BR353" s="6">
        <v>2</v>
      </c>
      <c r="BS353" s="6">
        <v>2</v>
      </c>
      <c r="BT353" s="6">
        <v>1</v>
      </c>
      <c r="BU353" s="6">
        <v>1</v>
      </c>
      <c r="BV353" s="6">
        <v>2</v>
      </c>
      <c r="BW353" s="6">
        <v>1</v>
      </c>
      <c r="BX353" s="6">
        <v>2</v>
      </c>
      <c r="BY353" s="6">
        <v>1</v>
      </c>
      <c r="BZ353" s="6">
        <v>2</v>
      </c>
      <c r="CA353" s="6">
        <v>1</v>
      </c>
      <c r="CB353" s="6">
        <v>2</v>
      </c>
      <c r="CC353" s="308">
        <f t="shared" si="177"/>
        <v>15</v>
      </c>
      <c r="CD353" s="347">
        <f t="shared" si="178"/>
        <v>0.7142857142857143</v>
      </c>
      <c r="CE353" s="308">
        <f t="shared" si="179"/>
        <v>6</v>
      </c>
      <c r="CF353" s="347">
        <f t="shared" si="180"/>
        <v>0.2857142857142857</v>
      </c>
      <c r="CG353" s="308">
        <f t="shared" si="181"/>
        <v>0</v>
      </c>
      <c r="CH353" s="347">
        <f t="shared" si="182"/>
        <v>0</v>
      </c>
      <c r="CI353" s="308">
        <f t="shared" si="183"/>
        <v>0</v>
      </c>
      <c r="CJ353" s="347">
        <f t="shared" si="156"/>
        <v>0</v>
      </c>
      <c r="CK353" s="277">
        <f t="shared" si="157"/>
        <v>1.7142857142857142</v>
      </c>
      <c r="CL353" s="306" t="str">
        <f t="shared" si="184"/>
        <v>Đạt mục tiêu</v>
      </c>
      <c r="CM353" s="6"/>
    </row>
    <row r="354" spans="1:91" s="22" customFormat="1" ht="30" hidden="1" customHeight="1">
      <c r="A354" s="71">
        <v>348</v>
      </c>
      <c r="B354" s="589"/>
      <c r="C354" s="595"/>
      <c r="D354" s="597"/>
      <c r="E354" s="599"/>
      <c r="F354" s="591"/>
      <c r="G354" s="590"/>
      <c r="H354" s="170" t="s">
        <v>580</v>
      </c>
      <c r="I354" s="62" t="s">
        <v>600</v>
      </c>
      <c r="J354" s="14" t="s">
        <v>363</v>
      </c>
      <c r="K354" s="17" t="s">
        <v>330</v>
      </c>
      <c r="L354" s="52" t="s">
        <v>296</v>
      </c>
      <c r="M354" s="69" t="s">
        <v>184</v>
      </c>
      <c r="N354" s="73"/>
      <c r="O354" s="73"/>
      <c r="P354" s="73"/>
      <c r="Q354" s="73"/>
      <c r="R354" s="73"/>
      <c r="S354" s="74" t="s">
        <v>184</v>
      </c>
      <c r="T354" s="73"/>
      <c r="U354" s="73"/>
      <c r="V354" s="73"/>
      <c r="W354" s="73"/>
      <c r="X354" s="306">
        <f t="shared" si="176"/>
        <v>1</v>
      </c>
      <c r="Y354" s="80"/>
      <c r="Z354" s="80"/>
      <c r="AA354" s="80"/>
      <c r="AB354" s="185"/>
      <c r="AC354" s="80"/>
      <c r="AD354" s="80"/>
      <c r="AE354" s="80"/>
      <c r="AF354" s="80"/>
      <c r="AG354" s="80"/>
      <c r="AH354" s="80"/>
      <c r="AI354" s="80"/>
      <c r="AJ354" s="80"/>
      <c r="AK354" s="80"/>
      <c r="AL354" s="80"/>
      <c r="AM354" s="80"/>
      <c r="AN354" s="80"/>
      <c r="AO354" s="80"/>
      <c r="AP354" s="80"/>
      <c r="AQ354" s="80"/>
      <c r="AR354" s="80"/>
      <c r="AS354" s="80" t="s">
        <v>521</v>
      </c>
      <c r="AT354" s="80"/>
      <c r="AU354" s="80"/>
      <c r="AV354" s="80"/>
      <c r="AW354" s="80"/>
      <c r="AX354" s="80"/>
      <c r="AY354" s="80"/>
      <c r="AZ354" s="80"/>
      <c r="BA354" s="80"/>
      <c r="BB354" s="80"/>
      <c r="BC354" s="80"/>
      <c r="BD354" s="80"/>
      <c r="BE354" s="80"/>
      <c r="BF354" s="80"/>
      <c r="BG354" s="80"/>
      <c r="BH354" s="222">
        <v>2</v>
      </c>
      <c r="BI354" s="222">
        <v>2</v>
      </c>
      <c r="BJ354" s="222">
        <v>1</v>
      </c>
      <c r="BK354" s="222">
        <v>2</v>
      </c>
      <c r="BL354" s="222">
        <v>2</v>
      </c>
      <c r="BM354" s="222">
        <v>1</v>
      </c>
      <c r="BN354" s="222">
        <v>2</v>
      </c>
      <c r="BO354" s="222">
        <v>1</v>
      </c>
      <c r="BP354" s="222">
        <v>1</v>
      </c>
      <c r="BQ354" s="222">
        <v>2</v>
      </c>
      <c r="BR354" s="222">
        <v>2</v>
      </c>
      <c r="BS354" s="222">
        <v>2</v>
      </c>
      <c r="BT354" s="222">
        <v>2</v>
      </c>
      <c r="BU354" s="222">
        <v>2</v>
      </c>
      <c r="BV354" s="222">
        <v>1</v>
      </c>
      <c r="BW354" s="222">
        <v>2</v>
      </c>
      <c r="BX354" s="222">
        <v>1</v>
      </c>
      <c r="BY354" s="222">
        <v>2</v>
      </c>
      <c r="BZ354" s="222">
        <v>2</v>
      </c>
      <c r="CA354" s="222">
        <v>2</v>
      </c>
      <c r="CB354" s="222">
        <v>2</v>
      </c>
      <c r="CC354" s="308">
        <f t="shared" si="177"/>
        <v>15</v>
      </c>
      <c r="CD354" s="347">
        <f t="shared" si="178"/>
        <v>0.7142857142857143</v>
      </c>
      <c r="CE354" s="308">
        <f t="shared" si="179"/>
        <v>6</v>
      </c>
      <c r="CF354" s="347">
        <f t="shared" si="180"/>
        <v>0.2857142857142857</v>
      </c>
      <c r="CG354" s="308">
        <f t="shared" si="181"/>
        <v>0</v>
      </c>
      <c r="CH354" s="347">
        <f t="shared" si="182"/>
        <v>0</v>
      </c>
      <c r="CI354" s="308">
        <f t="shared" si="183"/>
        <v>0</v>
      </c>
      <c r="CJ354" s="347">
        <f t="shared" si="156"/>
        <v>0</v>
      </c>
      <c r="CK354" s="306">
        <f t="shared" si="157"/>
        <v>1.7142857142857142</v>
      </c>
      <c r="CL354" s="306" t="str">
        <f t="shared" si="184"/>
        <v>Đạt mục tiêu</v>
      </c>
      <c r="CM354" s="6"/>
    </row>
    <row r="355" spans="1:91" s="22" customFormat="1" ht="31.5" hidden="1" customHeight="1">
      <c r="A355" s="71">
        <v>349</v>
      </c>
      <c r="B355" s="589"/>
      <c r="C355" s="595"/>
      <c r="D355" s="597"/>
      <c r="E355" s="599"/>
      <c r="F355" s="591"/>
      <c r="G355" s="590"/>
      <c r="H355" s="170" t="s">
        <v>581</v>
      </c>
      <c r="I355" s="62" t="s">
        <v>600</v>
      </c>
      <c r="J355" s="14" t="s">
        <v>363</v>
      </c>
      <c r="K355" s="17" t="s">
        <v>330</v>
      </c>
      <c r="L355" s="52" t="s">
        <v>296</v>
      </c>
      <c r="M355" s="69" t="s">
        <v>184</v>
      </c>
      <c r="N355" s="73"/>
      <c r="O355" s="73"/>
      <c r="P355" s="73"/>
      <c r="Q355" s="73"/>
      <c r="R355" s="73"/>
      <c r="S355" s="74" t="s">
        <v>184</v>
      </c>
      <c r="T355" s="73"/>
      <c r="U355" s="73"/>
      <c r="V355" s="73"/>
      <c r="W355" s="73"/>
      <c r="X355" s="306">
        <f t="shared" si="176"/>
        <v>1</v>
      </c>
      <c r="Y355" s="80"/>
      <c r="Z355" s="80"/>
      <c r="AA355" s="80"/>
      <c r="AB355" s="185"/>
      <c r="AC355" s="80"/>
      <c r="AD355" s="80"/>
      <c r="AE355" s="80"/>
      <c r="AF355" s="80"/>
      <c r="AG355" s="80"/>
      <c r="AH355" s="80"/>
      <c r="AI355" s="80"/>
      <c r="AJ355" s="80"/>
      <c r="AK355" s="80"/>
      <c r="AL355" s="80"/>
      <c r="AM355" s="80"/>
      <c r="AN355" s="80"/>
      <c r="AO355" s="80"/>
      <c r="AP355" s="80"/>
      <c r="AQ355" s="80"/>
      <c r="AR355" s="80"/>
      <c r="AS355" s="80"/>
      <c r="AT355" s="80" t="s">
        <v>521</v>
      </c>
      <c r="AU355" s="80"/>
      <c r="AV355" s="80"/>
      <c r="AW355" s="80"/>
      <c r="AX355" s="80"/>
      <c r="AY355" s="80"/>
      <c r="AZ355" s="80"/>
      <c r="BA355" s="80"/>
      <c r="BB355" s="80"/>
      <c r="BC355" s="80"/>
      <c r="BD355" s="80"/>
      <c r="BE355" s="80"/>
      <c r="BF355" s="80"/>
      <c r="BG355" s="80"/>
      <c r="BH355" s="222">
        <v>2</v>
      </c>
      <c r="BI355" s="222">
        <v>2</v>
      </c>
      <c r="BJ355" s="222">
        <v>2</v>
      </c>
      <c r="BK355" s="222">
        <v>2</v>
      </c>
      <c r="BL355" s="222">
        <v>2</v>
      </c>
      <c r="BM355" s="222">
        <v>1</v>
      </c>
      <c r="BN355" s="222">
        <v>2</v>
      </c>
      <c r="BO355" s="222">
        <v>2</v>
      </c>
      <c r="BP355" s="222">
        <v>2</v>
      </c>
      <c r="BQ355" s="222">
        <v>1</v>
      </c>
      <c r="BR355" s="222">
        <v>2</v>
      </c>
      <c r="BS355" s="222">
        <v>2</v>
      </c>
      <c r="BT355" s="222">
        <v>2</v>
      </c>
      <c r="BU355" s="222">
        <v>2</v>
      </c>
      <c r="BV355" s="222">
        <v>1</v>
      </c>
      <c r="BW355" s="222">
        <v>2</v>
      </c>
      <c r="BX355" s="222">
        <v>1</v>
      </c>
      <c r="BY355" s="222">
        <v>1</v>
      </c>
      <c r="BZ355" s="222">
        <v>2</v>
      </c>
      <c r="CA355" s="222">
        <v>2</v>
      </c>
      <c r="CB355" s="222">
        <v>2</v>
      </c>
      <c r="CC355" s="308">
        <f t="shared" si="177"/>
        <v>16</v>
      </c>
      <c r="CD355" s="347">
        <f t="shared" si="178"/>
        <v>0.76190476190476186</v>
      </c>
      <c r="CE355" s="308">
        <f t="shared" si="179"/>
        <v>5</v>
      </c>
      <c r="CF355" s="347">
        <f t="shared" si="180"/>
        <v>0.23809523809523808</v>
      </c>
      <c r="CG355" s="308">
        <f t="shared" si="181"/>
        <v>0</v>
      </c>
      <c r="CH355" s="347">
        <f t="shared" si="182"/>
        <v>0</v>
      </c>
      <c r="CI355" s="308">
        <f t="shared" si="183"/>
        <v>0</v>
      </c>
      <c r="CJ355" s="347">
        <f t="shared" si="156"/>
        <v>0</v>
      </c>
      <c r="CK355" s="306">
        <f t="shared" si="157"/>
        <v>1.7619047619047619</v>
      </c>
      <c r="CL355" s="306" t="str">
        <f t="shared" si="184"/>
        <v>Đạt mục tiêu</v>
      </c>
      <c r="CM355" s="6"/>
    </row>
    <row r="356" spans="1:91" s="22" customFormat="1" ht="30" hidden="1" customHeight="1">
      <c r="A356" s="71">
        <v>350</v>
      </c>
      <c r="B356" s="589"/>
      <c r="C356" s="595"/>
      <c r="D356" s="597"/>
      <c r="E356" s="599"/>
      <c r="F356" s="591"/>
      <c r="G356" s="590"/>
      <c r="H356" s="170" t="s">
        <v>582</v>
      </c>
      <c r="I356" s="62" t="s">
        <v>600</v>
      </c>
      <c r="J356" s="14" t="s">
        <v>363</v>
      </c>
      <c r="K356" s="17" t="s">
        <v>330</v>
      </c>
      <c r="L356" s="52" t="s">
        <v>296</v>
      </c>
      <c r="M356" s="69" t="s">
        <v>184</v>
      </c>
      <c r="N356" s="73"/>
      <c r="O356" s="73"/>
      <c r="P356" s="73"/>
      <c r="Q356" s="73"/>
      <c r="R356" s="73"/>
      <c r="S356" s="74"/>
      <c r="T356" s="73" t="s">
        <v>184</v>
      </c>
      <c r="U356" s="73"/>
      <c r="V356" s="73"/>
      <c r="W356" s="73"/>
      <c r="X356" s="306">
        <f t="shared" si="176"/>
        <v>1</v>
      </c>
      <c r="Y356" s="80"/>
      <c r="Z356" s="80"/>
      <c r="AA356" s="80"/>
      <c r="AB356" s="185"/>
      <c r="AC356" s="80"/>
      <c r="AD356" s="80"/>
      <c r="AE356" s="80"/>
      <c r="AF356" s="80"/>
      <c r="AG356" s="80"/>
      <c r="AH356" s="80"/>
      <c r="AI356" s="80"/>
      <c r="AJ356" s="80"/>
      <c r="AK356" s="80"/>
      <c r="AL356" s="80"/>
      <c r="AM356" s="80"/>
      <c r="AN356" s="80"/>
      <c r="AO356" s="80"/>
      <c r="AP356" s="80"/>
      <c r="AQ356" s="80"/>
      <c r="AR356" s="80"/>
      <c r="AS356" s="80"/>
      <c r="AT356" s="80"/>
      <c r="AU356" s="80"/>
      <c r="AV356" s="80" t="s">
        <v>521</v>
      </c>
      <c r="AW356" s="80"/>
      <c r="AX356" s="80"/>
      <c r="AY356" s="80"/>
      <c r="AZ356" s="80"/>
      <c r="BA356" s="80"/>
      <c r="BB356" s="80"/>
      <c r="BC356" s="80"/>
      <c r="BD356" s="80"/>
      <c r="BE356" s="80"/>
      <c r="BF356" s="80"/>
      <c r="BG356" s="80"/>
      <c r="BH356" s="6">
        <v>2</v>
      </c>
      <c r="BI356" s="6">
        <v>2</v>
      </c>
      <c r="BJ356" s="6">
        <v>2</v>
      </c>
      <c r="BK356" s="6">
        <v>2</v>
      </c>
      <c r="BL356" s="6">
        <v>1</v>
      </c>
      <c r="BM356" s="6">
        <v>2</v>
      </c>
      <c r="BN356" s="6">
        <v>2</v>
      </c>
      <c r="BO356" s="6">
        <v>2</v>
      </c>
      <c r="BP356" s="6">
        <v>2</v>
      </c>
      <c r="BQ356" s="6">
        <v>2</v>
      </c>
      <c r="BR356" s="6">
        <v>2</v>
      </c>
      <c r="BS356" s="6">
        <v>2</v>
      </c>
      <c r="BT356" s="6">
        <v>2</v>
      </c>
      <c r="BU356" s="6">
        <v>2</v>
      </c>
      <c r="BV356" s="6">
        <v>2</v>
      </c>
      <c r="BW356" s="6">
        <v>2</v>
      </c>
      <c r="BX356" s="6">
        <v>2</v>
      </c>
      <c r="BY356" s="6">
        <v>2</v>
      </c>
      <c r="BZ356" s="6">
        <v>2</v>
      </c>
      <c r="CA356" s="6">
        <v>2</v>
      </c>
      <c r="CB356" s="6">
        <v>2</v>
      </c>
      <c r="CC356" s="308">
        <f t="shared" si="177"/>
        <v>20</v>
      </c>
      <c r="CD356" s="347">
        <f t="shared" si="178"/>
        <v>0.95238095238095233</v>
      </c>
      <c r="CE356" s="308">
        <f t="shared" si="179"/>
        <v>1</v>
      </c>
      <c r="CF356" s="347">
        <f t="shared" si="180"/>
        <v>4.7619047619047616E-2</v>
      </c>
      <c r="CG356" s="308">
        <f t="shared" si="181"/>
        <v>0</v>
      </c>
      <c r="CH356" s="347">
        <f t="shared" si="182"/>
        <v>0</v>
      </c>
      <c r="CI356" s="308">
        <f t="shared" si="183"/>
        <v>0</v>
      </c>
      <c r="CJ356" s="347">
        <f t="shared" si="156"/>
        <v>0</v>
      </c>
      <c r="CK356" s="306">
        <f>(((CC356*2)+(CE356*1)+(CG356*0)))/(CC356+CE356+CG356)</f>
        <v>1.9523809523809523</v>
      </c>
      <c r="CL356" s="306" t="str">
        <f t="shared" si="184"/>
        <v>Đạt mục tiêu</v>
      </c>
      <c r="CM356" s="6"/>
    </row>
    <row r="357" spans="1:91" s="22" customFormat="1" ht="32.25" hidden="1" customHeight="1">
      <c r="A357" s="71">
        <v>351</v>
      </c>
      <c r="B357" s="589"/>
      <c r="C357" s="595"/>
      <c r="D357" s="597"/>
      <c r="E357" s="599"/>
      <c r="F357" s="591"/>
      <c r="G357" s="590"/>
      <c r="H357" s="170" t="s">
        <v>583</v>
      </c>
      <c r="I357" s="62" t="s">
        <v>600</v>
      </c>
      <c r="J357" s="14" t="s">
        <v>363</v>
      </c>
      <c r="K357" s="17" t="s">
        <v>330</v>
      </c>
      <c r="L357" s="52" t="s">
        <v>296</v>
      </c>
      <c r="M357" s="69" t="s">
        <v>184</v>
      </c>
      <c r="N357" s="73"/>
      <c r="O357" s="73"/>
      <c r="P357" s="73"/>
      <c r="Q357" s="73"/>
      <c r="R357" s="73"/>
      <c r="S357" s="74"/>
      <c r="T357" s="73" t="s">
        <v>184</v>
      </c>
      <c r="U357" s="73"/>
      <c r="V357" s="73"/>
      <c r="W357" s="73"/>
      <c r="X357" s="306">
        <f t="shared" si="176"/>
        <v>1</v>
      </c>
      <c r="Y357" s="80"/>
      <c r="Z357" s="80"/>
      <c r="AA357" s="80"/>
      <c r="AB357" s="185"/>
      <c r="AC357" s="80"/>
      <c r="AD357" s="80"/>
      <c r="AE357" s="80"/>
      <c r="AF357" s="80"/>
      <c r="AG357" s="80"/>
      <c r="AH357" s="80"/>
      <c r="AI357" s="80"/>
      <c r="AJ357" s="80"/>
      <c r="AK357" s="80"/>
      <c r="AL357" s="80"/>
      <c r="AM357" s="80"/>
      <c r="AN357" s="80"/>
      <c r="AO357" s="80"/>
      <c r="AP357" s="80"/>
      <c r="AQ357" s="80"/>
      <c r="AR357" s="80"/>
      <c r="AS357" s="80"/>
      <c r="AT357" s="80"/>
      <c r="AU357" s="80"/>
      <c r="AV357" s="80"/>
      <c r="AW357" s="80" t="s">
        <v>523</v>
      </c>
      <c r="AX357" s="80"/>
      <c r="AY357" s="80"/>
      <c r="AZ357" s="80"/>
      <c r="BA357" s="80"/>
      <c r="BB357" s="80"/>
      <c r="BC357" s="80"/>
      <c r="BD357" s="80"/>
      <c r="BE357" s="80"/>
      <c r="BF357" s="80"/>
      <c r="BG357" s="80"/>
      <c r="BH357" s="6">
        <v>1</v>
      </c>
      <c r="BI357" s="6">
        <v>2</v>
      </c>
      <c r="BJ357" s="6">
        <v>2</v>
      </c>
      <c r="BK357" s="6">
        <v>2</v>
      </c>
      <c r="BL357" s="6">
        <v>1</v>
      </c>
      <c r="BM357" s="6">
        <v>2</v>
      </c>
      <c r="BN357" s="6">
        <v>2</v>
      </c>
      <c r="BO357" s="6">
        <v>1</v>
      </c>
      <c r="BP357" s="6">
        <v>1</v>
      </c>
      <c r="BQ357" s="6">
        <v>1</v>
      </c>
      <c r="BR357" s="6">
        <v>2</v>
      </c>
      <c r="BS357" s="6">
        <v>2</v>
      </c>
      <c r="BT357" s="6">
        <v>2</v>
      </c>
      <c r="BU357" s="6">
        <v>1</v>
      </c>
      <c r="BV357" s="6">
        <v>2</v>
      </c>
      <c r="BW357" s="6">
        <v>2</v>
      </c>
      <c r="BX357" s="6">
        <v>2</v>
      </c>
      <c r="BY357" s="6">
        <v>2</v>
      </c>
      <c r="BZ357" s="6">
        <v>2</v>
      </c>
      <c r="CA357" s="6">
        <v>1</v>
      </c>
      <c r="CB357" s="6">
        <v>2</v>
      </c>
      <c r="CC357" s="308">
        <f t="shared" si="177"/>
        <v>14</v>
      </c>
      <c r="CD357" s="347">
        <f t="shared" si="178"/>
        <v>0.66666666666666663</v>
      </c>
      <c r="CE357" s="308">
        <f t="shared" si="179"/>
        <v>7</v>
      </c>
      <c r="CF357" s="347">
        <f t="shared" si="180"/>
        <v>0.33333333333333331</v>
      </c>
      <c r="CG357" s="308">
        <f t="shared" si="181"/>
        <v>0</v>
      </c>
      <c r="CH357" s="347">
        <f t="shared" si="182"/>
        <v>0</v>
      </c>
      <c r="CI357" s="308">
        <f t="shared" si="183"/>
        <v>0</v>
      </c>
      <c r="CJ357" s="347">
        <f t="shared" ref="CJ357:CJ420" si="185">CI357/(CC357+CE357+CG357+CI357)</f>
        <v>0</v>
      </c>
      <c r="CK357" s="306">
        <f t="shared" ref="CK357:CK420" si="186">(((CC357*2)+(CE357*1)+(CG357*0)))/(CC357+CE357+CG357)</f>
        <v>1.6666666666666667</v>
      </c>
      <c r="CL357" s="306" t="str">
        <f t="shared" si="184"/>
        <v>Đạt mục tiêu</v>
      </c>
      <c r="CM357" s="6"/>
    </row>
    <row r="358" spans="1:91" s="22" customFormat="1" ht="30" hidden="1" customHeight="1">
      <c r="A358" s="71">
        <v>352</v>
      </c>
      <c r="B358" s="589"/>
      <c r="C358" s="595"/>
      <c r="D358" s="597"/>
      <c r="E358" s="599"/>
      <c r="F358" s="591"/>
      <c r="G358" s="590"/>
      <c r="H358" s="170" t="s">
        <v>584</v>
      </c>
      <c r="I358" s="62" t="s">
        <v>600</v>
      </c>
      <c r="J358" s="14" t="s">
        <v>363</v>
      </c>
      <c r="K358" s="17" t="s">
        <v>330</v>
      </c>
      <c r="L358" s="52" t="s">
        <v>296</v>
      </c>
      <c r="M358" s="69" t="s">
        <v>184</v>
      </c>
      <c r="N358" s="73"/>
      <c r="O358" s="73"/>
      <c r="P358" s="73"/>
      <c r="Q358" s="73"/>
      <c r="R358" s="73"/>
      <c r="S358" s="74"/>
      <c r="T358" s="73" t="s">
        <v>184</v>
      </c>
      <c r="U358" s="73"/>
      <c r="V358" s="73"/>
      <c r="W358" s="73"/>
      <c r="X358" s="306">
        <f t="shared" si="176"/>
        <v>1</v>
      </c>
      <c r="Y358" s="80"/>
      <c r="Z358" s="80"/>
      <c r="AA358" s="80"/>
      <c r="AB358" s="185"/>
      <c r="AC358" s="80"/>
      <c r="AD358" s="80"/>
      <c r="AE358" s="80"/>
      <c r="AF358" s="80"/>
      <c r="AG358" s="80"/>
      <c r="AH358" s="80"/>
      <c r="AI358" s="80"/>
      <c r="AJ358" s="80"/>
      <c r="AK358" s="80"/>
      <c r="AL358" s="80"/>
      <c r="AM358" s="80"/>
      <c r="AN358" s="80"/>
      <c r="AO358" s="80"/>
      <c r="AP358" s="80"/>
      <c r="AQ358" s="80"/>
      <c r="AR358" s="80"/>
      <c r="AS358" s="80"/>
      <c r="AT358" s="80"/>
      <c r="AU358" s="80"/>
      <c r="AV358" s="80"/>
      <c r="AW358" s="80"/>
      <c r="AX358" s="80" t="s">
        <v>523</v>
      </c>
      <c r="AY358" s="80"/>
      <c r="AZ358" s="80"/>
      <c r="BA358" s="80"/>
      <c r="BB358" s="80"/>
      <c r="BC358" s="80"/>
      <c r="BD358" s="80"/>
      <c r="BE358" s="80"/>
      <c r="BF358" s="80"/>
      <c r="BG358" s="80"/>
      <c r="BH358" s="6" t="s">
        <v>946</v>
      </c>
      <c r="BI358" s="6" t="s">
        <v>946</v>
      </c>
      <c r="BJ358" s="6" t="s">
        <v>946</v>
      </c>
      <c r="BK358" s="6" t="s">
        <v>946</v>
      </c>
      <c r="BL358" s="6" t="s">
        <v>946</v>
      </c>
      <c r="BM358" s="6" t="s">
        <v>946</v>
      </c>
      <c r="BN358" s="6" t="s">
        <v>946</v>
      </c>
      <c r="BO358" s="6" t="s">
        <v>946</v>
      </c>
      <c r="BP358" s="6" t="s">
        <v>946</v>
      </c>
      <c r="BQ358" s="6" t="s">
        <v>946</v>
      </c>
      <c r="BR358" s="6" t="s">
        <v>946</v>
      </c>
      <c r="BS358" s="6" t="s">
        <v>946</v>
      </c>
      <c r="BT358" s="6" t="s">
        <v>946</v>
      </c>
      <c r="BU358" s="6" t="s">
        <v>946</v>
      </c>
      <c r="BV358" s="6" t="s">
        <v>946</v>
      </c>
      <c r="BW358" s="6" t="s">
        <v>946</v>
      </c>
      <c r="BX358" s="6" t="s">
        <v>946</v>
      </c>
      <c r="BY358" s="6" t="s">
        <v>946</v>
      </c>
      <c r="BZ358" s="6" t="s">
        <v>946</v>
      </c>
      <c r="CA358" s="6" t="s">
        <v>946</v>
      </c>
      <c r="CB358" s="6" t="s">
        <v>946</v>
      </c>
      <c r="CC358" s="308">
        <f t="shared" si="177"/>
        <v>0</v>
      </c>
      <c r="CD358" s="347">
        <f t="shared" si="178"/>
        <v>0</v>
      </c>
      <c r="CE358" s="308">
        <f t="shared" si="179"/>
        <v>0</v>
      </c>
      <c r="CF358" s="347">
        <f t="shared" si="180"/>
        <v>0</v>
      </c>
      <c r="CG358" s="308">
        <f t="shared" si="181"/>
        <v>0</v>
      </c>
      <c r="CH358" s="347">
        <f t="shared" si="182"/>
        <v>0</v>
      </c>
      <c r="CI358" s="308">
        <f t="shared" si="183"/>
        <v>21</v>
      </c>
      <c r="CJ358" s="347">
        <f t="shared" si="185"/>
        <v>1</v>
      </c>
      <c r="CK358" s="306" t="e">
        <f t="shared" si="186"/>
        <v>#DIV/0!</v>
      </c>
      <c r="CL358" s="306" t="str">
        <f t="shared" si="184"/>
        <v>KĐG</v>
      </c>
      <c r="CM358" s="6"/>
    </row>
    <row r="359" spans="1:91" s="22" customFormat="1" ht="28.5" hidden="1" customHeight="1">
      <c r="A359" s="71">
        <v>353</v>
      </c>
      <c r="B359" s="589"/>
      <c r="C359" s="595"/>
      <c r="D359" s="597"/>
      <c r="E359" s="599"/>
      <c r="F359" s="591"/>
      <c r="G359" s="590"/>
      <c r="H359" s="170" t="s">
        <v>585</v>
      </c>
      <c r="I359" s="62" t="s">
        <v>600</v>
      </c>
      <c r="J359" s="14" t="s">
        <v>363</v>
      </c>
      <c r="K359" s="17" t="s">
        <v>330</v>
      </c>
      <c r="L359" s="52" t="s">
        <v>296</v>
      </c>
      <c r="M359" s="69" t="s">
        <v>184</v>
      </c>
      <c r="N359" s="73"/>
      <c r="O359" s="73"/>
      <c r="P359" s="73"/>
      <c r="Q359" s="73"/>
      <c r="R359" s="73"/>
      <c r="S359" s="74"/>
      <c r="T359" s="73" t="s">
        <v>184</v>
      </c>
      <c r="U359" s="73"/>
      <c r="V359" s="73"/>
      <c r="W359" s="73"/>
      <c r="X359" s="306">
        <f t="shared" si="176"/>
        <v>1</v>
      </c>
      <c r="Y359" s="80"/>
      <c r="Z359" s="80"/>
      <c r="AA359" s="80"/>
      <c r="AB359" s="185"/>
      <c r="AC359" s="80"/>
      <c r="AD359" s="80"/>
      <c r="AE359" s="80"/>
      <c r="AF359" s="80"/>
      <c r="AG359" s="80"/>
      <c r="AH359" s="80"/>
      <c r="AI359" s="80"/>
      <c r="AJ359" s="80"/>
      <c r="AK359" s="80"/>
      <c r="AL359" s="80"/>
      <c r="AM359" s="80"/>
      <c r="AN359" s="80"/>
      <c r="AO359" s="80"/>
      <c r="AP359" s="80"/>
      <c r="AQ359" s="80"/>
      <c r="AR359" s="80"/>
      <c r="AS359" s="80"/>
      <c r="AT359" s="80"/>
      <c r="AU359" s="80" t="s">
        <v>523</v>
      </c>
      <c r="AV359" s="80"/>
      <c r="AW359" s="80"/>
      <c r="AX359" s="80"/>
      <c r="AY359" s="80"/>
      <c r="AZ359" s="80"/>
      <c r="BA359" s="80"/>
      <c r="BB359" s="80"/>
      <c r="BC359" s="80"/>
      <c r="BD359" s="80"/>
      <c r="BE359" s="80"/>
      <c r="BF359" s="80"/>
      <c r="BG359" s="80"/>
      <c r="BH359" s="6">
        <v>1</v>
      </c>
      <c r="BI359" s="6">
        <v>2</v>
      </c>
      <c r="BJ359" s="6">
        <v>2</v>
      </c>
      <c r="BK359" s="6">
        <v>2</v>
      </c>
      <c r="BL359" s="6">
        <v>2</v>
      </c>
      <c r="BM359" s="6">
        <v>2</v>
      </c>
      <c r="BN359" s="6">
        <v>2</v>
      </c>
      <c r="BO359" s="6">
        <v>2</v>
      </c>
      <c r="BP359" s="6">
        <v>2</v>
      </c>
      <c r="BQ359" s="6">
        <v>2</v>
      </c>
      <c r="BR359" s="6">
        <v>2</v>
      </c>
      <c r="BS359" s="6">
        <v>2</v>
      </c>
      <c r="BT359" s="6">
        <v>2</v>
      </c>
      <c r="BU359" s="6">
        <v>1</v>
      </c>
      <c r="BV359" s="6">
        <v>2</v>
      </c>
      <c r="BW359" s="6">
        <v>2</v>
      </c>
      <c r="BX359" s="6">
        <v>1</v>
      </c>
      <c r="BY359" s="6">
        <v>2</v>
      </c>
      <c r="BZ359" s="6">
        <v>2</v>
      </c>
      <c r="CA359" s="6">
        <v>2</v>
      </c>
      <c r="CB359" s="6">
        <v>2</v>
      </c>
      <c r="CC359" s="308">
        <f t="shared" si="177"/>
        <v>18</v>
      </c>
      <c r="CD359" s="347">
        <f t="shared" si="178"/>
        <v>0.8571428571428571</v>
      </c>
      <c r="CE359" s="308">
        <f t="shared" si="179"/>
        <v>3</v>
      </c>
      <c r="CF359" s="347">
        <f t="shared" si="180"/>
        <v>0.14285714285714285</v>
      </c>
      <c r="CG359" s="308">
        <f t="shared" si="181"/>
        <v>0</v>
      </c>
      <c r="CH359" s="347">
        <f t="shared" si="182"/>
        <v>0</v>
      </c>
      <c r="CI359" s="308">
        <f t="shared" si="183"/>
        <v>0</v>
      </c>
      <c r="CJ359" s="347">
        <f t="shared" si="185"/>
        <v>0</v>
      </c>
      <c r="CK359" s="306">
        <f t="shared" si="186"/>
        <v>1.8571428571428572</v>
      </c>
      <c r="CL359" s="306" t="str">
        <f t="shared" si="184"/>
        <v>Đạt mục tiêu</v>
      </c>
      <c r="CM359" s="6"/>
    </row>
    <row r="360" spans="1:91" s="22" customFormat="1" ht="21" hidden="1" customHeight="1">
      <c r="A360" s="71">
        <v>354</v>
      </c>
      <c r="B360" s="589"/>
      <c r="C360" s="595"/>
      <c r="D360" s="597"/>
      <c r="E360" s="599"/>
      <c r="F360" s="591"/>
      <c r="G360" s="590"/>
      <c r="H360" s="170" t="s">
        <v>611</v>
      </c>
      <c r="I360" s="62" t="s">
        <v>600</v>
      </c>
      <c r="J360" s="14" t="s">
        <v>363</v>
      </c>
      <c r="K360" s="17" t="s">
        <v>330</v>
      </c>
      <c r="L360" s="52" t="s">
        <v>296</v>
      </c>
      <c r="M360" s="69" t="s">
        <v>184</v>
      </c>
      <c r="N360" s="73"/>
      <c r="O360" s="73"/>
      <c r="P360" s="73"/>
      <c r="Q360" s="73"/>
      <c r="R360" s="73"/>
      <c r="S360" s="74"/>
      <c r="T360" s="73"/>
      <c r="U360" s="73" t="s">
        <v>184</v>
      </c>
      <c r="V360" s="73"/>
      <c r="W360" s="73"/>
      <c r="X360" s="306">
        <f t="shared" si="176"/>
        <v>1</v>
      </c>
      <c r="Y360" s="80"/>
      <c r="Z360" s="80"/>
      <c r="AA360" s="80"/>
      <c r="AB360" s="185"/>
      <c r="AC360" s="80"/>
      <c r="AD360" s="80"/>
      <c r="AE360" s="80"/>
      <c r="AF360" s="80"/>
      <c r="AG360" s="80"/>
      <c r="AH360" s="80"/>
      <c r="AI360" s="80"/>
      <c r="AJ360" s="80"/>
      <c r="AK360" s="80"/>
      <c r="AL360" s="80"/>
      <c r="AM360" s="80"/>
      <c r="AN360" s="80"/>
      <c r="AO360" s="80"/>
      <c r="AP360" s="80"/>
      <c r="AQ360" s="80"/>
      <c r="AR360" s="80"/>
      <c r="AS360" s="80"/>
      <c r="AT360" s="80"/>
      <c r="AU360" s="80"/>
      <c r="AV360" s="80"/>
      <c r="AW360" s="80"/>
      <c r="AX360" s="80"/>
      <c r="AY360" s="80" t="s">
        <v>521</v>
      </c>
      <c r="AZ360" s="80"/>
      <c r="BA360" s="80"/>
      <c r="BB360" s="80"/>
      <c r="BC360" s="80"/>
      <c r="BD360" s="80"/>
      <c r="BE360" s="80"/>
      <c r="BF360" s="80"/>
      <c r="BG360" s="80"/>
      <c r="BH360" s="6">
        <v>2</v>
      </c>
      <c r="BI360" s="6">
        <v>2</v>
      </c>
      <c r="BJ360" s="6">
        <v>2</v>
      </c>
      <c r="BK360" s="6">
        <v>2</v>
      </c>
      <c r="BL360" s="6">
        <v>2</v>
      </c>
      <c r="BM360" s="6">
        <v>1</v>
      </c>
      <c r="BN360" s="6">
        <v>2</v>
      </c>
      <c r="BO360" s="6">
        <v>2</v>
      </c>
      <c r="BP360" s="6">
        <v>1</v>
      </c>
      <c r="BQ360" s="6">
        <v>2</v>
      </c>
      <c r="BR360" s="6">
        <v>2</v>
      </c>
      <c r="BS360" s="6">
        <v>2</v>
      </c>
      <c r="BT360" s="6">
        <v>1</v>
      </c>
      <c r="BU360" s="6">
        <v>2</v>
      </c>
      <c r="BV360" s="6">
        <v>1</v>
      </c>
      <c r="BW360" s="6">
        <v>2</v>
      </c>
      <c r="BX360" s="6">
        <v>1</v>
      </c>
      <c r="BY360" s="6">
        <v>1</v>
      </c>
      <c r="BZ360" s="6">
        <v>2</v>
      </c>
      <c r="CA360" s="6">
        <v>2</v>
      </c>
      <c r="CB360" s="6">
        <v>1</v>
      </c>
      <c r="CC360" s="308">
        <f t="shared" si="177"/>
        <v>14</v>
      </c>
      <c r="CD360" s="347">
        <f t="shared" si="178"/>
        <v>0.66666666666666663</v>
      </c>
      <c r="CE360" s="308">
        <f t="shared" si="179"/>
        <v>7</v>
      </c>
      <c r="CF360" s="347">
        <f t="shared" si="180"/>
        <v>0.33333333333333331</v>
      </c>
      <c r="CG360" s="308">
        <f t="shared" si="181"/>
        <v>0</v>
      </c>
      <c r="CH360" s="347">
        <f t="shared" si="182"/>
        <v>0</v>
      </c>
      <c r="CI360" s="308">
        <f t="shared" si="183"/>
        <v>0</v>
      </c>
      <c r="CJ360" s="347">
        <f t="shared" si="185"/>
        <v>0</v>
      </c>
      <c r="CK360" s="306">
        <f t="shared" si="186"/>
        <v>1.6666666666666667</v>
      </c>
      <c r="CL360" s="306" t="str">
        <f t="shared" si="184"/>
        <v>Đạt mục tiêu</v>
      </c>
      <c r="CM360" s="27"/>
    </row>
    <row r="361" spans="1:91" s="22" customFormat="1" ht="21" hidden="1" customHeight="1">
      <c r="A361" s="71">
        <v>355</v>
      </c>
      <c r="B361" s="589"/>
      <c r="C361" s="595"/>
      <c r="D361" s="597"/>
      <c r="E361" s="599"/>
      <c r="F361" s="591"/>
      <c r="G361" s="590"/>
      <c r="H361" s="170" t="s">
        <v>612</v>
      </c>
      <c r="I361" s="62" t="s">
        <v>600</v>
      </c>
      <c r="J361" s="14" t="s">
        <v>363</v>
      </c>
      <c r="K361" s="17" t="s">
        <v>330</v>
      </c>
      <c r="L361" s="52" t="s">
        <v>296</v>
      </c>
      <c r="M361" s="69" t="s">
        <v>184</v>
      </c>
      <c r="N361" s="73"/>
      <c r="O361" s="73"/>
      <c r="P361" s="73"/>
      <c r="Q361" s="73"/>
      <c r="R361" s="73"/>
      <c r="S361" s="74"/>
      <c r="T361" s="73"/>
      <c r="U361" s="73" t="s">
        <v>184</v>
      </c>
      <c r="V361" s="73"/>
      <c r="W361" s="73"/>
      <c r="X361" s="306">
        <f t="shared" si="176"/>
        <v>1</v>
      </c>
      <c r="Y361" s="80"/>
      <c r="Z361" s="80"/>
      <c r="AA361" s="80"/>
      <c r="AB361" s="185"/>
      <c r="AC361" s="80"/>
      <c r="AD361" s="80"/>
      <c r="AE361" s="80"/>
      <c r="AF361" s="80"/>
      <c r="AG361" s="80"/>
      <c r="AH361" s="80"/>
      <c r="AI361" s="80"/>
      <c r="AJ361" s="80"/>
      <c r="AK361" s="80"/>
      <c r="AL361" s="80"/>
      <c r="AM361" s="80"/>
      <c r="AN361" s="80"/>
      <c r="AO361" s="80"/>
      <c r="AP361" s="80"/>
      <c r="AQ361" s="80"/>
      <c r="AR361" s="80"/>
      <c r="AS361" s="80"/>
      <c r="AT361" s="80"/>
      <c r="AU361" s="80"/>
      <c r="AV361" s="80"/>
      <c r="AW361" s="80"/>
      <c r="AX361" s="80"/>
      <c r="AY361" s="80"/>
      <c r="AZ361" s="80"/>
      <c r="BA361" s="80" t="s">
        <v>521</v>
      </c>
      <c r="BB361" s="80"/>
      <c r="BC361" s="80"/>
      <c r="BD361" s="80"/>
      <c r="BE361" s="80"/>
      <c r="BF361" s="80"/>
      <c r="BG361" s="80"/>
      <c r="BH361" s="6">
        <v>2</v>
      </c>
      <c r="BI361" s="6">
        <v>1</v>
      </c>
      <c r="BJ361" s="6">
        <v>2</v>
      </c>
      <c r="BK361" s="6">
        <v>2</v>
      </c>
      <c r="BL361" s="6">
        <v>1</v>
      </c>
      <c r="BM361" s="6">
        <v>1</v>
      </c>
      <c r="BN361" s="6">
        <v>2</v>
      </c>
      <c r="BO361" s="6">
        <v>2</v>
      </c>
      <c r="BP361" s="6">
        <v>2</v>
      </c>
      <c r="BQ361" s="6">
        <v>2</v>
      </c>
      <c r="BR361" s="6">
        <v>2</v>
      </c>
      <c r="BS361" s="6">
        <v>2</v>
      </c>
      <c r="BT361" s="6">
        <v>2</v>
      </c>
      <c r="BU361" s="6">
        <v>2</v>
      </c>
      <c r="BV361" s="6">
        <v>2</v>
      </c>
      <c r="BW361" s="6">
        <v>2</v>
      </c>
      <c r="BX361" s="6">
        <v>2</v>
      </c>
      <c r="BY361" s="6">
        <v>2</v>
      </c>
      <c r="BZ361" s="6">
        <v>2</v>
      </c>
      <c r="CA361" s="6">
        <v>2</v>
      </c>
      <c r="CB361" s="6">
        <v>2</v>
      </c>
      <c r="CC361" s="308">
        <f t="shared" si="177"/>
        <v>18</v>
      </c>
      <c r="CD361" s="347">
        <f t="shared" si="178"/>
        <v>0.8571428571428571</v>
      </c>
      <c r="CE361" s="308">
        <f t="shared" si="179"/>
        <v>3</v>
      </c>
      <c r="CF361" s="347">
        <f t="shared" si="180"/>
        <v>0.14285714285714285</v>
      </c>
      <c r="CG361" s="308">
        <f t="shared" si="181"/>
        <v>0</v>
      </c>
      <c r="CH361" s="347">
        <f t="shared" si="182"/>
        <v>0</v>
      </c>
      <c r="CI361" s="308">
        <f t="shared" si="183"/>
        <v>0</v>
      </c>
      <c r="CJ361" s="347">
        <f t="shared" si="185"/>
        <v>0</v>
      </c>
      <c r="CK361" s="306">
        <f t="shared" si="186"/>
        <v>1.8571428571428572</v>
      </c>
      <c r="CL361" s="306" t="str">
        <f t="shared" si="184"/>
        <v>Đạt mục tiêu</v>
      </c>
      <c r="CM361" s="6"/>
    </row>
    <row r="362" spans="1:91" s="22" customFormat="1" ht="21" hidden="1" customHeight="1">
      <c r="A362" s="71">
        <v>356</v>
      </c>
      <c r="B362" s="589"/>
      <c r="C362" s="595"/>
      <c r="D362" s="597"/>
      <c r="E362" s="599"/>
      <c r="F362" s="591"/>
      <c r="G362" s="590"/>
      <c r="H362" s="170" t="s">
        <v>586</v>
      </c>
      <c r="I362" s="62" t="s">
        <v>600</v>
      </c>
      <c r="J362" s="14" t="s">
        <v>363</v>
      </c>
      <c r="K362" s="17" t="s">
        <v>330</v>
      </c>
      <c r="L362" s="52" t="s">
        <v>296</v>
      </c>
      <c r="M362" s="69" t="s">
        <v>184</v>
      </c>
      <c r="N362" s="73"/>
      <c r="O362" s="73"/>
      <c r="P362" s="73"/>
      <c r="Q362" s="73"/>
      <c r="R362" s="73"/>
      <c r="S362" s="74"/>
      <c r="T362" s="73"/>
      <c r="U362" s="73" t="s">
        <v>184</v>
      </c>
      <c r="V362" s="73"/>
      <c r="W362" s="73"/>
      <c r="X362" s="306">
        <f t="shared" si="176"/>
        <v>1</v>
      </c>
      <c r="Y362" s="80"/>
      <c r="Z362" s="80"/>
      <c r="AA362" s="80"/>
      <c r="AB362" s="185"/>
      <c r="AC362" s="80"/>
      <c r="AD362" s="80"/>
      <c r="AE362" s="80"/>
      <c r="AF362" s="80"/>
      <c r="AG362" s="80"/>
      <c r="AH362" s="80"/>
      <c r="AI362" s="80"/>
      <c r="AJ362" s="80"/>
      <c r="AK362" s="80"/>
      <c r="AL362" s="80"/>
      <c r="AM362" s="80"/>
      <c r="AN362" s="80"/>
      <c r="AO362" s="80"/>
      <c r="AP362" s="80"/>
      <c r="AQ362" s="80"/>
      <c r="AR362" s="80"/>
      <c r="AS362" s="80"/>
      <c r="AT362" s="80"/>
      <c r="AU362" s="80"/>
      <c r="AV362" s="80"/>
      <c r="AW362" s="80"/>
      <c r="AX362" s="80"/>
      <c r="AY362" s="80"/>
      <c r="AZ362" s="80" t="s">
        <v>521</v>
      </c>
      <c r="BA362" s="80"/>
      <c r="BB362" s="80"/>
      <c r="BC362" s="80"/>
      <c r="BD362" s="80"/>
      <c r="BE362" s="80"/>
      <c r="BF362" s="80"/>
      <c r="BG362" s="80"/>
      <c r="BH362" s="6">
        <v>1</v>
      </c>
      <c r="BI362" s="6">
        <v>2</v>
      </c>
      <c r="BJ362" s="6">
        <v>2</v>
      </c>
      <c r="BK362" s="6">
        <v>2</v>
      </c>
      <c r="BL362" s="6">
        <v>2</v>
      </c>
      <c r="BM362" s="6">
        <v>2</v>
      </c>
      <c r="BN362" s="6">
        <v>2</v>
      </c>
      <c r="BO362" s="6">
        <v>2</v>
      </c>
      <c r="BP362" s="6">
        <v>2</v>
      </c>
      <c r="BQ362" s="6">
        <v>2</v>
      </c>
      <c r="BR362" s="6">
        <v>2</v>
      </c>
      <c r="BS362" s="6">
        <v>2</v>
      </c>
      <c r="BT362" s="6">
        <v>2</v>
      </c>
      <c r="BU362" s="6">
        <v>2</v>
      </c>
      <c r="BV362" s="6">
        <v>1</v>
      </c>
      <c r="BW362" s="6">
        <v>2</v>
      </c>
      <c r="BX362" s="6">
        <v>1</v>
      </c>
      <c r="BY362" s="6">
        <v>2</v>
      </c>
      <c r="BZ362" s="6">
        <v>2</v>
      </c>
      <c r="CA362" s="6">
        <v>1</v>
      </c>
      <c r="CB362" s="6">
        <v>1</v>
      </c>
      <c r="CC362" s="308">
        <f t="shared" si="177"/>
        <v>16</v>
      </c>
      <c r="CD362" s="347">
        <f t="shared" si="178"/>
        <v>0.76190476190476186</v>
      </c>
      <c r="CE362" s="308">
        <f t="shared" si="179"/>
        <v>5</v>
      </c>
      <c r="CF362" s="347">
        <f t="shared" si="180"/>
        <v>0.23809523809523808</v>
      </c>
      <c r="CG362" s="308">
        <f t="shared" si="181"/>
        <v>0</v>
      </c>
      <c r="CH362" s="347">
        <f t="shared" si="182"/>
        <v>0</v>
      </c>
      <c r="CI362" s="308">
        <f t="shared" si="183"/>
        <v>0</v>
      </c>
      <c r="CJ362" s="347">
        <f t="shared" si="185"/>
        <v>0</v>
      </c>
      <c r="CK362" s="306">
        <f t="shared" si="186"/>
        <v>1.7619047619047619</v>
      </c>
      <c r="CL362" s="306" t="str">
        <f t="shared" si="184"/>
        <v>Đạt mục tiêu</v>
      </c>
      <c r="CM362" s="6"/>
    </row>
    <row r="363" spans="1:91" s="22" customFormat="1" ht="25.5" hidden="1" customHeight="1">
      <c r="A363" s="71">
        <v>357</v>
      </c>
      <c r="B363" s="589"/>
      <c r="C363" s="595"/>
      <c r="D363" s="597"/>
      <c r="E363" s="599"/>
      <c r="F363" s="591"/>
      <c r="G363" s="590"/>
      <c r="H363" s="170" t="s">
        <v>587</v>
      </c>
      <c r="I363" s="62" t="s">
        <v>600</v>
      </c>
      <c r="J363" s="14" t="s">
        <v>363</v>
      </c>
      <c r="K363" s="17" t="s">
        <v>330</v>
      </c>
      <c r="L363" s="52" t="s">
        <v>296</v>
      </c>
      <c r="M363" s="69" t="s">
        <v>184</v>
      </c>
      <c r="N363" s="84"/>
      <c r="O363" s="85"/>
      <c r="P363" s="85"/>
      <c r="Q363" s="85"/>
      <c r="R363" s="85"/>
      <c r="S363" s="86"/>
      <c r="T363" s="85"/>
      <c r="U363" s="85"/>
      <c r="V363" s="150" t="s">
        <v>184</v>
      </c>
      <c r="W363" s="85"/>
      <c r="X363" s="306">
        <f t="shared" si="176"/>
        <v>1</v>
      </c>
      <c r="Y363" s="80"/>
      <c r="Z363" s="80"/>
      <c r="AA363" s="80"/>
      <c r="AB363" s="185"/>
      <c r="AC363" s="80"/>
      <c r="AD363" s="80"/>
      <c r="AE363" s="80"/>
      <c r="AF363" s="80"/>
      <c r="AG363" s="80"/>
      <c r="AH363" s="80"/>
      <c r="AI363" s="80"/>
      <c r="AJ363" s="80"/>
      <c r="AK363" s="80"/>
      <c r="AL363" s="80"/>
      <c r="AM363" s="80"/>
      <c r="AN363" s="80"/>
      <c r="AO363" s="80"/>
      <c r="AP363" s="80"/>
      <c r="AQ363" s="80"/>
      <c r="AR363" s="80"/>
      <c r="AS363" s="80"/>
      <c r="AT363" s="80"/>
      <c r="AU363" s="80"/>
      <c r="AV363" s="80"/>
      <c r="AW363" s="80"/>
      <c r="AX363" s="80"/>
      <c r="AY363" s="80"/>
      <c r="AZ363" s="80"/>
      <c r="BA363" s="80"/>
      <c r="BB363" s="80"/>
      <c r="BC363" s="80"/>
      <c r="BD363" s="80" t="s">
        <v>521</v>
      </c>
      <c r="BE363" s="80"/>
      <c r="BF363" s="80"/>
      <c r="BG363" s="80"/>
      <c r="BH363" s="6">
        <v>2</v>
      </c>
      <c r="BI363" s="6">
        <v>2</v>
      </c>
      <c r="BJ363" s="6">
        <v>2</v>
      </c>
      <c r="BK363" s="6">
        <v>1</v>
      </c>
      <c r="BL363" s="6">
        <v>2</v>
      </c>
      <c r="BM363" s="6">
        <v>2</v>
      </c>
      <c r="BN363" s="6">
        <v>2</v>
      </c>
      <c r="BO363" s="6">
        <v>2</v>
      </c>
      <c r="BP363" s="6">
        <v>2</v>
      </c>
      <c r="BQ363" s="6">
        <v>2</v>
      </c>
      <c r="BR363" s="6">
        <v>2</v>
      </c>
      <c r="BS363" s="6">
        <v>2</v>
      </c>
      <c r="BT363" s="6">
        <v>1</v>
      </c>
      <c r="BU363" s="6">
        <v>2</v>
      </c>
      <c r="BV363" s="6">
        <v>2</v>
      </c>
      <c r="BW363" s="6">
        <v>2</v>
      </c>
      <c r="BX363" s="6">
        <v>2</v>
      </c>
      <c r="BY363" s="6">
        <v>1</v>
      </c>
      <c r="BZ363" s="6">
        <v>2</v>
      </c>
      <c r="CA363" s="6">
        <v>1</v>
      </c>
      <c r="CB363" s="6">
        <v>2</v>
      </c>
      <c r="CC363" s="308">
        <f t="shared" si="177"/>
        <v>17</v>
      </c>
      <c r="CD363" s="347">
        <f t="shared" si="178"/>
        <v>0.80952380952380953</v>
      </c>
      <c r="CE363" s="308">
        <f t="shared" si="179"/>
        <v>4</v>
      </c>
      <c r="CF363" s="347">
        <f t="shared" si="180"/>
        <v>0.19047619047619047</v>
      </c>
      <c r="CG363" s="308">
        <f t="shared" si="181"/>
        <v>0</v>
      </c>
      <c r="CH363" s="347">
        <f t="shared" si="182"/>
        <v>0</v>
      </c>
      <c r="CI363" s="308">
        <f t="shared" si="183"/>
        <v>0</v>
      </c>
      <c r="CJ363" s="347">
        <f t="shared" si="185"/>
        <v>0</v>
      </c>
      <c r="CK363" s="306">
        <f t="shared" si="186"/>
        <v>1.8095238095238095</v>
      </c>
      <c r="CL363" s="306" t="str">
        <f t="shared" si="184"/>
        <v>Đạt mục tiêu</v>
      </c>
      <c r="CM363" s="6"/>
    </row>
    <row r="364" spans="1:91" s="22" customFormat="1" ht="26.25" hidden="1" customHeight="1">
      <c r="A364" s="71">
        <v>358</v>
      </c>
      <c r="B364" s="589"/>
      <c r="C364" s="595"/>
      <c r="D364" s="597"/>
      <c r="E364" s="599"/>
      <c r="F364" s="591"/>
      <c r="G364" s="590"/>
      <c r="H364" s="170" t="s">
        <v>588</v>
      </c>
      <c r="I364" s="62" t="s">
        <v>600</v>
      </c>
      <c r="J364" s="14" t="s">
        <v>363</v>
      </c>
      <c r="K364" s="17" t="s">
        <v>330</v>
      </c>
      <c r="L364" s="52" t="s">
        <v>296</v>
      </c>
      <c r="M364" s="69" t="s">
        <v>184</v>
      </c>
      <c r="N364" s="73"/>
      <c r="O364" s="73"/>
      <c r="P364" s="73"/>
      <c r="Q364" s="73"/>
      <c r="R364" s="73"/>
      <c r="S364" s="74"/>
      <c r="T364" s="73"/>
      <c r="U364" s="73"/>
      <c r="V364" s="73" t="s">
        <v>184</v>
      </c>
      <c r="W364" s="73"/>
      <c r="X364" s="306">
        <f t="shared" si="176"/>
        <v>1</v>
      </c>
      <c r="Y364" s="80"/>
      <c r="Z364" s="80"/>
      <c r="AA364" s="80"/>
      <c r="AB364" s="185"/>
      <c r="AC364" s="80"/>
      <c r="AD364" s="80"/>
      <c r="AE364" s="80"/>
      <c r="AF364" s="80"/>
      <c r="AG364" s="80"/>
      <c r="AH364" s="80"/>
      <c r="AI364" s="80"/>
      <c r="AJ364" s="80"/>
      <c r="AK364" s="80"/>
      <c r="AL364" s="80"/>
      <c r="AM364" s="80"/>
      <c r="AN364" s="80"/>
      <c r="AO364" s="80"/>
      <c r="AP364" s="80"/>
      <c r="AQ364" s="80"/>
      <c r="AR364" s="80"/>
      <c r="AS364" s="80"/>
      <c r="AT364" s="80"/>
      <c r="AU364" s="80"/>
      <c r="AV364" s="80"/>
      <c r="AW364" s="80"/>
      <c r="AX364" s="80"/>
      <c r="AY364" s="80"/>
      <c r="AZ364" s="80"/>
      <c r="BA364" s="80"/>
      <c r="BB364" s="80"/>
      <c r="BC364" s="80"/>
      <c r="BD364" s="80" t="s">
        <v>523</v>
      </c>
      <c r="BE364" s="80"/>
      <c r="BF364" s="80"/>
      <c r="BG364" s="80"/>
      <c r="BH364" s="6">
        <v>2</v>
      </c>
      <c r="BI364" s="6">
        <v>2</v>
      </c>
      <c r="BJ364" s="6">
        <v>2</v>
      </c>
      <c r="BK364" s="6">
        <v>2</v>
      </c>
      <c r="BL364" s="6">
        <v>2</v>
      </c>
      <c r="BM364" s="6">
        <v>1</v>
      </c>
      <c r="BN364" s="6">
        <v>2</v>
      </c>
      <c r="BO364" s="6">
        <v>2</v>
      </c>
      <c r="BP364" s="6">
        <v>2</v>
      </c>
      <c r="BQ364" s="6">
        <v>2</v>
      </c>
      <c r="BR364" s="6">
        <v>2</v>
      </c>
      <c r="BS364" s="6">
        <v>2</v>
      </c>
      <c r="BT364" s="6">
        <v>2</v>
      </c>
      <c r="BU364" s="6">
        <v>2</v>
      </c>
      <c r="BV364" s="6">
        <v>2</v>
      </c>
      <c r="BW364" s="6">
        <v>2</v>
      </c>
      <c r="BX364" s="6">
        <v>2</v>
      </c>
      <c r="BY364" s="6">
        <v>2</v>
      </c>
      <c r="BZ364" s="6">
        <v>2</v>
      </c>
      <c r="CA364" s="6">
        <v>2</v>
      </c>
      <c r="CB364" s="6">
        <v>2</v>
      </c>
      <c r="CC364" s="308">
        <f t="shared" si="177"/>
        <v>20</v>
      </c>
      <c r="CD364" s="347">
        <f t="shared" si="178"/>
        <v>0.95238095238095233</v>
      </c>
      <c r="CE364" s="308">
        <f t="shared" si="179"/>
        <v>1</v>
      </c>
      <c r="CF364" s="347">
        <f t="shared" si="180"/>
        <v>4.7619047619047616E-2</v>
      </c>
      <c r="CG364" s="308">
        <f t="shared" si="181"/>
        <v>0</v>
      </c>
      <c r="CH364" s="347">
        <f t="shared" si="182"/>
        <v>0</v>
      </c>
      <c r="CI364" s="308">
        <f t="shared" si="183"/>
        <v>0</v>
      </c>
      <c r="CJ364" s="347">
        <f t="shared" si="185"/>
        <v>0</v>
      </c>
      <c r="CK364" s="306">
        <f t="shared" si="186"/>
        <v>1.9523809523809523</v>
      </c>
      <c r="CL364" s="306" t="str">
        <f t="shared" si="184"/>
        <v>Đạt mục tiêu</v>
      </c>
      <c r="CM364" s="6"/>
    </row>
    <row r="365" spans="1:91" s="22" customFormat="1" ht="34.5" hidden="1" customHeight="1">
      <c r="A365" s="71">
        <v>359</v>
      </c>
      <c r="B365" s="589"/>
      <c r="C365" s="595"/>
      <c r="D365" s="597"/>
      <c r="E365" s="599"/>
      <c r="F365" s="591"/>
      <c r="G365" s="590"/>
      <c r="H365" s="170" t="s">
        <v>589</v>
      </c>
      <c r="I365" s="62" t="s">
        <v>600</v>
      </c>
      <c r="J365" s="14" t="s">
        <v>363</v>
      </c>
      <c r="K365" s="17" t="s">
        <v>330</v>
      </c>
      <c r="L365" s="52" t="s">
        <v>296</v>
      </c>
      <c r="M365" s="69" t="s">
        <v>184</v>
      </c>
      <c r="N365" s="73"/>
      <c r="O365" s="73"/>
      <c r="P365" s="73"/>
      <c r="Q365" s="73"/>
      <c r="R365" s="73"/>
      <c r="S365" s="74"/>
      <c r="T365" s="73"/>
      <c r="U365" s="73"/>
      <c r="V365" s="73" t="s">
        <v>184</v>
      </c>
      <c r="W365" s="73"/>
      <c r="X365" s="306">
        <f t="shared" si="176"/>
        <v>1</v>
      </c>
      <c r="Y365" s="80"/>
      <c r="Z365" s="80"/>
      <c r="AA365" s="80"/>
      <c r="AB365" s="185"/>
      <c r="AC365" s="80"/>
      <c r="AD365" s="80"/>
      <c r="AE365" s="80"/>
      <c r="AF365" s="80"/>
      <c r="AG365" s="80"/>
      <c r="AH365" s="80"/>
      <c r="AI365" s="80"/>
      <c r="AJ365" s="80"/>
      <c r="AK365" s="80"/>
      <c r="AL365" s="80"/>
      <c r="AM365" s="80"/>
      <c r="AN365" s="80"/>
      <c r="AO365" s="80"/>
      <c r="AP365" s="80"/>
      <c r="AQ365" s="80"/>
      <c r="AR365" s="80"/>
      <c r="AS365" s="80"/>
      <c r="AT365" s="80"/>
      <c r="AU365" s="80"/>
      <c r="AV365" s="80"/>
      <c r="AW365" s="80"/>
      <c r="AX365" s="80"/>
      <c r="AY365" s="80"/>
      <c r="AZ365" s="80"/>
      <c r="BA365" s="80"/>
      <c r="BB365" s="80"/>
      <c r="BC365" s="80" t="s">
        <v>521</v>
      </c>
      <c r="BD365" s="80"/>
      <c r="BE365" s="80"/>
      <c r="BF365" s="80"/>
      <c r="BG365" s="80"/>
      <c r="BH365" s="6" t="s">
        <v>946</v>
      </c>
      <c r="BI365" s="6" t="s">
        <v>946</v>
      </c>
      <c r="BJ365" s="6" t="s">
        <v>946</v>
      </c>
      <c r="BK365" s="6" t="s">
        <v>946</v>
      </c>
      <c r="BL365" s="6" t="s">
        <v>946</v>
      </c>
      <c r="BM365" s="6" t="s">
        <v>946</v>
      </c>
      <c r="BN365" s="6" t="s">
        <v>946</v>
      </c>
      <c r="BO365" s="6" t="s">
        <v>946</v>
      </c>
      <c r="BP365" s="6" t="s">
        <v>946</v>
      </c>
      <c r="BQ365" s="6" t="s">
        <v>946</v>
      </c>
      <c r="BR365" s="6" t="s">
        <v>946</v>
      </c>
      <c r="BS365" s="6" t="s">
        <v>946</v>
      </c>
      <c r="BT365" s="6" t="s">
        <v>946</v>
      </c>
      <c r="BU365" s="6" t="s">
        <v>946</v>
      </c>
      <c r="BV365" s="6" t="s">
        <v>946</v>
      </c>
      <c r="BW365" s="6" t="s">
        <v>946</v>
      </c>
      <c r="BX365" s="6" t="s">
        <v>946</v>
      </c>
      <c r="BY365" s="6" t="s">
        <v>946</v>
      </c>
      <c r="BZ365" s="6" t="s">
        <v>946</v>
      </c>
      <c r="CA365" s="6" t="s">
        <v>946</v>
      </c>
      <c r="CB365" s="6" t="s">
        <v>946</v>
      </c>
      <c r="CC365" s="308">
        <f t="shared" si="177"/>
        <v>0</v>
      </c>
      <c r="CD365" s="347">
        <f t="shared" si="178"/>
        <v>0</v>
      </c>
      <c r="CE365" s="308">
        <f t="shared" si="179"/>
        <v>0</v>
      </c>
      <c r="CF365" s="347">
        <f t="shared" si="180"/>
        <v>0</v>
      </c>
      <c r="CG365" s="308">
        <f t="shared" si="181"/>
        <v>0</v>
      </c>
      <c r="CH365" s="347">
        <f t="shared" si="182"/>
        <v>0</v>
      </c>
      <c r="CI365" s="308">
        <f t="shared" si="183"/>
        <v>21</v>
      </c>
      <c r="CJ365" s="347">
        <f t="shared" si="185"/>
        <v>1</v>
      </c>
      <c r="CK365" s="306" t="e">
        <f t="shared" si="186"/>
        <v>#DIV/0!</v>
      </c>
      <c r="CL365" s="306" t="str">
        <f t="shared" si="184"/>
        <v>KĐG</v>
      </c>
      <c r="CM365" s="6"/>
    </row>
    <row r="366" spans="1:91" s="22" customFormat="1" ht="26.25" hidden="1" customHeight="1">
      <c r="A366" s="71">
        <v>360</v>
      </c>
      <c r="B366" s="589"/>
      <c r="C366" s="595"/>
      <c r="D366" s="597"/>
      <c r="E366" s="599"/>
      <c r="F366" s="591"/>
      <c r="G366" s="590"/>
      <c r="H366" s="170" t="s">
        <v>590</v>
      </c>
      <c r="I366" s="62" t="s">
        <v>600</v>
      </c>
      <c r="J366" s="14" t="s">
        <v>363</v>
      </c>
      <c r="K366" s="17" t="s">
        <v>330</v>
      </c>
      <c r="L366" s="52" t="s">
        <v>296</v>
      </c>
      <c r="M366" s="69" t="s">
        <v>184</v>
      </c>
      <c r="N366" s="73"/>
      <c r="O366" s="73"/>
      <c r="P366" s="73"/>
      <c r="Q366" s="73"/>
      <c r="R366" s="73"/>
      <c r="S366" s="74"/>
      <c r="T366" s="73"/>
      <c r="U366" s="73"/>
      <c r="V366" s="73" t="s">
        <v>184</v>
      </c>
      <c r="W366" s="73"/>
      <c r="X366" s="306">
        <f t="shared" si="176"/>
        <v>1</v>
      </c>
      <c r="Y366" s="80"/>
      <c r="Z366" s="80"/>
      <c r="AA366" s="80"/>
      <c r="AB366" s="185"/>
      <c r="AC366" s="80"/>
      <c r="AD366" s="80"/>
      <c r="AE366" s="80"/>
      <c r="AF366" s="80"/>
      <c r="AG366" s="80"/>
      <c r="AH366" s="80"/>
      <c r="AI366" s="80"/>
      <c r="AJ366" s="80"/>
      <c r="AK366" s="80"/>
      <c r="AL366" s="80"/>
      <c r="AM366" s="80"/>
      <c r="AN366" s="80"/>
      <c r="AO366" s="80"/>
      <c r="AP366" s="80"/>
      <c r="AQ366" s="80"/>
      <c r="AR366" s="80"/>
      <c r="AS366" s="80"/>
      <c r="AT366" s="80"/>
      <c r="AU366" s="80"/>
      <c r="AV366" s="80"/>
      <c r="AW366" s="80"/>
      <c r="AX366" s="80"/>
      <c r="AY366" s="80"/>
      <c r="AZ366" s="80"/>
      <c r="BA366" s="80"/>
      <c r="BB366" s="80" t="s">
        <v>521</v>
      </c>
      <c r="BC366" s="80"/>
      <c r="BD366" s="80"/>
      <c r="BE366" s="80"/>
      <c r="BF366" s="80"/>
      <c r="BG366" s="80"/>
      <c r="BH366" s="6">
        <v>2</v>
      </c>
      <c r="BI366" s="6">
        <v>2</v>
      </c>
      <c r="BJ366" s="6">
        <v>2</v>
      </c>
      <c r="BK366" s="6">
        <v>1</v>
      </c>
      <c r="BL366" s="6">
        <v>2</v>
      </c>
      <c r="BM366" s="6">
        <v>1</v>
      </c>
      <c r="BN366" s="6">
        <v>2</v>
      </c>
      <c r="BO366" s="6">
        <v>2</v>
      </c>
      <c r="BP366" s="6">
        <v>2</v>
      </c>
      <c r="BQ366" s="6">
        <v>2</v>
      </c>
      <c r="BR366" s="6">
        <v>2</v>
      </c>
      <c r="BS366" s="6">
        <v>2</v>
      </c>
      <c r="BT366" s="6">
        <v>1</v>
      </c>
      <c r="BU366" s="6">
        <v>2</v>
      </c>
      <c r="BV366" s="6">
        <v>2</v>
      </c>
      <c r="BW366" s="6">
        <v>2</v>
      </c>
      <c r="BX366" s="6">
        <v>2</v>
      </c>
      <c r="BY366" s="6">
        <v>2</v>
      </c>
      <c r="BZ366" s="6">
        <v>2</v>
      </c>
      <c r="CA366" s="6">
        <v>2</v>
      </c>
      <c r="CB366" s="6">
        <v>2</v>
      </c>
      <c r="CC366" s="308">
        <f t="shared" si="177"/>
        <v>18</v>
      </c>
      <c r="CD366" s="347">
        <f>CC366/(CC366+CE366+CG366+CI366)</f>
        <v>0.8571428571428571</v>
      </c>
      <c r="CE366" s="308">
        <f t="shared" si="179"/>
        <v>3</v>
      </c>
      <c r="CF366" s="347">
        <f t="shared" si="180"/>
        <v>0.14285714285714285</v>
      </c>
      <c r="CG366" s="308">
        <f t="shared" si="181"/>
        <v>0</v>
      </c>
      <c r="CH366" s="347">
        <f t="shared" si="182"/>
        <v>0</v>
      </c>
      <c r="CI366" s="308">
        <f t="shared" si="183"/>
        <v>0</v>
      </c>
      <c r="CJ366" s="347">
        <f t="shared" si="185"/>
        <v>0</v>
      </c>
      <c r="CK366" s="306">
        <f t="shared" si="186"/>
        <v>1.8571428571428572</v>
      </c>
      <c r="CL366" s="306" t="str">
        <f t="shared" si="184"/>
        <v>Đạt mục tiêu</v>
      </c>
      <c r="CM366" s="6"/>
    </row>
    <row r="367" spans="1:91" s="22" customFormat="1" ht="30" hidden="1" customHeight="1">
      <c r="A367" s="71">
        <v>361</v>
      </c>
      <c r="B367" s="589"/>
      <c r="C367" s="595"/>
      <c r="D367" s="597"/>
      <c r="E367" s="599"/>
      <c r="F367" s="591"/>
      <c r="G367" s="590"/>
      <c r="H367" s="170" t="s">
        <v>591</v>
      </c>
      <c r="I367" s="62" t="s">
        <v>600</v>
      </c>
      <c r="J367" s="14" t="s">
        <v>363</v>
      </c>
      <c r="K367" s="17" t="s">
        <v>330</v>
      </c>
      <c r="L367" s="52" t="s">
        <v>296</v>
      </c>
      <c r="M367" s="69" t="s">
        <v>184</v>
      </c>
      <c r="N367" s="73"/>
      <c r="O367" s="73"/>
      <c r="P367" s="73"/>
      <c r="Q367" s="73"/>
      <c r="R367" s="73"/>
      <c r="S367" s="74"/>
      <c r="T367" s="73"/>
      <c r="U367" s="73"/>
      <c r="V367" s="73"/>
      <c r="W367" s="73" t="s">
        <v>184</v>
      </c>
      <c r="X367" s="306">
        <f t="shared" si="176"/>
        <v>1</v>
      </c>
      <c r="Y367" s="80"/>
      <c r="Z367" s="80"/>
      <c r="AA367" s="80"/>
      <c r="AB367" s="185"/>
      <c r="AC367" s="80"/>
      <c r="AD367" s="80"/>
      <c r="AE367" s="80"/>
      <c r="AF367" s="80"/>
      <c r="AG367" s="80"/>
      <c r="AH367" s="80"/>
      <c r="AI367" s="80"/>
      <c r="AJ367" s="80"/>
      <c r="AK367" s="80"/>
      <c r="AL367" s="80"/>
      <c r="AM367" s="80"/>
      <c r="AN367" s="80"/>
      <c r="AO367" s="80"/>
      <c r="AP367" s="80"/>
      <c r="AQ367" s="80"/>
      <c r="AR367" s="80"/>
      <c r="AS367" s="80"/>
      <c r="AT367" s="80"/>
      <c r="AU367" s="80"/>
      <c r="AV367" s="80"/>
      <c r="AW367" s="80"/>
      <c r="AX367" s="80"/>
      <c r="AY367" s="80"/>
      <c r="AZ367" s="80"/>
      <c r="BA367" s="80"/>
      <c r="BB367" s="80"/>
      <c r="BC367" s="80"/>
      <c r="BD367" s="80"/>
      <c r="BE367" s="80" t="s">
        <v>521</v>
      </c>
      <c r="BF367" s="80"/>
      <c r="BG367" s="80"/>
      <c r="BH367" s="6">
        <v>2</v>
      </c>
      <c r="BI367" s="6">
        <v>2</v>
      </c>
      <c r="BJ367" s="6">
        <v>2</v>
      </c>
      <c r="BK367" s="6">
        <v>2</v>
      </c>
      <c r="BL367" s="6">
        <v>2</v>
      </c>
      <c r="BM367" s="6">
        <v>1</v>
      </c>
      <c r="BN367" s="6">
        <v>2</v>
      </c>
      <c r="BO367" s="6">
        <v>2</v>
      </c>
      <c r="BP367" s="6">
        <v>2</v>
      </c>
      <c r="BQ367" s="6">
        <v>2</v>
      </c>
      <c r="BR367" s="6">
        <v>2</v>
      </c>
      <c r="BS367" s="6">
        <v>2</v>
      </c>
      <c r="BT367" s="6">
        <v>2</v>
      </c>
      <c r="BU367" s="6">
        <v>2</v>
      </c>
      <c r="BV367" s="6">
        <v>1</v>
      </c>
      <c r="BW367" s="6">
        <v>2</v>
      </c>
      <c r="BX367" s="6">
        <v>2</v>
      </c>
      <c r="BY367" s="6">
        <v>2</v>
      </c>
      <c r="BZ367" s="6">
        <v>2</v>
      </c>
      <c r="CA367" s="6">
        <v>1</v>
      </c>
      <c r="CB367" s="6">
        <v>2</v>
      </c>
      <c r="CC367" s="308">
        <f t="shared" si="177"/>
        <v>18</v>
      </c>
      <c r="CD367" s="347">
        <f t="shared" si="178"/>
        <v>0.8571428571428571</v>
      </c>
      <c r="CE367" s="308">
        <f t="shared" si="179"/>
        <v>3</v>
      </c>
      <c r="CF367" s="347">
        <f t="shared" si="180"/>
        <v>0.14285714285714285</v>
      </c>
      <c r="CG367" s="308">
        <f t="shared" si="181"/>
        <v>0</v>
      </c>
      <c r="CH367" s="347">
        <f t="shared" si="182"/>
        <v>0</v>
      </c>
      <c r="CI367" s="308">
        <f t="shared" si="183"/>
        <v>0</v>
      </c>
      <c r="CJ367" s="347">
        <f t="shared" si="185"/>
        <v>0</v>
      </c>
      <c r="CK367" s="306">
        <f t="shared" si="186"/>
        <v>1.8571428571428572</v>
      </c>
      <c r="CL367" s="306" t="str">
        <f t="shared" si="184"/>
        <v>Đạt mục tiêu</v>
      </c>
      <c r="CM367" s="6"/>
    </row>
    <row r="368" spans="1:91" s="22" customFormat="1" ht="39.6" hidden="1">
      <c r="A368" s="71">
        <v>362</v>
      </c>
      <c r="B368" s="589"/>
      <c r="C368" s="590"/>
      <c r="D368" s="591"/>
      <c r="E368" s="592"/>
      <c r="F368" s="591"/>
      <c r="G368" s="590"/>
      <c r="H368" s="170" t="s">
        <v>592</v>
      </c>
      <c r="I368" s="62" t="s">
        <v>600</v>
      </c>
      <c r="J368" s="14" t="s">
        <v>363</v>
      </c>
      <c r="K368" s="17" t="s">
        <v>330</v>
      </c>
      <c r="L368" s="52" t="s">
        <v>296</v>
      </c>
      <c r="M368" s="69" t="s">
        <v>184</v>
      </c>
      <c r="N368" s="73"/>
      <c r="O368" s="73"/>
      <c r="P368" s="73"/>
      <c r="Q368" s="73"/>
      <c r="R368" s="73"/>
      <c r="S368" s="74"/>
      <c r="T368" s="73"/>
      <c r="U368" s="73"/>
      <c r="V368" s="73"/>
      <c r="W368" s="73" t="s">
        <v>184</v>
      </c>
      <c r="X368" s="306">
        <f t="shared" si="176"/>
        <v>1</v>
      </c>
      <c r="Y368" s="80"/>
      <c r="Z368" s="80"/>
      <c r="AA368" s="80"/>
      <c r="AB368" s="185"/>
      <c r="AC368" s="80"/>
      <c r="AD368" s="80"/>
      <c r="AE368" s="80"/>
      <c r="AF368" s="80"/>
      <c r="AG368" s="80"/>
      <c r="AH368" s="80"/>
      <c r="AI368" s="80"/>
      <c r="AJ368" s="80"/>
      <c r="AK368" s="80"/>
      <c r="AL368" s="80"/>
      <c r="AM368" s="80"/>
      <c r="AN368" s="80"/>
      <c r="AO368" s="80"/>
      <c r="AP368" s="80"/>
      <c r="AQ368" s="80"/>
      <c r="AR368" s="80"/>
      <c r="AS368" s="80"/>
      <c r="AT368" s="80"/>
      <c r="AU368" s="80"/>
      <c r="AV368" s="80"/>
      <c r="AW368" s="80"/>
      <c r="AX368" s="80"/>
      <c r="AY368" s="80"/>
      <c r="AZ368" s="80"/>
      <c r="BA368" s="80"/>
      <c r="BB368" s="80"/>
      <c r="BC368" s="80"/>
      <c r="BD368" s="80"/>
      <c r="BE368" s="80"/>
      <c r="BF368" s="80"/>
      <c r="BG368" s="80" t="s">
        <v>523</v>
      </c>
      <c r="BH368" s="6">
        <v>2</v>
      </c>
      <c r="BI368" s="6">
        <v>1</v>
      </c>
      <c r="BJ368" s="6">
        <v>2</v>
      </c>
      <c r="BK368" s="6">
        <v>2</v>
      </c>
      <c r="BL368" s="6">
        <v>2</v>
      </c>
      <c r="BM368" s="6">
        <v>2</v>
      </c>
      <c r="BN368" s="6">
        <v>2</v>
      </c>
      <c r="BO368" s="6">
        <v>2</v>
      </c>
      <c r="BP368" s="6">
        <v>2</v>
      </c>
      <c r="BQ368" s="6">
        <v>2</v>
      </c>
      <c r="BR368" s="6">
        <v>1</v>
      </c>
      <c r="BS368" s="6">
        <v>2</v>
      </c>
      <c r="BT368" s="6">
        <v>2</v>
      </c>
      <c r="BU368" s="6">
        <v>2</v>
      </c>
      <c r="BV368" s="6">
        <v>2</v>
      </c>
      <c r="BW368" s="6">
        <v>2</v>
      </c>
      <c r="BX368" s="6">
        <v>2</v>
      </c>
      <c r="BY368" s="6">
        <v>2</v>
      </c>
      <c r="BZ368" s="6">
        <v>2</v>
      </c>
      <c r="CA368" s="6">
        <v>2</v>
      </c>
      <c r="CB368" s="6">
        <v>2</v>
      </c>
      <c r="CC368" s="308">
        <f t="shared" si="177"/>
        <v>19</v>
      </c>
      <c r="CD368" s="347">
        <f t="shared" si="178"/>
        <v>0.90476190476190477</v>
      </c>
      <c r="CE368" s="308">
        <f t="shared" si="179"/>
        <v>2</v>
      </c>
      <c r="CF368" s="347">
        <f t="shared" si="180"/>
        <v>9.5238095238095233E-2</v>
      </c>
      <c r="CG368" s="308">
        <f t="shared" si="181"/>
        <v>0</v>
      </c>
      <c r="CH368" s="347">
        <f t="shared" si="182"/>
        <v>0</v>
      </c>
      <c r="CI368" s="308">
        <f t="shared" si="183"/>
        <v>0</v>
      </c>
      <c r="CJ368" s="347">
        <f t="shared" si="185"/>
        <v>0</v>
      </c>
      <c r="CK368" s="306">
        <f t="shared" si="186"/>
        <v>1.9047619047619047</v>
      </c>
      <c r="CL368" s="306" t="str">
        <f t="shared" si="184"/>
        <v>Đạt mục tiêu</v>
      </c>
      <c r="CM368" s="6"/>
    </row>
    <row r="369" spans="1:91" s="22" customFormat="1" ht="41.25" hidden="1" customHeight="1">
      <c r="A369" s="71">
        <v>363</v>
      </c>
      <c r="B369" s="586"/>
      <c r="C369" s="596"/>
      <c r="D369" s="597"/>
      <c r="E369" s="600"/>
      <c r="F369" s="588"/>
      <c r="G369" s="576"/>
      <c r="H369" s="170" t="s">
        <v>593</v>
      </c>
      <c r="I369" s="62" t="s">
        <v>600</v>
      </c>
      <c r="J369" s="14" t="s">
        <v>363</v>
      </c>
      <c r="K369" s="17" t="s">
        <v>330</v>
      </c>
      <c r="L369" s="52" t="s">
        <v>296</v>
      </c>
      <c r="M369" s="69" t="s">
        <v>184</v>
      </c>
      <c r="N369" s="73"/>
      <c r="O369" s="73"/>
      <c r="P369" s="73"/>
      <c r="Q369" s="73"/>
      <c r="R369" s="73"/>
      <c r="S369" s="74"/>
      <c r="T369" s="73"/>
      <c r="U369" s="73"/>
      <c r="V369" s="73"/>
      <c r="W369" s="73" t="s">
        <v>184</v>
      </c>
      <c r="X369" s="306">
        <f t="shared" si="176"/>
        <v>1</v>
      </c>
      <c r="Y369" s="80"/>
      <c r="Z369" s="80"/>
      <c r="AA369" s="80"/>
      <c r="AB369" s="185"/>
      <c r="AC369" s="80"/>
      <c r="AD369" s="80"/>
      <c r="AE369" s="80"/>
      <c r="AF369" s="80"/>
      <c r="AG369" s="80"/>
      <c r="AH369" s="80"/>
      <c r="AI369" s="80"/>
      <c r="AJ369" s="80"/>
      <c r="AK369" s="80"/>
      <c r="AL369" s="80"/>
      <c r="AM369" s="80"/>
      <c r="AN369" s="80"/>
      <c r="AO369" s="80"/>
      <c r="AP369" s="80"/>
      <c r="AQ369" s="80"/>
      <c r="AR369" s="80"/>
      <c r="AS369" s="80"/>
      <c r="AT369" s="80"/>
      <c r="AU369" s="80"/>
      <c r="AV369" s="80"/>
      <c r="AW369" s="80"/>
      <c r="AX369" s="80"/>
      <c r="AY369" s="80"/>
      <c r="AZ369" s="80"/>
      <c r="BA369" s="80"/>
      <c r="BB369" s="80"/>
      <c r="BC369" s="80"/>
      <c r="BD369" s="80"/>
      <c r="BE369" s="80"/>
      <c r="BF369" s="80" t="s">
        <v>523</v>
      </c>
      <c r="BG369" s="80"/>
      <c r="BH369" s="6">
        <v>1</v>
      </c>
      <c r="BI369" s="6">
        <v>2</v>
      </c>
      <c r="BJ369" s="6">
        <v>2</v>
      </c>
      <c r="BK369" s="6">
        <v>1</v>
      </c>
      <c r="BL369" s="6">
        <v>2</v>
      </c>
      <c r="BM369" s="6">
        <v>1</v>
      </c>
      <c r="BN369" s="6">
        <v>1</v>
      </c>
      <c r="BO369" s="6">
        <v>2</v>
      </c>
      <c r="BP369" s="6">
        <v>2</v>
      </c>
      <c r="BQ369" s="6">
        <v>2</v>
      </c>
      <c r="BR369" s="6">
        <v>2</v>
      </c>
      <c r="BS369" s="6">
        <v>2</v>
      </c>
      <c r="BT369" s="6">
        <v>2</v>
      </c>
      <c r="BU369" s="6">
        <v>2</v>
      </c>
      <c r="BV369" s="6">
        <v>2</v>
      </c>
      <c r="BW369" s="6">
        <v>1</v>
      </c>
      <c r="BX369" s="6">
        <v>2</v>
      </c>
      <c r="BY369" s="6">
        <v>2</v>
      </c>
      <c r="BZ369" s="6">
        <v>2</v>
      </c>
      <c r="CA369" s="6">
        <v>2</v>
      </c>
      <c r="CB369" s="6">
        <v>2</v>
      </c>
      <c r="CC369" s="308">
        <f t="shared" si="177"/>
        <v>16</v>
      </c>
      <c r="CD369" s="347">
        <f t="shared" si="178"/>
        <v>0.76190476190476186</v>
      </c>
      <c r="CE369" s="308">
        <f t="shared" si="179"/>
        <v>5</v>
      </c>
      <c r="CF369" s="347">
        <f t="shared" si="180"/>
        <v>0.23809523809523808</v>
      </c>
      <c r="CG369" s="308">
        <f t="shared" si="181"/>
        <v>0</v>
      </c>
      <c r="CH369" s="347">
        <f t="shared" si="182"/>
        <v>0</v>
      </c>
      <c r="CI369" s="308">
        <f t="shared" si="183"/>
        <v>0</v>
      </c>
      <c r="CJ369" s="347">
        <f t="shared" si="185"/>
        <v>0</v>
      </c>
      <c r="CK369" s="306">
        <f t="shared" si="186"/>
        <v>1.7619047619047619</v>
      </c>
      <c r="CL369" s="306" t="str">
        <f t="shared" si="184"/>
        <v>Đạt mục tiêu</v>
      </c>
      <c r="CM369" s="6"/>
    </row>
    <row r="370" spans="1:91" s="22" customFormat="1" ht="60.75" hidden="1" customHeight="1">
      <c r="A370" s="71">
        <v>364</v>
      </c>
      <c r="B370" s="585">
        <v>530</v>
      </c>
      <c r="C370" s="575" t="s">
        <v>58</v>
      </c>
      <c r="D370" s="587" t="s">
        <v>10</v>
      </c>
      <c r="E370" s="575" t="s">
        <v>57</v>
      </c>
      <c r="F370" s="587" t="s">
        <v>12</v>
      </c>
      <c r="G370" s="575" t="s">
        <v>57</v>
      </c>
      <c r="H370" s="172" t="s">
        <v>723</v>
      </c>
      <c r="I370" s="62" t="s">
        <v>599</v>
      </c>
      <c r="J370" s="14" t="s">
        <v>363</v>
      </c>
      <c r="K370" s="255" t="s">
        <v>330</v>
      </c>
      <c r="L370" s="52" t="s">
        <v>296</v>
      </c>
      <c r="M370" s="69" t="s">
        <v>184</v>
      </c>
      <c r="N370" s="73" t="s">
        <v>184</v>
      </c>
      <c r="O370" s="73"/>
      <c r="P370" s="73"/>
      <c r="Q370" s="73"/>
      <c r="R370" s="73"/>
      <c r="S370" s="74"/>
      <c r="T370" s="73"/>
      <c r="U370" s="73"/>
      <c r="V370" s="73"/>
      <c r="W370" s="73"/>
      <c r="X370" s="306">
        <f t="shared" si="176"/>
        <v>1</v>
      </c>
      <c r="Y370" s="80" t="s">
        <v>519</v>
      </c>
      <c r="Z370" s="80"/>
      <c r="AA370" s="80"/>
      <c r="AB370" s="185"/>
      <c r="AC370" s="80"/>
      <c r="AD370" s="80"/>
      <c r="AE370" s="80"/>
      <c r="AF370" s="80"/>
      <c r="AG370" s="80"/>
      <c r="AH370" s="80"/>
      <c r="AI370" s="80"/>
      <c r="AJ370" s="80"/>
      <c r="AK370" s="80"/>
      <c r="AL370" s="80"/>
      <c r="AM370" s="80"/>
      <c r="AN370" s="80"/>
      <c r="AO370" s="80"/>
      <c r="AP370" s="80"/>
      <c r="AQ370" s="80"/>
      <c r="AR370" s="80"/>
      <c r="AS370" s="80"/>
      <c r="AT370" s="80"/>
      <c r="AU370" s="80"/>
      <c r="AV370" s="80"/>
      <c r="AW370" s="80"/>
      <c r="AX370" s="80"/>
      <c r="AY370" s="80"/>
      <c r="AZ370" s="80"/>
      <c r="BA370" s="80"/>
      <c r="BB370" s="80"/>
      <c r="BC370" s="80"/>
      <c r="BD370" s="80"/>
      <c r="BE370" s="80"/>
      <c r="BF370" s="80"/>
      <c r="BG370" s="80"/>
      <c r="BH370" s="6">
        <v>2</v>
      </c>
      <c r="BI370" s="6">
        <v>2</v>
      </c>
      <c r="BJ370" s="6">
        <v>1</v>
      </c>
      <c r="BK370" s="6">
        <v>2</v>
      </c>
      <c r="BL370" s="6">
        <v>2</v>
      </c>
      <c r="BM370" s="6">
        <v>1</v>
      </c>
      <c r="BN370" s="6">
        <v>1</v>
      </c>
      <c r="BO370" s="6">
        <v>2</v>
      </c>
      <c r="BP370" s="6">
        <v>2</v>
      </c>
      <c r="BQ370" s="6">
        <v>2</v>
      </c>
      <c r="BR370" s="6">
        <v>2</v>
      </c>
      <c r="BS370" s="6">
        <v>1</v>
      </c>
      <c r="BT370" s="6">
        <v>2</v>
      </c>
      <c r="BU370" s="6">
        <v>1</v>
      </c>
      <c r="BV370" s="6">
        <v>1</v>
      </c>
      <c r="BW370" s="6">
        <v>2</v>
      </c>
      <c r="BX370" s="6">
        <v>1</v>
      </c>
      <c r="BY370" s="6">
        <v>2</v>
      </c>
      <c r="BZ370" s="6">
        <v>2</v>
      </c>
      <c r="CA370" s="6">
        <v>2</v>
      </c>
      <c r="CB370" s="6">
        <v>2</v>
      </c>
      <c r="CC370" s="308">
        <f t="shared" si="177"/>
        <v>14</v>
      </c>
      <c r="CD370" s="347">
        <f t="shared" si="178"/>
        <v>0.66666666666666663</v>
      </c>
      <c r="CE370" s="308">
        <f t="shared" si="179"/>
        <v>7</v>
      </c>
      <c r="CF370" s="347">
        <f t="shared" si="180"/>
        <v>0.33333333333333331</v>
      </c>
      <c r="CG370" s="308">
        <f t="shared" si="181"/>
        <v>0</v>
      </c>
      <c r="CH370" s="347">
        <f t="shared" si="182"/>
        <v>0</v>
      </c>
      <c r="CI370" s="308">
        <f t="shared" si="183"/>
        <v>0</v>
      </c>
      <c r="CJ370" s="347">
        <f t="shared" si="185"/>
        <v>0</v>
      </c>
      <c r="CK370" s="306">
        <f t="shared" si="186"/>
        <v>1.6666666666666667</v>
      </c>
      <c r="CL370" s="306" t="str">
        <f t="shared" si="184"/>
        <v>Đạt mục tiêu</v>
      </c>
      <c r="CM370" s="6"/>
    </row>
    <row r="371" spans="1:91" s="22" customFormat="1" ht="26.25" hidden="1" customHeight="1">
      <c r="A371" s="71">
        <v>365</v>
      </c>
      <c r="B371" s="589"/>
      <c r="C371" s="590"/>
      <c r="D371" s="591"/>
      <c r="E371" s="592"/>
      <c r="F371" s="591"/>
      <c r="G371" s="590"/>
      <c r="H371" s="172" t="s">
        <v>722</v>
      </c>
      <c r="I371" s="62" t="s">
        <v>599</v>
      </c>
      <c r="J371" s="14" t="s">
        <v>363</v>
      </c>
      <c r="K371" s="17" t="s">
        <v>330</v>
      </c>
      <c r="L371" s="52" t="s">
        <v>296</v>
      </c>
      <c r="M371" s="69" t="s">
        <v>184</v>
      </c>
      <c r="N371" s="73"/>
      <c r="O371" s="73"/>
      <c r="P371" s="73" t="s">
        <v>184</v>
      </c>
      <c r="Q371" s="73"/>
      <c r="R371" s="73"/>
      <c r="S371" s="74"/>
      <c r="T371" s="73"/>
      <c r="U371" s="73"/>
      <c r="V371" s="73"/>
      <c r="W371" s="73"/>
      <c r="X371" s="306">
        <f t="shared" si="176"/>
        <v>1</v>
      </c>
      <c r="Y371" s="80"/>
      <c r="Z371" s="80"/>
      <c r="AA371" s="80"/>
      <c r="AB371" s="185"/>
      <c r="AC371" s="80"/>
      <c r="AD371" s="80"/>
      <c r="AE371" s="80"/>
      <c r="AF371" s="80"/>
      <c r="AG371" s="80" t="s">
        <v>519</v>
      </c>
      <c r="AH371" s="80"/>
      <c r="AI371" s="80"/>
      <c r="AJ371" s="80"/>
      <c r="AK371" s="80"/>
      <c r="AL371" s="80"/>
      <c r="AM371" s="80"/>
      <c r="AN371" s="80"/>
      <c r="AO371" s="80"/>
      <c r="AP371" s="80"/>
      <c r="AQ371" s="80"/>
      <c r="AR371" s="80"/>
      <c r="AS371" s="80"/>
      <c r="AT371" s="80"/>
      <c r="AU371" s="80"/>
      <c r="AV371" s="80"/>
      <c r="AW371" s="80"/>
      <c r="AX371" s="80"/>
      <c r="AY371" s="80"/>
      <c r="AZ371" s="80"/>
      <c r="BA371" s="80"/>
      <c r="BB371" s="80"/>
      <c r="BC371" s="80"/>
      <c r="BD371" s="80"/>
      <c r="BE371" s="80"/>
      <c r="BF371" s="80"/>
      <c r="BG371" s="80"/>
      <c r="BH371" s="6">
        <v>1</v>
      </c>
      <c r="BI371" s="6">
        <v>2</v>
      </c>
      <c r="BJ371" s="6">
        <v>2</v>
      </c>
      <c r="BK371" s="6">
        <v>2</v>
      </c>
      <c r="BL371" s="6">
        <v>2</v>
      </c>
      <c r="BM371" s="6">
        <v>2</v>
      </c>
      <c r="BN371" s="6">
        <v>2</v>
      </c>
      <c r="BO371" s="6">
        <v>2</v>
      </c>
      <c r="BP371" s="6">
        <v>2</v>
      </c>
      <c r="BQ371" s="6">
        <v>2</v>
      </c>
      <c r="BR371" s="6">
        <v>2</v>
      </c>
      <c r="BS371" s="6">
        <v>2</v>
      </c>
      <c r="BT371" s="6">
        <v>1</v>
      </c>
      <c r="BU371" s="6">
        <v>2</v>
      </c>
      <c r="BV371" s="6">
        <v>1</v>
      </c>
      <c r="BW371" s="6">
        <v>2</v>
      </c>
      <c r="BX371" s="6">
        <v>2</v>
      </c>
      <c r="BY371" s="6">
        <v>2</v>
      </c>
      <c r="BZ371" s="6">
        <v>2</v>
      </c>
      <c r="CA371" s="6">
        <v>2</v>
      </c>
      <c r="CB371" s="6">
        <v>2</v>
      </c>
      <c r="CC371" s="308">
        <f t="shared" si="177"/>
        <v>18</v>
      </c>
      <c r="CD371" s="347">
        <f t="shared" si="178"/>
        <v>0.8571428571428571</v>
      </c>
      <c r="CE371" s="308">
        <f t="shared" si="179"/>
        <v>3</v>
      </c>
      <c r="CF371" s="347">
        <f t="shared" si="180"/>
        <v>0.14285714285714285</v>
      </c>
      <c r="CG371" s="308">
        <f t="shared" si="181"/>
        <v>0</v>
      </c>
      <c r="CH371" s="347">
        <f t="shared" si="182"/>
        <v>0</v>
      </c>
      <c r="CI371" s="308">
        <f t="shared" si="183"/>
        <v>0</v>
      </c>
      <c r="CJ371" s="347">
        <f t="shared" si="185"/>
        <v>0</v>
      </c>
      <c r="CK371" s="306">
        <f t="shared" si="186"/>
        <v>1.8571428571428572</v>
      </c>
      <c r="CL371" s="306" t="str">
        <f t="shared" si="184"/>
        <v>Đạt mục tiêu</v>
      </c>
      <c r="CM371" s="6"/>
    </row>
    <row r="372" spans="1:91" s="22" customFormat="1" ht="39" hidden="1" customHeight="1">
      <c r="A372" s="71">
        <v>366</v>
      </c>
      <c r="B372" s="589"/>
      <c r="C372" s="590"/>
      <c r="D372" s="591"/>
      <c r="E372" s="592"/>
      <c r="F372" s="591"/>
      <c r="G372" s="590"/>
      <c r="H372" s="172" t="s">
        <v>721</v>
      </c>
      <c r="I372" s="62" t="s">
        <v>599</v>
      </c>
      <c r="J372" s="14" t="s">
        <v>363</v>
      </c>
      <c r="K372" s="17" t="s">
        <v>330</v>
      </c>
      <c r="L372" s="52" t="s">
        <v>296</v>
      </c>
      <c r="M372" s="69" t="s">
        <v>184</v>
      </c>
      <c r="N372" s="73"/>
      <c r="O372" s="73"/>
      <c r="P372" s="73"/>
      <c r="Q372" s="73" t="s">
        <v>184</v>
      </c>
      <c r="R372" s="73"/>
      <c r="S372" s="74"/>
      <c r="T372" s="73"/>
      <c r="U372" s="73"/>
      <c r="V372" s="73"/>
      <c r="W372" s="73"/>
      <c r="X372" s="306">
        <f t="shared" si="176"/>
        <v>1</v>
      </c>
      <c r="Y372" s="80"/>
      <c r="Z372" s="80"/>
      <c r="AA372" s="80"/>
      <c r="AB372" s="185"/>
      <c r="AC372" s="80"/>
      <c r="AD372" s="80"/>
      <c r="AE372" s="80"/>
      <c r="AF372" s="80"/>
      <c r="AG372" s="80"/>
      <c r="AH372" s="80"/>
      <c r="AI372" s="80"/>
      <c r="AJ372" s="80" t="s">
        <v>519</v>
      </c>
      <c r="AK372" s="80"/>
      <c r="AL372" s="80"/>
      <c r="AM372" s="80"/>
      <c r="AN372" s="80"/>
      <c r="AO372" s="80"/>
      <c r="AP372" s="80"/>
      <c r="AQ372" s="80"/>
      <c r="AR372" s="80"/>
      <c r="AS372" s="80"/>
      <c r="AT372" s="80"/>
      <c r="AU372" s="80"/>
      <c r="AV372" s="80"/>
      <c r="AW372" s="80"/>
      <c r="AX372" s="80"/>
      <c r="AY372" s="80"/>
      <c r="AZ372" s="80"/>
      <c r="BA372" s="80"/>
      <c r="BB372" s="80"/>
      <c r="BC372" s="80"/>
      <c r="BD372" s="80"/>
      <c r="BE372" s="80"/>
      <c r="BF372" s="80"/>
      <c r="BG372" s="80"/>
      <c r="BH372" s="6">
        <v>2</v>
      </c>
      <c r="BI372" s="6">
        <v>2</v>
      </c>
      <c r="BJ372" s="6">
        <v>2</v>
      </c>
      <c r="BK372" s="6">
        <v>2</v>
      </c>
      <c r="BL372" s="6">
        <v>2</v>
      </c>
      <c r="BM372" s="6">
        <v>1</v>
      </c>
      <c r="BN372" s="6">
        <v>2</v>
      </c>
      <c r="BO372" s="6">
        <v>2</v>
      </c>
      <c r="BP372" s="6">
        <v>2</v>
      </c>
      <c r="BQ372" s="6">
        <v>2</v>
      </c>
      <c r="BR372" s="6">
        <v>2</v>
      </c>
      <c r="BS372" s="6">
        <v>2</v>
      </c>
      <c r="BT372" s="6">
        <v>2</v>
      </c>
      <c r="BU372" s="6">
        <v>2</v>
      </c>
      <c r="BV372" s="6">
        <v>2</v>
      </c>
      <c r="BW372" s="6">
        <v>2</v>
      </c>
      <c r="BX372" s="6">
        <v>1</v>
      </c>
      <c r="BY372" s="6">
        <v>2</v>
      </c>
      <c r="BZ372" s="6">
        <v>2</v>
      </c>
      <c r="CA372" s="6">
        <v>2</v>
      </c>
      <c r="CB372" s="6">
        <v>2</v>
      </c>
      <c r="CC372" s="308">
        <f t="shared" si="177"/>
        <v>19</v>
      </c>
      <c r="CD372" s="347">
        <f t="shared" si="178"/>
        <v>0.90476190476190477</v>
      </c>
      <c r="CE372" s="308">
        <f t="shared" si="179"/>
        <v>2</v>
      </c>
      <c r="CF372" s="347">
        <f t="shared" si="180"/>
        <v>9.5238095238095233E-2</v>
      </c>
      <c r="CG372" s="308">
        <f t="shared" si="181"/>
        <v>0</v>
      </c>
      <c r="CH372" s="347">
        <f t="shared" si="182"/>
        <v>0</v>
      </c>
      <c r="CI372" s="308">
        <f t="shared" si="183"/>
        <v>0</v>
      </c>
      <c r="CJ372" s="347">
        <f t="shared" si="185"/>
        <v>0</v>
      </c>
      <c r="CK372" s="306">
        <f t="shared" si="186"/>
        <v>1.9047619047619047</v>
      </c>
      <c r="CL372" s="306" t="str">
        <f t="shared" si="184"/>
        <v>Đạt mục tiêu</v>
      </c>
      <c r="CM372" s="6"/>
    </row>
    <row r="373" spans="1:91" s="22" customFormat="1" ht="48.75" customHeight="1">
      <c r="A373" s="71">
        <v>367</v>
      </c>
      <c r="B373" s="589"/>
      <c r="C373" s="590"/>
      <c r="D373" s="591"/>
      <c r="E373" s="592"/>
      <c r="F373" s="591"/>
      <c r="G373" s="590"/>
      <c r="H373" s="172" t="s">
        <v>620</v>
      </c>
      <c r="I373" s="62" t="s">
        <v>599</v>
      </c>
      <c r="J373" s="14" t="s">
        <v>363</v>
      </c>
      <c r="K373" s="17" t="s">
        <v>330</v>
      </c>
      <c r="L373" s="52" t="s">
        <v>296</v>
      </c>
      <c r="M373" s="69" t="s">
        <v>184</v>
      </c>
      <c r="N373" s="73"/>
      <c r="O373" s="73"/>
      <c r="P373" s="73"/>
      <c r="Q373" s="73"/>
      <c r="R373" s="73" t="s">
        <v>184</v>
      </c>
      <c r="S373" s="74"/>
      <c r="T373" s="73"/>
      <c r="U373" s="73"/>
      <c r="V373" s="73"/>
      <c r="W373" s="73"/>
      <c r="X373" s="306">
        <f t="shared" si="176"/>
        <v>1</v>
      </c>
      <c r="Y373" s="80"/>
      <c r="Z373" s="80"/>
      <c r="AA373" s="80"/>
      <c r="AB373" s="185"/>
      <c r="AC373" s="80"/>
      <c r="AD373" s="80"/>
      <c r="AE373" s="80"/>
      <c r="AF373" s="80"/>
      <c r="AG373" s="80"/>
      <c r="AH373" s="80"/>
      <c r="AI373" s="80"/>
      <c r="AJ373" s="80"/>
      <c r="AK373" s="80"/>
      <c r="AL373" s="80"/>
      <c r="AM373" s="80"/>
      <c r="AN373" s="80"/>
      <c r="AO373" s="80" t="s">
        <v>519</v>
      </c>
      <c r="AP373" s="80"/>
      <c r="AQ373" s="80"/>
      <c r="AR373" s="80"/>
      <c r="AS373" s="80"/>
      <c r="AT373" s="80"/>
      <c r="AU373" s="80"/>
      <c r="AV373" s="80"/>
      <c r="AW373" s="80"/>
      <c r="AX373" s="80"/>
      <c r="AY373" s="80"/>
      <c r="AZ373" s="80"/>
      <c r="BA373" s="80"/>
      <c r="BB373" s="80"/>
      <c r="BC373" s="80"/>
      <c r="BD373" s="80"/>
      <c r="BE373" s="80"/>
      <c r="BF373" s="80"/>
      <c r="BG373" s="80"/>
      <c r="BH373" s="6">
        <v>2</v>
      </c>
      <c r="BI373" s="6">
        <v>1</v>
      </c>
      <c r="BJ373" s="6">
        <v>1</v>
      </c>
      <c r="BK373" s="6">
        <v>2</v>
      </c>
      <c r="BL373" s="6">
        <v>2</v>
      </c>
      <c r="BM373" s="6">
        <v>1</v>
      </c>
      <c r="BN373" s="6">
        <v>2</v>
      </c>
      <c r="BO373" s="6">
        <v>2</v>
      </c>
      <c r="BP373" s="6">
        <v>2</v>
      </c>
      <c r="BQ373" s="6">
        <v>2</v>
      </c>
      <c r="BR373" s="6">
        <v>2</v>
      </c>
      <c r="BS373" s="6">
        <v>2</v>
      </c>
      <c r="BT373" s="6">
        <v>2</v>
      </c>
      <c r="BU373" s="6">
        <v>2</v>
      </c>
      <c r="BV373" s="6">
        <v>2</v>
      </c>
      <c r="BW373" s="6">
        <v>1</v>
      </c>
      <c r="BX373" s="6">
        <v>2</v>
      </c>
      <c r="BY373" s="6">
        <v>1</v>
      </c>
      <c r="BZ373" s="6">
        <v>2</v>
      </c>
      <c r="CA373" s="6">
        <v>2</v>
      </c>
      <c r="CB373" s="6">
        <v>1</v>
      </c>
      <c r="CC373" s="308">
        <f t="shared" si="177"/>
        <v>15</v>
      </c>
      <c r="CD373" s="347">
        <f t="shared" si="178"/>
        <v>0.7142857142857143</v>
      </c>
      <c r="CE373" s="308">
        <f t="shared" si="179"/>
        <v>6</v>
      </c>
      <c r="CF373" s="347">
        <f t="shared" si="180"/>
        <v>0.2857142857142857</v>
      </c>
      <c r="CG373" s="308">
        <f t="shared" si="181"/>
        <v>0</v>
      </c>
      <c r="CH373" s="347">
        <f t="shared" si="182"/>
        <v>0</v>
      </c>
      <c r="CI373" s="308">
        <f t="shared" si="183"/>
        <v>0</v>
      </c>
      <c r="CJ373" s="347">
        <f t="shared" si="185"/>
        <v>0</v>
      </c>
      <c r="CK373" s="277">
        <f t="shared" si="186"/>
        <v>1.7142857142857142</v>
      </c>
      <c r="CL373" s="306" t="str">
        <f t="shared" si="184"/>
        <v>Đạt mục tiêu</v>
      </c>
      <c r="CM373" s="6"/>
    </row>
    <row r="374" spans="1:91" s="22" customFormat="1" ht="43.5" hidden="1" customHeight="1">
      <c r="A374" s="71">
        <v>368</v>
      </c>
      <c r="B374" s="589"/>
      <c r="C374" s="590"/>
      <c r="D374" s="591"/>
      <c r="E374" s="592"/>
      <c r="F374" s="591"/>
      <c r="G374" s="590"/>
      <c r="H374" s="172" t="s">
        <v>720</v>
      </c>
      <c r="I374" s="62" t="s">
        <v>599</v>
      </c>
      <c r="J374" s="14" t="s">
        <v>363</v>
      </c>
      <c r="K374" s="17" t="s">
        <v>330</v>
      </c>
      <c r="L374" s="52" t="s">
        <v>296</v>
      </c>
      <c r="M374" s="69" t="s">
        <v>184</v>
      </c>
      <c r="N374" s="73"/>
      <c r="O374" s="73"/>
      <c r="P374" s="73"/>
      <c r="Q374" s="73"/>
      <c r="R374" s="73"/>
      <c r="S374" s="74" t="s">
        <v>184</v>
      </c>
      <c r="T374" s="73"/>
      <c r="U374" s="73"/>
      <c r="V374" s="73"/>
      <c r="W374" s="73"/>
      <c r="X374" s="306">
        <f t="shared" si="176"/>
        <v>1</v>
      </c>
      <c r="Y374" s="80"/>
      <c r="Z374" s="80"/>
      <c r="AA374" s="80"/>
      <c r="AB374" s="185"/>
      <c r="AC374" s="80"/>
      <c r="AD374" s="80"/>
      <c r="AE374" s="80"/>
      <c r="AF374" s="80"/>
      <c r="AG374" s="80"/>
      <c r="AH374" s="80"/>
      <c r="AI374" s="80"/>
      <c r="AJ374" s="80"/>
      <c r="AK374" s="80"/>
      <c r="AL374" s="80"/>
      <c r="AM374" s="80"/>
      <c r="AN374" s="80"/>
      <c r="AO374" s="80"/>
      <c r="AP374" s="80"/>
      <c r="AQ374" s="80"/>
      <c r="AR374" s="80"/>
      <c r="AS374" s="80"/>
      <c r="AT374" s="80" t="s">
        <v>519</v>
      </c>
      <c r="AU374" s="80"/>
      <c r="AV374" s="80"/>
      <c r="AW374" s="80"/>
      <c r="AX374" s="80"/>
      <c r="AY374" s="80"/>
      <c r="AZ374" s="80"/>
      <c r="BA374" s="80"/>
      <c r="BB374" s="80"/>
      <c r="BC374" s="80"/>
      <c r="BD374" s="80"/>
      <c r="BE374" s="80"/>
      <c r="BF374" s="80"/>
      <c r="BG374" s="80"/>
      <c r="BH374" s="222">
        <v>2</v>
      </c>
      <c r="BI374" s="222">
        <v>2</v>
      </c>
      <c r="BJ374" s="222">
        <v>2</v>
      </c>
      <c r="BK374" s="222">
        <v>2</v>
      </c>
      <c r="BL374" s="222">
        <v>2</v>
      </c>
      <c r="BM374" s="222">
        <v>2</v>
      </c>
      <c r="BN374" s="222">
        <v>2</v>
      </c>
      <c r="BO374" s="222">
        <v>2</v>
      </c>
      <c r="BP374" s="222">
        <v>2</v>
      </c>
      <c r="BQ374" s="222">
        <v>1</v>
      </c>
      <c r="BR374" s="222">
        <v>2</v>
      </c>
      <c r="BS374" s="222">
        <v>2</v>
      </c>
      <c r="BT374" s="222">
        <v>2</v>
      </c>
      <c r="BU374" s="222">
        <v>2</v>
      </c>
      <c r="BV374" s="222">
        <v>2</v>
      </c>
      <c r="BW374" s="222">
        <v>2</v>
      </c>
      <c r="BX374" s="222">
        <v>1</v>
      </c>
      <c r="BY374" s="222">
        <v>2</v>
      </c>
      <c r="BZ374" s="222">
        <v>1</v>
      </c>
      <c r="CA374" s="222">
        <v>1</v>
      </c>
      <c r="CB374" s="222">
        <v>2</v>
      </c>
      <c r="CC374" s="308">
        <f t="shared" si="177"/>
        <v>17</v>
      </c>
      <c r="CD374" s="347">
        <f t="shared" si="178"/>
        <v>0.80952380952380953</v>
      </c>
      <c r="CE374" s="308">
        <f t="shared" si="179"/>
        <v>4</v>
      </c>
      <c r="CF374" s="347">
        <f t="shared" si="180"/>
        <v>0.19047619047619047</v>
      </c>
      <c r="CG374" s="308">
        <f t="shared" si="181"/>
        <v>0</v>
      </c>
      <c r="CH374" s="347">
        <f t="shared" si="182"/>
        <v>0</v>
      </c>
      <c r="CI374" s="308">
        <f t="shared" si="183"/>
        <v>0</v>
      </c>
      <c r="CJ374" s="347">
        <f t="shared" si="185"/>
        <v>0</v>
      </c>
      <c r="CK374" s="306">
        <f t="shared" si="186"/>
        <v>1.8095238095238095</v>
      </c>
      <c r="CL374" s="306" t="str">
        <f t="shared" si="184"/>
        <v>Đạt mục tiêu</v>
      </c>
      <c r="CM374" s="6"/>
    </row>
    <row r="375" spans="1:91" s="22" customFormat="1" ht="35.25" hidden="1" customHeight="1">
      <c r="A375" s="71">
        <v>369</v>
      </c>
      <c r="B375" s="589"/>
      <c r="C375" s="590"/>
      <c r="D375" s="591"/>
      <c r="E375" s="592"/>
      <c r="F375" s="591"/>
      <c r="G375" s="590"/>
      <c r="H375" s="172" t="s">
        <v>719</v>
      </c>
      <c r="I375" s="62" t="s">
        <v>599</v>
      </c>
      <c r="J375" s="14" t="s">
        <v>363</v>
      </c>
      <c r="K375" s="17" t="s">
        <v>330</v>
      </c>
      <c r="L375" s="52" t="s">
        <v>296</v>
      </c>
      <c r="M375" s="69" t="s">
        <v>184</v>
      </c>
      <c r="N375" s="73"/>
      <c r="O375" s="73"/>
      <c r="P375" s="73"/>
      <c r="Q375" s="73"/>
      <c r="R375" s="73"/>
      <c r="S375" s="74"/>
      <c r="T375" s="73"/>
      <c r="U375" s="73"/>
      <c r="V375" s="73"/>
      <c r="W375" s="73" t="s">
        <v>184</v>
      </c>
      <c r="X375" s="306">
        <f t="shared" si="176"/>
        <v>1</v>
      </c>
      <c r="Y375" s="80"/>
      <c r="Z375" s="80"/>
      <c r="AA375" s="80"/>
      <c r="AB375" s="185"/>
      <c r="AC375" s="80"/>
      <c r="AD375" s="80"/>
      <c r="AE375" s="80"/>
      <c r="AF375" s="80"/>
      <c r="AG375" s="80"/>
      <c r="AH375" s="80"/>
      <c r="AI375" s="80"/>
      <c r="AJ375" s="80"/>
      <c r="AK375" s="80"/>
      <c r="AL375" s="80"/>
      <c r="AM375" s="80"/>
      <c r="AN375" s="80"/>
      <c r="AO375" s="80"/>
      <c r="AP375" s="80"/>
      <c r="AQ375" s="80"/>
      <c r="AR375" s="80"/>
      <c r="AS375" s="80"/>
      <c r="AT375" s="80"/>
      <c r="AU375" s="80"/>
      <c r="AV375" s="80"/>
      <c r="AW375" s="80"/>
      <c r="AX375" s="80"/>
      <c r="AY375" s="80"/>
      <c r="AZ375" s="80"/>
      <c r="BA375" s="80"/>
      <c r="BB375" s="80"/>
      <c r="BC375" s="80"/>
      <c r="BD375" s="80"/>
      <c r="BE375" s="80" t="s">
        <v>519</v>
      </c>
      <c r="BF375" s="80"/>
      <c r="BG375" s="80"/>
      <c r="BH375" s="6">
        <v>1</v>
      </c>
      <c r="BI375" s="6">
        <v>2</v>
      </c>
      <c r="BJ375" s="6">
        <v>2</v>
      </c>
      <c r="BK375" s="6">
        <v>2</v>
      </c>
      <c r="BL375" s="6">
        <v>2</v>
      </c>
      <c r="BM375" s="6">
        <v>2</v>
      </c>
      <c r="BN375" s="6">
        <v>2</v>
      </c>
      <c r="BO375" s="6">
        <v>2</v>
      </c>
      <c r="BP375" s="6">
        <v>2</v>
      </c>
      <c r="BQ375" s="6">
        <v>2</v>
      </c>
      <c r="BR375" s="6">
        <v>2</v>
      </c>
      <c r="BS375" s="6">
        <v>2</v>
      </c>
      <c r="BT375" s="6">
        <v>2</v>
      </c>
      <c r="BU375" s="6">
        <v>2</v>
      </c>
      <c r="BV375" s="6">
        <v>2</v>
      </c>
      <c r="BW375" s="6">
        <v>2</v>
      </c>
      <c r="BX375" s="6">
        <v>1</v>
      </c>
      <c r="BY375" s="6">
        <v>2</v>
      </c>
      <c r="BZ375" s="6">
        <v>2</v>
      </c>
      <c r="CA375" s="6">
        <v>1</v>
      </c>
      <c r="CB375" s="6">
        <v>2</v>
      </c>
      <c r="CC375" s="308">
        <f t="shared" si="177"/>
        <v>18</v>
      </c>
      <c r="CD375" s="347">
        <f t="shared" si="178"/>
        <v>0.8571428571428571</v>
      </c>
      <c r="CE375" s="308">
        <f t="shared" si="179"/>
        <v>3</v>
      </c>
      <c r="CF375" s="347">
        <f t="shared" si="180"/>
        <v>0.14285714285714285</v>
      </c>
      <c r="CG375" s="308">
        <f t="shared" si="181"/>
        <v>0</v>
      </c>
      <c r="CH375" s="347">
        <f t="shared" si="182"/>
        <v>0</v>
      </c>
      <c r="CI375" s="308">
        <f t="shared" si="183"/>
        <v>0</v>
      </c>
      <c r="CJ375" s="347">
        <f t="shared" si="185"/>
        <v>0</v>
      </c>
      <c r="CK375" s="306">
        <f t="shared" si="186"/>
        <v>1.8571428571428572</v>
      </c>
      <c r="CL375" s="306" t="str">
        <f t="shared" si="184"/>
        <v>Đạt mục tiêu</v>
      </c>
      <c r="CM375" s="6"/>
    </row>
    <row r="376" spans="1:91" s="22" customFormat="1" ht="31.5" hidden="1" customHeight="1">
      <c r="A376" s="71">
        <v>370</v>
      </c>
      <c r="B376" s="589"/>
      <c r="C376" s="590"/>
      <c r="D376" s="591"/>
      <c r="E376" s="592"/>
      <c r="F376" s="591"/>
      <c r="G376" s="590"/>
      <c r="H376" s="172" t="s">
        <v>718</v>
      </c>
      <c r="I376" s="62" t="s">
        <v>599</v>
      </c>
      <c r="J376" s="14" t="s">
        <v>363</v>
      </c>
      <c r="K376" s="17" t="s">
        <v>330</v>
      </c>
      <c r="L376" s="52" t="s">
        <v>296</v>
      </c>
      <c r="M376" s="69" t="s">
        <v>184</v>
      </c>
      <c r="N376" s="73"/>
      <c r="O376" s="73"/>
      <c r="P376" s="73"/>
      <c r="Q376" s="73"/>
      <c r="R376" s="73"/>
      <c r="S376" s="74"/>
      <c r="T376" s="73" t="s">
        <v>184</v>
      </c>
      <c r="U376" s="73"/>
      <c r="V376" s="73"/>
      <c r="W376" s="73"/>
      <c r="X376" s="306">
        <f t="shared" si="176"/>
        <v>1</v>
      </c>
      <c r="Y376" s="80"/>
      <c r="Z376" s="80"/>
      <c r="AA376" s="80"/>
      <c r="AB376" s="185"/>
      <c r="AC376" s="80"/>
      <c r="AD376" s="80"/>
      <c r="AE376" s="80"/>
      <c r="AF376" s="80"/>
      <c r="AG376" s="80"/>
      <c r="AH376" s="80"/>
      <c r="AI376" s="80"/>
      <c r="AJ376" s="80"/>
      <c r="AK376" s="80"/>
      <c r="AL376" s="80"/>
      <c r="AM376" s="80"/>
      <c r="AN376" s="80"/>
      <c r="AO376" s="80"/>
      <c r="AP376" s="80"/>
      <c r="AQ376" s="80"/>
      <c r="AR376" s="80"/>
      <c r="AS376" s="80"/>
      <c r="AT376" s="80"/>
      <c r="AU376" s="80"/>
      <c r="AV376" s="80" t="s">
        <v>519</v>
      </c>
      <c r="AW376" s="199"/>
      <c r="AX376" s="80"/>
      <c r="AY376" s="80"/>
      <c r="AZ376" s="80"/>
      <c r="BA376" s="80"/>
      <c r="BB376" s="80"/>
      <c r="BC376" s="80"/>
      <c r="BD376" s="80"/>
      <c r="BE376" s="80"/>
      <c r="BF376" s="80"/>
      <c r="BG376" s="80"/>
      <c r="BH376" s="6">
        <v>1</v>
      </c>
      <c r="BI376" s="6">
        <v>2</v>
      </c>
      <c r="BJ376" s="6">
        <v>2</v>
      </c>
      <c r="BK376" s="6">
        <v>1</v>
      </c>
      <c r="BL376" s="6">
        <v>2</v>
      </c>
      <c r="BM376" s="6">
        <v>2</v>
      </c>
      <c r="BN376" s="6">
        <v>2</v>
      </c>
      <c r="BO376" s="6">
        <v>2</v>
      </c>
      <c r="BP376" s="6">
        <v>2</v>
      </c>
      <c r="BQ376" s="6">
        <v>1</v>
      </c>
      <c r="BR376" s="6">
        <v>1</v>
      </c>
      <c r="BS376" s="6">
        <v>2</v>
      </c>
      <c r="BT376" s="6">
        <v>2</v>
      </c>
      <c r="BU376" s="6">
        <v>1</v>
      </c>
      <c r="BV376" s="6">
        <v>1</v>
      </c>
      <c r="BW376" s="6">
        <v>2</v>
      </c>
      <c r="BX376" s="6">
        <v>2</v>
      </c>
      <c r="BY376" s="6">
        <v>2</v>
      </c>
      <c r="BZ376" s="6">
        <v>2</v>
      </c>
      <c r="CA376" s="6">
        <v>2</v>
      </c>
      <c r="CB376" s="6">
        <v>2</v>
      </c>
      <c r="CC376" s="308">
        <f t="shared" si="177"/>
        <v>15</v>
      </c>
      <c r="CD376" s="347">
        <f t="shared" si="178"/>
        <v>0.7142857142857143</v>
      </c>
      <c r="CE376" s="308">
        <f t="shared" si="179"/>
        <v>6</v>
      </c>
      <c r="CF376" s="347">
        <f t="shared" si="180"/>
        <v>0.2857142857142857</v>
      </c>
      <c r="CG376" s="308">
        <f t="shared" si="181"/>
        <v>0</v>
      </c>
      <c r="CH376" s="347">
        <f t="shared" si="182"/>
        <v>0</v>
      </c>
      <c r="CI376" s="308">
        <f t="shared" si="183"/>
        <v>0</v>
      </c>
      <c r="CJ376" s="347">
        <f t="shared" si="185"/>
        <v>0</v>
      </c>
      <c r="CK376" s="306">
        <f t="shared" si="186"/>
        <v>1.7142857142857142</v>
      </c>
      <c r="CL376" s="306" t="str">
        <f t="shared" si="184"/>
        <v>Đạt mục tiêu</v>
      </c>
      <c r="CM376" s="6"/>
    </row>
    <row r="377" spans="1:91" s="22" customFormat="1" ht="45.75" hidden="1" customHeight="1">
      <c r="A377" s="71">
        <v>371</v>
      </c>
      <c r="B377" s="586"/>
      <c r="C377" s="576"/>
      <c r="D377" s="588"/>
      <c r="E377" s="593"/>
      <c r="F377" s="588"/>
      <c r="G377" s="576"/>
      <c r="H377" s="172" t="s">
        <v>717</v>
      </c>
      <c r="I377" s="62" t="s">
        <v>599</v>
      </c>
      <c r="J377" s="14" t="s">
        <v>363</v>
      </c>
      <c r="K377" s="17" t="s">
        <v>330</v>
      </c>
      <c r="L377" s="52" t="s">
        <v>296</v>
      </c>
      <c r="M377" s="69" t="s">
        <v>184</v>
      </c>
      <c r="N377" s="73"/>
      <c r="O377" s="73"/>
      <c r="P377" s="73"/>
      <c r="Q377" s="73"/>
      <c r="R377" s="73"/>
      <c r="S377" s="74"/>
      <c r="T377" s="73"/>
      <c r="U377" s="73" t="s">
        <v>184</v>
      </c>
      <c r="V377" s="73"/>
      <c r="W377" s="73"/>
      <c r="X377" s="306">
        <f t="shared" si="176"/>
        <v>1</v>
      </c>
      <c r="Y377" s="80"/>
      <c r="Z377" s="80"/>
      <c r="AA377" s="80"/>
      <c r="AB377" s="185"/>
      <c r="AC377" s="80"/>
      <c r="AD377" s="80"/>
      <c r="AE377" s="80"/>
      <c r="AF377" s="80"/>
      <c r="AG377" s="80"/>
      <c r="AH377" s="80"/>
      <c r="AI377" s="80"/>
      <c r="AJ377" s="80"/>
      <c r="AK377" s="80"/>
      <c r="AL377" s="80"/>
      <c r="AM377" s="80"/>
      <c r="AN377" s="80"/>
      <c r="AO377" s="80"/>
      <c r="AP377" s="80"/>
      <c r="AQ377" s="80"/>
      <c r="AR377" s="80"/>
      <c r="AS377" s="80"/>
      <c r="AT377" s="80"/>
      <c r="AU377" s="80"/>
      <c r="AV377" s="80"/>
      <c r="AW377" s="80"/>
      <c r="AX377" s="80"/>
      <c r="AY377" s="80" t="s">
        <v>519</v>
      </c>
      <c r="AZ377" s="80"/>
      <c r="BA377" s="80"/>
      <c r="BB377" s="80"/>
      <c r="BC377" s="80"/>
      <c r="BD377" s="80"/>
      <c r="BE377" s="80"/>
      <c r="BF377" s="80"/>
      <c r="BG377" s="80"/>
      <c r="BH377" s="6">
        <v>2</v>
      </c>
      <c r="BI377" s="6">
        <v>1</v>
      </c>
      <c r="BJ377" s="6">
        <v>2</v>
      </c>
      <c r="BK377" s="6">
        <v>2</v>
      </c>
      <c r="BL377" s="6">
        <v>1</v>
      </c>
      <c r="BM377" s="6">
        <v>1</v>
      </c>
      <c r="BN377" s="6">
        <v>2</v>
      </c>
      <c r="BO377" s="6">
        <v>1</v>
      </c>
      <c r="BP377" s="6">
        <v>1</v>
      </c>
      <c r="BQ377" s="6">
        <v>2</v>
      </c>
      <c r="BR377" s="6">
        <v>2</v>
      </c>
      <c r="BS377" s="6">
        <v>2</v>
      </c>
      <c r="BT377" s="6">
        <v>2</v>
      </c>
      <c r="BU377" s="6">
        <v>2</v>
      </c>
      <c r="BV377" s="6">
        <v>2</v>
      </c>
      <c r="BW377" s="6">
        <v>2</v>
      </c>
      <c r="BX377" s="6">
        <v>2</v>
      </c>
      <c r="BY377" s="6">
        <v>1</v>
      </c>
      <c r="BZ377" s="6">
        <v>2</v>
      </c>
      <c r="CA377" s="6">
        <v>1</v>
      </c>
      <c r="CB377" s="6">
        <v>2</v>
      </c>
      <c r="CC377" s="308">
        <f t="shared" si="177"/>
        <v>14</v>
      </c>
      <c r="CD377" s="347">
        <f t="shared" si="178"/>
        <v>0.66666666666666663</v>
      </c>
      <c r="CE377" s="308">
        <f t="shared" si="179"/>
        <v>7</v>
      </c>
      <c r="CF377" s="347">
        <f t="shared" si="180"/>
        <v>0.33333333333333331</v>
      </c>
      <c r="CG377" s="308">
        <f t="shared" si="181"/>
        <v>0</v>
      </c>
      <c r="CH377" s="347">
        <f t="shared" si="182"/>
        <v>0</v>
      </c>
      <c r="CI377" s="308">
        <f t="shared" si="183"/>
        <v>0</v>
      </c>
      <c r="CJ377" s="347">
        <f t="shared" si="185"/>
        <v>0</v>
      </c>
      <c r="CK377" s="306">
        <f t="shared" si="186"/>
        <v>1.6666666666666667</v>
      </c>
      <c r="CL377" s="306" t="str">
        <f t="shared" si="184"/>
        <v>Đạt mục tiêu</v>
      </c>
      <c r="CM377" s="6"/>
    </row>
    <row r="378" spans="1:91" s="22" customFormat="1" ht="33.75" hidden="1" customHeight="1">
      <c r="A378" s="71">
        <v>372</v>
      </c>
      <c r="B378" s="585">
        <v>533</v>
      </c>
      <c r="C378" s="575" t="s">
        <v>60</v>
      </c>
      <c r="D378" s="587" t="s">
        <v>10</v>
      </c>
      <c r="E378" s="575" t="s">
        <v>59</v>
      </c>
      <c r="F378" s="587" t="s">
        <v>12</v>
      </c>
      <c r="G378" s="575" t="s">
        <v>441</v>
      </c>
      <c r="H378" s="172" t="s">
        <v>716</v>
      </c>
      <c r="I378" s="62" t="s">
        <v>599</v>
      </c>
      <c r="J378" s="14" t="s">
        <v>363</v>
      </c>
      <c r="K378" s="254" t="s">
        <v>330</v>
      </c>
      <c r="L378" s="52" t="s">
        <v>296</v>
      </c>
      <c r="M378" s="69" t="s">
        <v>184</v>
      </c>
      <c r="N378" s="73" t="s">
        <v>184</v>
      </c>
      <c r="O378" s="73"/>
      <c r="P378" s="73"/>
      <c r="Q378" s="73"/>
      <c r="R378" s="73"/>
      <c r="S378" s="74"/>
      <c r="T378" s="73"/>
      <c r="U378" s="73"/>
      <c r="V378" s="73"/>
      <c r="W378" s="73"/>
      <c r="X378" s="306">
        <f t="shared" si="176"/>
        <v>1</v>
      </c>
      <c r="Y378" s="80"/>
      <c r="Z378" s="80" t="s">
        <v>519</v>
      </c>
      <c r="AA378" s="80"/>
      <c r="AB378" s="185"/>
      <c r="AC378" s="80"/>
      <c r="AD378" s="80"/>
      <c r="AE378" s="80"/>
      <c r="AF378" s="80"/>
      <c r="AG378" s="80"/>
      <c r="AH378" s="80"/>
      <c r="AI378" s="80"/>
      <c r="AJ378" s="80"/>
      <c r="AK378" s="80"/>
      <c r="AL378" s="80"/>
      <c r="AM378" s="80"/>
      <c r="AN378" s="80"/>
      <c r="AO378" s="80"/>
      <c r="AP378" s="80"/>
      <c r="AQ378" s="80"/>
      <c r="AR378" s="80"/>
      <c r="AS378" s="80"/>
      <c r="AT378" s="80"/>
      <c r="AU378" s="80"/>
      <c r="AV378" s="80"/>
      <c r="AW378" s="80"/>
      <c r="AX378" s="80"/>
      <c r="AY378" s="80"/>
      <c r="AZ378" s="80"/>
      <c r="BA378" s="80"/>
      <c r="BB378" s="80"/>
      <c r="BC378" s="80"/>
      <c r="BD378" s="80"/>
      <c r="BE378" s="80"/>
      <c r="BF378" s="80"/>
      <c r="BG378" s="80"/>
      <c r="BH378" s="6">
        <v>2</v>
      </c>
      <c r="BI378" s="6">
        <v>2</v>
      </c>
      <c r="BJ378" s="6">
        <v>2</v>
      </c>
      <c r="BK378" s="6">
        <v>2</v>
      </c>
      <c r="BL378" s="6">
        <v>2</v>
      </c>
      <c r="BM378" s="6">
        <v>2</v>
      </c>
      <c r="BN378" s="6">
        <v>1</v>
      </c>
      <c r="BO378" s="6">
        <v>1</v>
      </c>
      <c r="BP378" s="6">
        <v>1</v>
      </c>
      <c r="BQ378" s="6">
        <v>2</v>
      </c>
      <c r="BR378" s="6">
        <v>2</v>
      </c>
      <c r="BS378" s="6">
        <v>2</v>
      </c>
      <c r="BT378" s="6">
        <v>2</v>
      </c>
      <c r="BU378" s="6">
        <v>2</v>
      </c>
      <c r="BV378" s="6">
        <v>1</v>
      </c>
      <c r="BW378" s="6">
        <v>2</v>
      </c>
      <c r="BX378" s="6">
        <v>2</v>
      </c>
      <c r="BY378" s="6">
        <v>2</v>
      </c>
      <c r="BZ378" s="6">
        <v>2</v>
      </c>
      <c r="CA378" s="6">
        <v>1</v>
      </c>
      <c r="CB378" s="6">
        <v>2</v>
      </c>
      <c r="CC378" s="308">
        <f t="shared" si="177"/>
        <v>16</v>
      </c>
      <c r="CD378" s="347">
        <f t="shared" si="178"/>
        <v>0.76190476190476186</v>
      </c>
      <c r="CE378" s="308">
        <f t="shared" si="179"/>
        <v>5</v>
      </c>
      <c r="CF378" s="347">
        <f t="shared" si="180"/>
        <v>0.23809523809523808</v>
      </c>
      <c r="CG378" s="308">
        <f t="shared" si="181"/>
        <v>0</v>
      </c>
      <c r="CH378" s="347">
        <f t="shared" si="182"/>
        <v>0</v>
      </c>
      <c r="CI378" s="308">
        <f t="shared" si="183"/>
        <v>0</v>
      </c>
      <c r="CJ378" s="347">
        <f t="shared" si="185"/>
        <v>0</v>
      </c>
      <c r="CK378" s="306">
        <f t="shared" si="186"/>
        <v>1.7619047619047619</v>
      </c>
      <c r="CL378" s="306" t="str">
        <f t="shared" si="184"/>
        <v>Đạt mục tiêu</v>
      </c>
      <c r="CM378" s="6"/>
    </row>
    <row r="379" spans="1:91" s="22" customFormat="1" ht="45.75" hidden="1" customHeight="1">
      <c r="A379" s="71">
        <v>373</v>
      </c>
      <c r="B379" s="589"/>
      <c r="C379" s="590"/>
      <c r="D379" s="591"/>
      <c r="E379" s="592"/>
      <c r="F379" s="591"/>
      <c r="G379" s="590"/>
      <c r="H379" s="172" t="s">
        <v>715</v>
      </c>
      <c r="I379" s="62" t="s">
        <v>599</v>
      </c>
      <c r="J379" s="14" t="s">
        <v>363</v>
      </c>
      <c r="K379" s="15" t="s">
        <v>330</v>
      </c>
      <c r="L379" s="52" t="s">
        <v>296</v>
      </c>
      <c r="M379" s="69" t="s">
        <v>184</v>
      </c>
      <c r="N379" s="73"/>
      <c r="O379" s="73" t="s">
        <v>184</v>
      </c>
      <c r="P379" s="73"/>
      <c r="Q379" s="73"/>
      <c r="R379" s="73"/>
      <c r="S379" s="74"/>
      <c r="T379" s="73"/>
      <c r="U379" s="73"/>
      <c r="V379" s="73"/>
      <c r="W379" s="73"/>
      <c r="X379" s="306">
        <f t="shared" si="176"/>
        <v>1</v>
      </c>
      <c r="Y379" s="80"/>
      <c r="Z379" s="80"/>
      <c r="AA379" s="80"/>
      <c r="AB379" s="185"/>
      <c r="AC379" s="80"/>
      <c r="AD379" s="80"/>
      <c r="AE379" s="80" t="s">
        <v>519</v>
      </c>
      <c r="AF379" s="80"/>
      <c r="AG379" s="80"/>
      <c r="AH379" s="80"/>
      <c r="AI379" s="80"/>
      <c r="AJ379" s="80"/>
      <c r="AK379" s="80"/>
      <c r="AL379" s="80"/>
      <c r="AM379" s="80"/>
      <c r="AN379" s="80"/>
      <c r="AO379" s="80"/>
      <c r="AP379" s="80"/>
      <c r="AQ379" s="80"/>
      <c r="AR379" s="80"/>
      <c r="AS379" s="80"/>
      <c r="AT379" s="80"/>
      <c r="AU379" s="80"/>
      <c r="AV379" s="80"/>
      <c r="AW379" s="80"/>
      <c r="AX379" s="80"/>
      <c r="AY379" s="80"/>
      <c r="AZ379" s="80"/>
      <c r="BA379" s="80"/>
      <c r="BB379" s="80"/>
      <c r="BC379" s="80"/>
      <c r="BD379" s="80"/>
      <c r="BE379" s="80"/>
      <c r="BF379" s="80"/>
      <c r="BG379" s="80"/>
      <c r="BH379" s="6">
        <v>1</v>
      </c>
      <c r="BI379" s="6">
        <v>2</v>
      </c>
      <c r="BJ379" s="6">
        <v>2</v>
      </c>
      <c r="BK379" s="6">
        <v>2</v>
      </c>
      <c r="BL379" s="6">
        <v>2</v>
      </c>
      <c r="BM379" s="6">
        <v>1</v>
      </c>
      <c r="BN379" s="6">
        <v>1</v>
      </c>
      <c r="BO379" s="6">
        <v>1</v>
      </c>
      <c r="BP379" s="6">
        <v>2</v>
      </c>
      <c r="BQ379" s="6">
        <v>2</v>
      </c>
      <c r="BR379" s="6">
        <v>2</v>
      </c>
      <c r="BS379" s="6">
        <v>2</v>
      </c>
      <c r="BT379" s="6">
        <v>1</v>
      </c>
      <c r="BU379" s="6">
        <v>1</v>
      </c>
      <c r="BV379" s="6">
        <v>2</v>
      </c>
      <c r="BW379" s="6">
        <v>2</v>
      </c>
      <c r="BX379" s="6">
        <v>1</v>
      </c>
      <c r="BY379" s="6">
        <v>2</v>
      </c>
      <c r="BZ379" s="6">
        <v>1</v>
      </c>
      <c r="CA379" s="6">
        <v>2</v>
      </c>
      <c r="CB379" s="6">
        <v>2</v>
      </c>
      <c r="CC379" s="308">
        <f t="shared" si="177"/>
        <v>13</v>
      </c>
      <c r="CD379" s="347">
        <f t="shared" si="178"/>
        <v>0.61904761904761907</v>
      </c>
      <c r="CE379" s="308">
        <f t="shared" si="179"/>
        <v>8</v>
      </c>
      <c r="CF379" s="347">
        <f t="shared" si="180"/>
        <v>0.38095238095238093</v>
      </c>
      <c r="CG379" s="308">
        <f t="shared" si="181"/>
        <v>0</v>
      </c>
      <c r="CH379" s="347">
        <f t="shared" si="182"/>
        <v>0</v>
      </c>
      <c r="CI379" s="308">
        <f t="shared" si="183"/>
        <v>0</v>
      </c>
      <c r="CJ379" s="347">
        <f t="shared" si="185"/>
        <v>0</v>
      </c>
      <c r="CK379" s="306">
        <f t="shared" si="186"/>
        <v>1.6190476190476191</v>
      </c>
      <c r="CL379" s="306" t="str">
        <f t="shared" si="184"/>
        <v>Đạt mục tiêu</v>
      </c>
      <c r="CM379" s="6"/>
    </row>
    <row r="380" spans="1:91" s="22" customFormat="1" ht="42" hidden="1" customHeight="1">
      <c r="A380" s="71">
        <v>374</v>
      </c>
      <c r="B380" s="589"/>
      <c r="C380" s="590"/>
      <c r="D380" s="591"/>
      <c r="E380" s="592"/>
      <c r="F380" s="591"/>
      <c r="G380" s="590"/>
      <c r="H380" s="172" t="s">
        <v>714</v>
      </c>
      <c r="I380" s="62" t="s">
        <v>599</v>
      </c>
      <c r="J380" s="14" t="s">
        <v>363</v>
      </c>
      <c r="K380" s="15" t="s">
        <v>330</v>
      </c>
      <c r="L380" s="52" t="s">
        <v>296</v>
      </c>
      <c r="M380" s="69" t="s">
        <v>184</v>
      </c>
      <c r="N380" s="73"/>
      <c r="O380" s="73"/>
      <c r="P380" s="73" t="s">
        <v>184</v>
      </c>
      <c r="Q380" s="73"/>
      <c r="R380" s="73"/>
      <c r="S380" s="74"/>
      <c r="T380" s="73"/>
      <c r="U380" s="73"/>
      <c r="V380" s="73"/>
      <c r="W380" s="73"/>
      <c r="X380" s="306">
        <f t="shared" si="176"/>
        <v>1</v>
      </c>
      <c r="Y380" s="80"/>
      <c r="Z380" s="80"/>
      <c r="AA380" s="80"/>
      <c r="AB380" s="185"/>
      <c r="AC380" s="80"/>
      <c r="AD380" s="80"/>
      <c r="AE380" s="80"/>
      <c r="AF380" s="80" t="s">
        <v>519</v>
      </c>
      <c r="AG380" s="80"/>
      <c r="AH380" s="80"/>
      <c r="AI380" s="80"/>
      <c r="AJ380" s="80"/>
      <c r="AK380" s="80"/>
      <c r="AL380" s="80"/>
      <c r="AM380" s="80"/>
      <c r="AN380" s="80"/>
      <c r="AO380" s="80"/>
      <c r="AP380" s="80"/>
      <c r="AQ380" s="80"/>
      <c r="AR380" s="80"/>
      <c r="AS380" s="80"/>
      <c r="AT380" s="80"/>
      <c r="AU380" s="80"/>
      <c r="AV380" s="80"/>
      <c r="AW380" s="80"/>
      <c r="AX380" s="80"/>
      <c r="AY380" s="80"/>
      <c r="AZ380" s="80"/>
      <c r="BA380" s="80"/>
      <c r="BB380" s="80"/>
      <c r="BC380" s="80"/>
      <c r="BD380" s="80"/>
      <c r="BE380" s="80"/>
      <c r="BF380" s="80"/>
      <c r="BG380" s="80"/>
      <c r="BH380" s="6">
        <v>2</v>
      </c>
      <c r="BI380" s="6">
        <v>2</v>
      </c>
      <c r="BJ380" s="6">
        <v>2</v>
      </c>
      <c r="BK380" s="6">
        <v>2</v>
      </c>
      <c r="BL380" s="6">
        <v>2</v>
      </c>
      <c r="BM380" s="6">
        <v>2</v>
      </c>
      <c r="BN380" s="6">
        <v>2</v>
      </c>
      <c r="BO380" s="6">
        <v>2</v>
      </c>
      <c r="BP380" s="6">
        <v>2</v>
      </c>
      <c r="BQ380" s="6">
        <v>2</v>
      </c>
      <c r="BR380" s="6">
        <v>2</v>
      </c>
      <c r="BS380" s="6">
        <v>2</v>
      </c>
      <c r="BT380" s="6">
        <v>2</v>
      </c>
      <c r="BU380" s="6">
        <v>2</v>
      </c>
      <c r="BV380" s="6">
        <v>2</v>
      </c>
      <c r="BW380" s="6">
        <v>2</v>
      </c>
      <c r="BX380" s="6">
        <v>2</v>
      </c>
      <c r="BY380" s="6">
        <v>2</v>
      </c>
      <c r="BZ380" s="6">
        <v>2</v>
      </c>
      <c r="CA380" s="6">
        <v>2</v>
      </c>
      <c r="CB380" s="6">
        <v>2</v>
      </c>
      <c r="CC380" s="308">
        <f t="shared" si="177"/>
        <v>21</v>
      </c>
      <c r="CD380" s="347">
        <f t="shared" si="178"/>
        <v>1</v>
      </c>
      <c r="CE380" s="308">
        <f t="shared" si="179"/>
        <v>0</v>
      </c>
      <c r="CF380" s="347">
        <f t="shared" si="180"/>
        <v>0</v>
      </c>
      <c r="CG380" s="308">
        <f t="shared" si="181"/>
        <v>0</v>
      </c>
      <c r="CH380" s="347">
        <f t="shared" si="182"/>
        <v>0</v>
      </c>
      <c r="CI380" s="308">
        <f t="shared" si="183"/>
        <v>0</v>
      </c>
      <c r="CJ380" s="347">
        <f t="shared" si="185"/>
        <v>0</v>
      </c>
      <c r="CK380" s="306">
        <f t="shared" si="186"/>
        <v>2</v>
      </c>
      <c r="CL380" s="306" t="str">
        <f t="shared" si="184"/>
        <v>Đạt mục tiêu</v>
      </c>
      <c r="CM380" s="6"/>
    </row>
    <row r="381" spans="1:91" s="22" customFormat="1" ht="42.75" hidden="1" customHeight="1">
      <c r="A381" s="71">
        <v>375</v>
      </c>
      <c r="B381" s="589"/>
      <c r="C381" s="590"/>
      <c r="D381" s="591"/>
      <c r="E381" s="592"/>
      <c r="F381" s="591"/>
      <c r="G381" s="590"/>
      <c r="H381" s="172" t="s">
        <v>713</v>
      </c>
      <c r="I381" s="62" t="s">
        <v>599</v>
      </c>
      <c r="J381" s="14" t="s">
        <v>363</v>
      </c>
      <c r="K381" s="15" t="s">
        <v>330</v>
      </c>
      <c r="L381" s="52" t="s">
        <v>296</v>
      </c>
      <c r="M381" s="69" t="s">
        <v>184</v>
      </c>
      <c r="N381" s="73"/>
      <c r="O381" s="73"/>
      <c r="P381" s="73"/>
      <c r="Q381" s="73" t="s">
        <v>184</v>
      </c>
      <c r="R381" s="73"/>
      <c r="S381" s="74"/>
      <c r="T381" s="73"/>
      <c r="U381" s="73"/>
      <c r="V381" s="73"/>
      <c r="W381" s="73"/>
      <c r="X381" s="306">
        <f t="shared" si="176"/>
        <v>1</v>
      </c>
      <c r="Y381" s="80"/>
      <c r="Z381" s="80"/>
      <c r="AA381" s="80"/>
      <c r="AB381" s="185"/>
      <c r="AC381" s="80"/>
      <c r="AD381" s="80"/>
      <c r="AE381" s="80"/>
      <c r="AF381" s="80"/>
      <c r="AG381" s="80"/>
      <c r="AH381" s="80"/>
      <c r="AI381" s="80"/>
      <c r="AJ381" s="80"/>
      <c r="AK381" s="80" t="s">
        <v>519</v>
      </c>
      <c r="AL381" s="80"/>
      <c r="AM381" s="80"/>
      <c r="AN381" s="80"/>
      <c r="AO381" s="80"/>
      <c r="AP381" s="80"/>
      <c r="AQ381" s="80"/>
      <c r="AR381" s="80"/>
      <c r="AS381" s="80"/>
      <c r="AT381" s="80"/>
      <c r="AU381" s="80"/>
      <c r="AV381" s="80"/>
      <c r="AW381" s="80"/>
      <c r="AX381" s="80"/>
      <c r="AY381" s="80"/>
      <c r="AZ381" s="80"/>
      <c r="BA381" s="80"/>
      <c r="BB381" s="80"/>
      <c r="BC381" s="80"/>
      <c r="BD381" s="80"/>
      <c r="BE381" s="80"/>
      <c r="BF381" s="80"/>
      <c r="BG381" s="80"/>
      <c r="BH381" s="6">
        <v>2</v>
      </c>
      <c r="BI381" s="6">
        <v>2</v>
      </c>
      <c r="BJ381" s="6">
        <v>2</v>
      </c>
      <c r="BK381" s="6">
        <v>2</v>
      </c>
      <c r="BL381" s="6">
        <v>1</v>
      </c>
      <c r="BM381" s="6">
        <v>1</v>
      </c>
      <c r="BN381" s="6">
        <v>2</v>
      </c>
      <c r="BO381" s="6">
        <v>2</v>
      </c>
      <c r="BP381" s="6">
        <v>2</v>
      </c>
      <c r="BQ381" s="6">
        <v>2</v>
      </c>
      <c r="BR381" s="6">
        <v>2</v>
      </c>
      <c r="BS381" s="6">
        <v>2</v>
      </c>
      <c r="BT381" s="6">
        <v>2</v>
      </c>
      <c r="BU381" s="6">
        <v>2</v>
      </c>
      <c r="BV381" s="6">
        <v>1</v>
      </c>
      <c r="BW381" s="6">
        <v>2</v>
      </c>
      <c r="BX381" s="6">
        <v>2</v>
      </c>
      <c r="BY381" s="6">
        <v>2</v>
      </c>
      <c r="BZ381" s="6">
        <v>2</v>
      </c>
      <c r="CA381" s="6">
        <v>2</v>
      </c>
      <c r="CB381" s="6">
        <v>2</v>
      </c>
      <c r="CC381" s="308">
        <f t="shared" si="177"/>
        <v>18</v>
      </c>
      <c r="CD381" s="347">
        <f t="shared" si="178"/>
        <v>0.8571428571428571</v>
      </c>
      <c r="CE381" s="308">
        <f t="shared" si="179"/>
        <v>3</v>
      </c>
      <c r="CF381" s="347">
        <f t="shared" si="180"/>
        <v>0.14285714285714285</v>
      </c>
      <c r="CG381" s="308">
        <f t="shared" si="181"/>
        <v>0</v>
      </c>
      <c r="CH381" s="347">
        <f t="shared" si="182"/>
        <v>0</v>
      </c>
      <c r="CI381" s="308">
        <f t="shared" si="183"/>
        <v>0</v>
      </c>
      <c r="CJ381" s="347">
        <f t="shared" si="185"/>
        <v>0</v>
      </c>
      <c r="CK381" s="306">
        <f t="shared" si="186"/>
        <v>1.8571428571428572</v>
      </c>
      <c r="CL381" s="306" t="str">
        <f t="shared" si="184"/>
        <v>Đạt mục tiêu</v>
      </c>
      <c r="CM381" s="27"/>
    </row>
    <row r="382" spans="1:91" s="22" customFormat="1" ht="42.75" hidden="1" customHeight="1">
      <c r="A382" s="71">
        <v>376</v>
      </c>
      <c r="B382" s="589"/>
      <c r="C382" s="590"/>
      <c r="D382" s="591"/>
      <c r="E382" s="592"/>
      <c r="F382" s="591"/>
      <c r="G382" s="590"/>
      <c r="H382" s="172" t="s">
        <v>710</v>
      </c>
      <c r="I382" s="62" t="s">
        <v>599</v>
      </c>
      <c r="J382" s="14" t="s">
        <v>363</v>
      </c>
      <c r="K382" s="15" t="s">
        <v>330</v>
      </c>
      <c r="L382" s="52" t="s">
        <v>296</v>
      </c>
      <c r="M382" s="69" t="s">
        <v>184</v>
      </c>
      <c r="N382" s="73"/>
      <c r="O382" s="73"/>
      <c r="P382" s="73"/>
      <c r="Q382" s="73" t="s">
        <v>184</v>
      </c>
      <c r="R382" s="73"/>
      <c r="S382" s="74"/>
      <c r="T382" s="73"/>
      <c r="U382" s="73"/>
      <c r="V382" s="73"/>
      <c r="W382" s="73"/>
      <c r="X382" s="306">
        <f t="shared" si="176"/>
        <v>1</v>
      </c>
      <c r="Y382" s="80"/>
      <c r="Z382" s="80"/>
      <c r="AA382" s="80"/>
      <c r="AB382" s="185"/>
      <c r="AC382" s="80"/>
      <c r="AD382" s="80"/>
      <c r="AE382" s="80"/>
      <c r="AF382" s="80"/>
      <c r="AG382" s="80"/>
      <c r="AH382" s="80"/>
      <c r="AI382" s="80"/>
      <c r="AJ382" s="80"/>
      <c r="AK382" s="80"/>
      <c r="AL382" s="80" t="s">
        <v>519</v>
      </c>
      <c r="AM382" s="80"/>
      <c r="AN382" s="80"/>
      <c r="AO382" s="80"/>
      <c r="AP382" s="80"/>
      <c r="AQ382" s="80"/>
      <c r="AR382" s="80"/>
      <c r="AS382" s="80"/>
      <c r="AT382" s="80"/>
      <c r="AU382" s="80"/>
      <c r="AV382" s="80"/>
      <c r="AW382" s="80"/>
      <c r="AX382" s="80"/>
      <c r="AY382" s="80"/>
      <c r="AZ382" s="80"/>
      <c r="BA382" s="80"/>
      <c r="BB382" s="80"/>
      <c r="BC382" s="80"/>
      <c r="BD382" s="80"/>
      <c r="BE382" s="80"/>
      <c r="BF382" s="80"/>
      <c r="BG382" s="80"/>
      <c r="BH382" s="6">
        <v>2</v>
      </c>
      <c r="BI382" s="6">
        <v>2</v>
      </c>
      <c r="BJ382" s="6">
        <v>2</v>
      </c>
      <c r="BK382" s="6">
        <v>2</v>
      </c>
      <c r="BL382" s="6">
        <v>2</v>
      </c>
      <c r="BM382" s="6">
        <v>2</v>
      </c>
      <c r="BN382" s="6">
        <v>2</v>
      </c>
      <c r="BO382" s="6">
        <v>1</v>
      </c>
      <c r="BP382" s="6">
        <v>2</v>
      </c>
      <c r="BQ382" s="6">
        <v>2</v>
      </c>
      <c r="BR382" s="6">
        <v>2</v>
      </c>
      <c r="BS382" s="6">
        <v>1</v>
      </c>
      <c r="BT382" s="6">
        <v>1</v>
      </c>
      <c r="BU382" s="6">
        <v>2</v>
      </c>
      <c r="BV382" s="6">
        <v>1</v>
      </c>
      <c r="BW382" s="6">
        <v>2</v>
      </c>
      <c r="BX382" s="6">
        <v>1</v>
      </c>
      <c r="BY382" s="6">
        <v>2</v>
      </c>
      <c r="BZ382" s="6">
        <v>2</v>
      </c>
      <c r="CA382" s="6">
        <v>1</v>
      </c>
      <c r="CB382" s="6">
        <v>2</v>
      </c>
      <c r="CC382" s="308">
        <f t="shared" si="177"/>
        <v>15</v>
      </c>
      <c r="CD382" s="347">
        <f t="shared" si="178"/>
        <v>0.7142857142857143</v>
      </c>
      <c r="CE382" s="308">
        <f t="shared" si="179"/>
        <v>6</v>
      </c>
      <c r="CF382" s="347">
        <f t="shared" si="180"/>
        <v>0.2857142857142857</v>
      </c>
      <c r="CG382" s="308">
        <f t="shared" si="181"/>
        <v>0</v>
      </c>
      <c r="CH382" s="347">
        <f t="shared" si="182"/>
        <v>0</v>
      </c>
      <c r="CI382" s="308">
        <f t="shared" si="183"/>
        <v>0</v>
      </c>
      <c r="CJ382" s="347">
        <f t="shared" si="185"/>
        <v>0</v>
      </c>
      <c r="CK382" s="306">
        <f t="shared" si="186"/>
        <v>1.7142857142857142</v>
      </c>
      <c r="CL382" s="306" t="str">
        <f t="shared" si="184"/>
        <v>Đạt mục tiêu</v>
      </c>
      <c r="CM382" s="27"/>
    </row>
    <row r="383" spans="1:91" s="22" customFormat="1" ht="34.5" customHeight="1">
      <c r="A383" s="71">
        <v>377</v>
      </c>
      <c r="B383" s="589"/>
      <c r="C383" s="590"/>
      <c r="D383" s="591"/>
      <c r="E383" s="592"/>
      <c r="F383" s="591"/>
      <c r="G383" s="590"/>
      <c r="H383" s="172" t="s">
        <v>711</v>
      </c>
      <c r="I383" s="62" t="s">
        <v>599</v>
      </c>
      <c r="J383" s="14" t="s">
        <v>363</v>
      </c>
      <c r="K383" s="15" t="s">
        <v>330</v>
      </c>
      <c r="L383" s="52" t="s">
        <v>296</v>
      </c>
      <c r="M383" s="69" t="s">
        <v>184</v>
      </c>
      <c r="N383" s="73"/>
      <c r="O383" s="73"/>
      <c r="P383" s="73"/>
      <c r="Q383" s="73"/>
      <c r="R383" s="73" t="s">
        <v>184</v>
      </c>
      <c r="S383" s="74"/>
      <c r="T383" s="73"/>
      <c r="U383" s="73"/>
      <c r="V383" s="73"/>
      <c r="W383" s="73"/>
      <c r="X383" s="306">
        <f t="shared" si="176"/>
        <v>1</v>
      </c>
      <c r="Y383" s="80"/>
      <c r="Z383" s="80"/>
      <c r="AA383" s="80"/>
      <c r="AB383" s="185"/>
      <c r="AC383" s="80"/>
      <c r="AD383" s="80"/>
      <c r="AE383" s="80"/>
      <c r="AF383" s="80"/>
      <c r="AG383" s="80"/>
      <c r="AH383" s="80"/>
      <c r="AI383" s="80"/>
      <c r="AJ383" s="80"/>
      <c r="AK383" s="80"/>
      <c r="AL383" s="80"/>
      <c r="AM383" s="80"/>
      <c r="AN383" s="80"/>
      <c r="AO383" s="80"/>
      <c r="AP383" s="80" t="s">
        <v>519</v>
      </c>
      <c r="AQ383" s="80"/>
      <c r="AR383" s="80"/>
      <c r="AS383" s="80"/>
      <c r="AT383" s="80"/>
      <c r="AU383" s="80"/>
      <c r="AV383" s="80"/>
      <c r="AW383" s="80"/>
      <c r="AX383" s="80"/>
      <c r="AY383" s="80"/>
      <c r="AZ383" s="80"/>
      <c r="BA383" s="80"/>
      <c r="BB383" s="80"/>
      <c r="BC383" s="80"/>
      <c r="BD383" s="80"/>
      <c r="BE383" s="80"/>
      <c r="BF383" s="80"/>
      <c r="BG383" s="80"/>
      <c r="BH383" s="6">
        <v>2</v>
      </c>
      <c r="BI383" s="6">
        <v>2</v>
      </c>
      <c r="BJ383" s="6">
        <v>2</v>
      </c>
      <c r="BK383" s="6">
        <v>2</v>
      </c>
      <c r="BL383" s="6">
        <v>2</v>
      </c>
      <c r="BM383" s="6">
        <v>2</v>
      </c>
      <c r="BN383" s="6">
        <v>2</v>
      </c>
      <c r="BO383" s="6">
        <v>2</v>
      </c>
      <c r="BP383" s="6">
        <v>2</v>
      </c>
      <c r="BQ383" s="6">
        <v>2</v>
      </c>
      <c r="BR383" s="6">
        <v>2</v>
      </c>
      <c r="BS383" s="6">
        <v>2</v>
      </c>
      <c r="BT383" s="6">
        <v>1</v>
      </c>
      <c r="BU383" s="6">
        <v>1</v>
      </c>
      <c r="BV383" s="6">
        <v>2</v>
      </c>
      <c r="BW383" s="6">
        <v>2</v>
      </c>
      <c r="BX383" s="6">
        <v>2</v>
      </c>
      <c r="BY383" s="6">
        <v>1</v>
      </c>
      <c r="BZ383" s="6">
        <v>2</v>
      </c>
      <c r="CA383" s="6">
        <v>2</v>
      </c>
      <c r="CB383" s="6">
        <v>2</v>
      </c>
      <c r="CC383" s="308">
        <f t="shared" si="177"/>
        <v>18</v>
      </c>
      <c r="CD383" s="347">
        <f t="shared" si="178"/>
        <v>0.8571428571428571</v>
      </c>
      <c r="CE383" s="308">
        <f t="shared" si="179"/>
        <v>3</v>
      </c>
      <c r="CF383" s="347">
        <f t="shared" si="180"/>
        <v>0.14285714285714285</v>
      </c>
      <c r="CG383" s="308">
        <f t="shared" si="181"/>
        <v>0</v>
      </c>
      <c r="CH383" s="347">
        <f t="shared" si="182"/>
        <v>0</v>
      </c>
      <c r="CI383" s="308">
        <f t="shared" si="183"/>
        <v>0</v>
      </c>
      <c r="CJ383" s="347">
        <f t="shared" si="185"/>
        <v>0</v>
      </c>
      <c r="CK383" s="277">
        <f t="shared" si="186"/>
        <v>1.8571428571428572</v>
      </c>
      <c r="CL383" s="306" t="str">
        <f t="shared" si="184"/>
        <v>Đạt mục tiêu</v>
      </c>
      <c r="CM383" s="6"/>
    </row>
    <row r="384" spans="1:91" s="22" customFormat="1" ht="57.75" hidden="1" customHeight="1">
      <c r="A384" s="71">
        <v>378</v>
      </c>
      <c r="B384" s="589"/>
      <c r="C384" s="590"/>
      <c r="D384" s="591"/>
      <c r="E384" s="592"/>
      <c r="F384" s="591"/>
      <c r="G384" s="590"/>
      <c r="H384" s="172" t="s">
        <v>712</v>
      </c>
      <c r="I384" s="62" t="s">
        <v>599</v>
      </c>
      <c r="J384" s="14" t="s">
        <v>363</v>
      </c>
      <c r="K384" s="15" t="s">
        <v>330</v>
      </c>
      <c r="L384" s="52" t="s">
        <v>296</v>
      </c>
      <c r="M384" s="69" t="s">
        <v>184</v>
      </c>
      <c r="N384" s="73"/>
      <c r="O384" s="73"/>
      <c r="P384" s="73"/>
      <c r="Q384" s="73"/>
      <c r="R384" s="73"/>
      <c r="S384" s="74" t="s">
        <v>184</v>
      </c>
      <c r="T384" s="73"/>
      <c r="U384" s="73"/>
      <c r="V384" s="73"/>
      <c r="W384" s="73"/>
      <c r="X384" s="306">
        <f t="shared" si="176"/>
        <v>1</v>
      </c>
      <c r="Y384" s="80"/>
      <c r="Z384" s="80"/>
      <c r="AA384" s="80"/>
      <c r="AB384" s="185"/>
      <c r="AC384" s="80"/>
      <c r="AD384" s="80"/>
      <c r="AE384" s="80"/>
      <c r="AF384" s="80"/>
      <c r="AG384" s="80"/>
      <c r="AH384" s="80"/>
      <c r="AI384" s="80"/>
      <c r="AJ384" s="80"/>
      <c r="AK384" s="80"/>
      <c r="AL384" s="80"/>
      <c r="AM384" s="80"/>
      <c r="AN384" s="80"/>
      <c r="AO384" s="80"/>
      <c r="AP384" s="80"/>
      <c r="AQ384" s="80"/>
      <c r="AR384" s="80"/>
      <c r="AS384" s="80" t="s">
        <v>519</v>
      </c>
      <c r="AT384" s="80"/>
      <c r="AU384" s="80"/>
      <c r="AV384" s="80"/>
      <c r="AW384" s="80"/>
      <c r="AX384" s="80"/>
      <c r="AY384" s="80"/>
      <c r="AZ384" s="80"/>
      <c r="BA384" s="80"/>
      <c r="BB384" s="80"/>
      <c r="BC384" s="80"/>
      <c r="BD384" s="80"/>
      <c r="BE384" s="80"/>
      <c r="BF384" s="80"/>
      <c r="BG384" s="80"/>
      <c r="BH384" s="222">
        <v>1</v>
      </c>
      <c r="BI384" s="222">
        <v>2</v>
      </c>
      <c r="BJ384" s="222">
        <v>2</v>
      </c>
      <c r="BK384" s="222">
        <v>1</v>
      </c>
      <c r="BL384" s="222">
        <v>2</v>
      </c>
      <c r="BM384" s="222">
        <v>1</v>
      </c>
      <c r="BN384" s="222">
        <v>2</v>
      </c>
      <c r="BO384" s="222">
        <v>2</v>
      </c>
      <c r="BP384" s="222">
        <v>2</v>
      </c>
      <c r="BQ384" s="222">
        <v>2</v>
      </c>
      <c r="BR384" s="222">
        <v>2</v>
      </c>
      <c r="BS384" s="222">
        <v>2</v>
      </c>
      <c r="BT384" s="222">
        <v>2</v>
      </c>
      <c r="BU384" s="222">
        <v>2</v>
      </c>
      <c r="BV384" s="222">
        <v>1</v>
      </c>
      <c r="BW384" s="222">
        <v>2</v>
      </c>
      <c r="BX384" s="222">
        <v>1</v>
      </c>
      <c r="BY384" s="222">
        <v>2</v>
      </c>
      <c r="BZ384" s="222">
        <v>2</v>
      </c>
      <c r="CA384" s="222">
        <v>2</v>
      </c>
      <c r="CB384" s="222">
        <v>2</v>
      </c>
      <c r="CC384" s="308">
        <f t="shared" si="177"/>
        <v>16</v>
      </c>
      <c r="CD384" s="347">
        <f t="shared" si="178"/>
        <v>0.76190476190476186</v>
      </c>
      <c r="CE384" s="308">
        <f t="shared" si="179"/>
        <v>5</v>
      </c>
      <c r="CF384" s="347">
        <f t="shared" si="180"/>
        <v>0.23809523809523808</v>
      </c>
      <c r="CG384" s="308">
        <f t="shared" si="181"/>
        <v>0</v>
      </c>
      <c r="CH384" s="347">
        <f t="shared" si="182"/>
        <v>0</v>
      </c>
      <c r="CI384" s="308">
        <f t="shared" si="183"/>
        <v>0</v>
      </c>
      <c r="CJ384" s="347">
        <f t="shared" si="185"/>
        <v>0</v>
      </c>
      <c r="CK384" s="306">
        <f t="shared" si="186"/>
        <v>1.7619047619047619</v>
      </c>
      <c r="CL384" s="306" t="str">
        <f t="shared" si="184"/>
        <v>Đạt mục tiêu</v>
      </c>
      <c r="CM384" s="6"/>
    </row>
    <row r="385" spans="1:91" s="22" customFormat="1" ht="31.5" hidden="1" customHeight="1">
      <c r="A385" s="71">
        <v>379</v>
      </c>
      <c r="B385" s="589"/>
      <c r="C385" s="590"/>
      <c r="D385" s="591"/>
      <c r="E385" s="592"/>
      <c r="F385" s="591"/>
      <c r="G385" s="590"/>
      <c r="H385" s="172" t="s">
        <v>709</v>
      </c>
      <c r="I385" s="62" t="s">
        <v>599</v>
      </c>
      <c r="J385" s="14" t="s">
        <v>363</v>
      </c>
      <c r="K385" s="15" t="s">
        <v>330</v>
      </c>
      <c r="L385" s="52" t="s">
        <v>296</v>
      </c>
      <c r="M385" s="69" t="s">
        <v>184</v>
      </c>
      <c r="N385" s="73"/>
      <c r="O385" s="73"/>
      <c r="P385" s="73"/>
      <c r="Q385" s="73"/>
      <c r="R385" s="73"/>
      <c r="S385" s="74"/>
      <c r="T385" s="73" t="s">
        <v>184</v>
      </c>
      <c r="U385" s="73"/>
      <c r="V385" s="73"/>
      <c r="W385" s="73"/>
      <c r="X385" s="306">
        <f t="shared" si="176"/>
        <v>1</v>
      </c>
      <c r="Y385" s="80"/>
      <c r="Z385" s="80"/>
      <c r="AA385" s="80"/>
      <c r="AB385" s="185"/>
      <c r="AC385" s="80"/>
      <c r="AD385" s="80"/>
      <c r="AE385" s="80"/>
      <c r="AF385" s="80"/>
      <c r="AG385" s="80"/>
      <c r="AH385" s="80"/>
      <c r="AI385" s="80"/>
      <c r="AJ385" s="80"/>
      <c r="AK385" s="80"/>
      <c r="AL385" s="80"/>
      <c r="AM385" s="80"/>
      <c r="AN385" s="80"/>
      <c r="AO385" s="80"/>
      <c r="AP385" s="80"/>
      <c r="AQ385" s="80"/>
      <c r="AR385" s="80"/>
      <c r="AS385" s="80"/>
      <c r="AT385" s="80"/>
      <c r="AU385" s="80" t="s">
        <v>519</v>
      </c>
      <c r="AV385" s="80"/>
      <c r="AW385" s="80"/>
      <c r="AX385" s="80"/>
      <c r="AY385" s="80"/>
      <c r="AZ385" s="80"/>
      <c r="BA385" s="80"/>
      <c r="BB385" s="80"/>
      <c r="BC385" s="80"/>
      <c r="BD385" s="80"/>
      <c r="BE385" s="80"/>
      <c r="BF385" s="80"/>
      <c r="BG385" s="80"/>
      <c r="BH385" s="6">
        <v>1</v>
      </c>
      <c r="BI385" s="6">
        <v>2</v>
      </c>
      <c r="BJ385" s="6">
        <v>2</v>
      </c>
      <c r="BK385" s="6">
        <v>2</v>
      </c>
      <c r="BL385" s="6">
        <v>2</v>
      </c>
      <c r="BM385" s="6">
        <v>2</v>
      </c>
      <c r="BN385" s="6">
        <v>2</v>
      </c>
      <c r="BO385" s="6">
        <v>2</v>
      </c>
      <c r="BP385" s="6">
        <v>1</v>
      </c>
      <c r="BQ385" s="6">
        <v>2</v>
      </c>
      <c r="BR385" s="6">
        <v>2</v>
      </c>
      <c r="BS385" s="6">
        <v>2</v>
      </c>
      <c r="BT385" s="6">
        <v>2</v>
      </c>
      <c r="BU385" s="6">
        <v>1</v>
      </c>
      <c r="BV385" s="6">
        <v>2</v>
      </c>
      <c r="BW385" s="6">
        <v>2</v>
      </c>
      <c r="BX385" s="6">
        <v>2</v>
      </c>
      <c r="BY385" s="6">
        <v>2</v>
      </c>
      <c r="BZ385" s="6">
        <v>2</v>
      </c>
      <c r="CA385" s="6">
        <v>2</v>
      </c>
      <c r="CB385" s="6">
        <v>2</v>
      </c>
      <c r="CC385" s="308">
        <f t="shared" si="177"/>
        <v>18</v>
      </c>
      <c r="CD385" s="347">
        <f t="shared" si="178"/>
        <v>0.8571428571428571</v>
      </c>
      <c r="CE385" s="308">
        <f t="shared" si="179"/>
        <v>3</v>
      </c>
      <c r="CF385" s="347">
        <f t="shared" si="180"/>
        <v>0.14285714285714285</v>
      </c>
      <c r="CG385" s="308">
        <f t="shared" si="181"/>
        <v>0</v>
      </c>
      <c r="CH385" s="347">
        <f t="shared" si="182"/>
        <v>0</v>
      </c>
      <c r="CI385" s="308">
        <f t="shared" si="183"/>
        <v>0</v>
      </c>
      <c r="CJ385" s="347">
        <f t="shared" si="185"/>
        <v>0</v>
      </c>
      <c r="CK385" s="306">
        <f t="shared" si="186"/>
        <v>1.8571428571428572</v>
      </c>
      <c r="CL385" s="306" t="str">
        <f t="shared" si="184"/>
        <v>Đạt mục tiêu</v>
      </c>
      <c r="CM385" s="6"/>
    </row>
    <row r="386" spans="1:91" s="22" customFormat="1" ht="33.75" hidden="1" customHeight="1">
      <c r="A386" s="71">
        <v>380</v>
      </c>
      <c r="B386" s="589"/>
      <c r="C386" s="590"/>
      <c r="D386" s="591"/>
      <c r="E386" s="592"/>
      <c r="F386" s="591"/>
      <c r="G386" s="590"/>
      <c r="H386" s="172" t="s">
        <v>708</v>
      </c>
      <c r="I386" s="62" t="s">
        <v>599</v>
      </c>
      <c r="J386" s="14" t="s">
        <v>363</v>
      </c>
      <c r="K386" s="15" t="s">
        <v>330</v>
      </c>
      <c r="L386" s="52" t="s">
        <v>296</v>
      </c>
      <c r="M386" s="69" t="s">
        <v>184</v>
      </c>
      <c r="N386" s="73"/>
      <c r="O386" s="73"/>
      <c r="P386" s="73"/>
      <c r="Q386" s="73"/>
      <c r="R386" s="73"/>
      <c r="S386" s="74"/>
      <c r="T386" s="73"/>
      <c r="U386" s="73"/>
      <c r="V386" s="73" t="s">
        <v>184</v>
      </c>
      <c r="W386" s="73"/>
      <c r="X386" s="306">
        <f t="shared" si="176"/>
        <v>1</v>
      </c>
      <c r="Y386" s="80"/>
      <c r="Z386" s="80"/>
      <c r="AA386" s="80"/>
      <c r="AB386" s="185"/>
      <c r="AC386" s="80"/>
      <c r="AD386" s="80"/>
      <c r="AE386" s="80"/>
      <c r="AF386" s="80"/>
      <c r="AG386" s="80"/>
      <c r="AH386" s="80"/>
      <c r="AI386" s="80"/>
      <c r="AJ386" s="80"/>
      <c r="AK386" s="80"/>
      <c r="AL386" s="80"/>
      <c r="AM386" s="80"/>
      <c r="AN386" s="80"/>
      <c r="AO386" s="80"/>
      <c r="AP386" s="80"/>
      <c r="AQ386" s="80"/>
      <c r="AR386" s="80"/>
      <c r="AS386" s="80"/>
      <c r="AT386" s="80"/>
      <c r="AU386" s="80"/>
      <c r="AV386" s="80"/>
      <c r="AW386" s="80"/>
      <c r="AX386" s="80"/>
      <c r="AY386" s="80"/>
      <c r="AZ386" s="80"/>
      <c r="BA386" s="80"/>
      <c r="BB386" s="199"/>
      <c r="BC386" s="199"/>
      <c r="BD386" s="199" t="s">
        <v>519</v>
      </c>
      <c r="BE386" s="80"/>
      <c r="BF386" s="80"/>
      <c r="BG386" s="80"/>
      <c r="BH386" s="6">
        <v>2</v>
      </c>
      <c r="BI386" s="6">
        <v>2</v>
      </c>
      <c r="BJ386" s="6">
        <v>2</v>
      </c>
      <c r="BK386" s="6">
        <v>1</v>
      </c>
      <c r="BL386" s="6">
        <v>2</v>
      </c>
      <c r="BM386" s="6">
        <v>2</v>
      </c>
      <c r="BN386" s="6">
        <v>2</v>
      </c>
      <c r="BO386" s="6">
        <v>2</v>
      </c>
      <c r="BP386" s="6">
        <v>2</v>
      </c>
      <c r="BQ386" s="6">
        <v>2</v>
      </c>
      <c r="BR386" s="6">
        <v>2</v>
      </c>
      <c r="BS386" s="6">
        <v>2</v>
      </c>
      <c r="BT386" s="6">
        <v>2</v>
      </c>
      <c r="BU386" s="6">
        <v>2</v>
      </c>
      <c r="BV386" s="6">
        <v>2</v>
      </c>
      <c r="BW386" s="6">
        <v>2</v>
      </c>
      <c r="BX386" s="6">
        <v>2</v>
      </c>
      <c r="BY386" s="6">
        <v>2</v>
      </c>
      <c r="BZ386" s="6">
        <v>2</v>
      </c>
      <c r="CA386" s="6">
        <v>2</v>
      </c>
      <c r="CB386" s="6">
        <v>2</v>
      </c>
      <c r="CC386" s="308">
        <f t="shared" si="177"/>
        <v>20</v>
      </c>
      <c r="CD386" s="347">
        <f t="shared" si="178"/>
        <v>0.95238095238095233</v>
      </c>
      <c r="CE386" s="308">
        <f t="shared" si="179"/>
        <v>1</v>
      </c>
      <c r="CF386" s="347">
        <f t="shared" si="180"/>
        <v>4.7619047619047616E-2</v>
      </c>
      <c r="CG386" s="308">
        <f t="shared" si="181"/>
        <v>0</v>
      </c>
      <c r="CH386" s="347">
        <f>CG386/(CC386+CE386+CG386+CI386)</f>
        <v>0</v>
      </c>
      <c r="CI386" s="308">
        <f t="shared" si="183"/>
        <v>0</v>
      </c>
      <c r="CJ386" s="347">
        <f t="shared" si="185"/>
        <v>0</v>
      </c>
      <c r="CK386" s="306">
        <f t="shared" si="186"/>
        <v>1.9523809523809523</v>
      </c>
      <c r="CL386" s="306" t="str">
        <f t="shared" si="184"/>
        <v>Đạt mục tiêu</v>
      </c>
      <c r="CM386" s="6"/>
    </row>
    <row r="387" spans="1:91" s="22" customFormat="1" ht="44.25" hidden="1" customHeight="1">
      <c r="A387" s="71">
        <v>381</v>
      </c>
      <c r="B387" s="589"/>
      <c r="C387" s="590"/>
      <c r="D387" s="591"/>
      <c r="E387" s="592"/>
      <c r="F387" s="591"/>
      <c r="G387" s="590"/>
      <c r="H387" s="177" t="s">
        <v>913</v>
      </c>
      <c r="I387" s="62" t="s">
        <v>599</v>
      </c>
      <c r="J387" s="14" t="s">
        <v>363</v>
      </c>
      <c r="K387" s="15" t="s">
        <v>330</v>
      </c>
      <c r="L387" s="52" t="s">
        <v>296</v>
      </c>
      <c r="M387" s="69" t="s">
        <v>184</v>
      </c>
      <c r="N387" s="73"/>
      <c r="O387" s="73"/>
      <c r="P387" s="73"/>
      <c r="Q387" s="73"/>
      <c r="R387" s="73"/>
      <c r="S387" s="74"/>
      <c r="T387" s="73"/>
      <c r="U387" s="73"/>
      <c r="V387" s="76"/>
      <c r="W387" s="76" t="s">
        <v>184</v>
      </c>
      <c r="X387" s="306">
        <f t="shared" si="176"/>
        <v>1</v>
      </c>
      <c r="Y387" s="80"/>
      <c r="Z387" s="80"/>
      <c r="AA387" s="80"/>
      <c r="AB387" s="185"/>
      <c r="AC387" s="80"/>
      <c r="AD387" s="80"/>
      <c r="AE387" s="80"/>
      <c r="AF387" s="80"/>
      <c r="AG387" s="80"/>
      <c r="AH387" s="80"/>
      <c r="AI387" s="80"/>
      <c r="AJ387" s="80"/>
      <c r="AK387" s="80"/>
      <c r="AL387" s="80"/>
      <c r="AM387" s="80"/>
      <c r="AN387" s="80"/>
      <c r="AO387" s="80"/>
      <c r="AP387" s="80"/>
      <c r="AQ387" s="80"/>
      <c r="AR387" s="80"/>
      <c r="AS387" s="80"/>
      <c r="AT387" s="80"/>
      <c r="AU387" s="80"/>
      <c r="AV387" s="80"/>
      <c r="AW387" s="80"/>
      <c r="AX387" s="80"/>
      <c r="AY387" s="80"/>
      <c r="AZ387" s="80"/>
      <c r="BA387" s="80"/>
      <c r="BB387" s="80"/>
      <c r="BC387" s="80"/>
      <c r="BD387" s="80"/>
      <c r="BE387" s="80"/>
      <c r="BF387" s="80"/>
      <c r="BG387" s="80" t="s">
        <v>519</v>
      </c>
      <c r="BH387" s="6">
        <v>2</v>
      </c>
      <c r="BI387" s="6">
        <v>1</v>
      </c>
      <c r="BJ387" s="6">
        <v>2</v>
      </c>
      <c r="BK387" s="6">
        <v>2</v>
      </c>
      <c r="BL387" s="6">
        <v>2</v>
      </c>
      <c r="BM387" s="6">
        <v>1</v>
      </c>
      <c r="BN387" s="6">
        <v>2</v>
      </c>
      <c r="BO387" s="6">
        <v>2</v>
      </c>
      <c r="BP387" s="6">
        <v>2</v>
      </c>
      <c r="BQ387" s="6">
        <v>2</v>
      </c>
      <c r="BR387" s="6">
        <v>2</v>
      </c>
      <c r="BS387" s="6">
        <v>2</v>
      </c>
      <c r="BT387" s="6">
        <v>2</v>
      </c>
      <c r="BU387" s="6">
        <v>1</v>
      </c>
      <c r="BV387" s="6">
        <v>1</v>
      </c>
      <c r="BW387" s="6">
        <v>2</v>
      </c>
      <c r="BX387" s="6">
        <v>2</v>
      </c>
      <c r="BY387" s="6">
        <v>1</v>
      </c>
      <c r="BZ387" s="6">
        <v>2</v>
      </c>
      <c r="CA387" s="6">
        <v>2</v>
      </c>
      <c r="CB387" s="6">
        <v>1</v>
      </c>
      <c r="CC387" s="308">
        <f t="shared" si="177"/>
        <v>15</v>
      </c>
      <c r="CD387" s="347">
        <f t="shared" si="178"/>
        <v>0.7142857142857143</v>
      </c>
      <c r="CE387" s="308">
        <f t="shared" si="179"/>
        <v>6</v>
      </c>
      <c r="CF387" s="347">
        <f t="shared" si="180"/>
        <v>0.2857142857142857</v>
      </c>
      <c r="CG387" s="308">
        <f t="shared" si="181"/>
        <v>0</v>
      </c>
      <c r="CH387" s="347">
        <f t="shared" si="182"/>
        <v>0</v>
      </c>
      <c r="CI387" s="308">
        <f t="shared" si="183"/>
        <v>0</v>
      </c>
      <c r="CJ387" s="347">
        <f t="shared" si="185"/>
        <v>0</v>
      </c>
      <c r="CK387" s="306">
        <f t="shared" si="186"/>
        <v>1.7142857142857142</v>
      </c>
      <c r="CL387" s="306" t="str">
        <f t="shared" si="184"/>
        <v>Đạt mục tiêu</v>
      </c>
      <c r="CM387" s="6"/>
    </row>
    <row r="388" spans="1:91" s="22" customFormat="1" ht="27.75" hidden="1" customHeight="1">
      <c r="A388" s="71">
        <v>382</v>
      </c>
      <c r="B388" s="589"/>
      <c r="C388" s="590"/>
      <c r="D388" s="591"/>
      <c r="E388" s="592"/>
      <c r="F388" s="591"/>
      <c r="G388" s="576"/>
      <c r="H388" s="177" t="s">
        <v>707</v>
      </c>
      <c r="I388" s="62" t="s">
        <v>599</v>
      </c>
      <c r="J388" s="14" t="s">
        <v>363</v>
      </c>
      <c r="K388" s="15" t="s">
        <v>330</v>
      </c>
      <c r="L388" s="52" t="s">
        <v>296</v>
      </c>
      <c r="M388" s="69" t="s">
        <v>184</v>
      </c>
      <c r="N388" s="73"/>
      <c r="O388" s="73"/>
      <c r="P388" s="73"/>
      <c r="Q388" s="73"/>
      <c r="R388" s="73"/>
      <c r="S388" s="74"/>
      <c r="T388" s="73"/>
      <c r="U388" s="73"/>
      <c r="V388" s="76" t="s">
        <v>184</v>
      </c>
      <c r="W388" s="76"/>
      <c r="X388" s="306">
        <f t="shared" si="176"/>
        <v>1</v>
      </c>
      <c r="Y388" s="80"/>
      <c r="Z388" s="80"/>
      <c r="AA388" s="80"/>
      <c r="AB388" s="185"/>
      <c r="AC388" s="80"/>
      <c r="AD388" s="80"/>
      <c r="AE388" s="80"/>
      <c r="AF388" s="80"/>
      <c r="AG388" s="80"/>
      <c r="AH388" s="80"/>
      <c r="AI388" s="80"/>
      <c r="AJ388" s="80"/>
      <c r="AK388" s="80"/>
      <c r="AL388" s="80"/>
      <c r="AM388" s="80"/>
      <c r="AN388" s="80"/>
      <c r="AO388" s="80"/>
      <c r="AP388" s="80"/>
      <c r="AQ388" s="80"/>
      <c r="AR388" s="80"/>
      <c r="AS388" s="80"/>
      <c r="AT388" s="80"/>
      <c r="AU388" s="80"/>
      <c r="AV388" s="80"/>
      <c r="AW388" s="80"/>
      <c r="AX388" s="80"/>
      <c r="AY388" s="80"/>
      <c r="AZ388" s="80"/>
      <c r="BA388" s="80"/>
      <c r="BB388" s="199" t="s">
        <v>519</v>
      </c>
      <c r="BC388" s="199"/>
      <c r="BD388" s="199"/>
      <c r="BE388" s="80"/>
      <c r="BF388" s="80"/>
      <c r="BG388" s="80"/>
      <c r="BH388" s="6">
        <v>2</v>
      </c>
      <c r="BI388" s="6">
        <v>2</v>
      </c>
      <c r="BJ388" s="6">
        <v>2</v>
      </c>
      <c r="BK388" s="6">
        <v>1</v>
      </c>
      <c r="BL388" s="6">
        <v>2</v>
      </c>
      <c r="BM388" s="6">
        <v>1</v>
      </c>
      <c r="BN388" s="6">
        <v>2</v>
      </c>
      <c r="BO388" s="6">
        <v>2</v>
      </c>
      <c r="BP388" s="6">
        <v>2</v>
      </c>
      <c r="BQ388" s="6">
        <v>2</v>
      </c>
      <c r="BR388" s="6">
        <v>2</v>
      </c>
      <c r="BS388" s="6">
        <v>2</v>
      </c>
      <c r="BT388" s="6">
        <v>1</v>
      </c>
      <c r="BU388" s="6">
        <v>2</v>
      </c>
      <c r="BV388" s="6">
        <v>2</v>
      </c>
      <c r="BW388" s="6">
        <v>2</v>
      </c>
      <c r="BX388" s="6">
        <v>2</v>
      </c>
      <c r="BY388" s="6">
        <v>1</v>
      </c>
      <c r="BZ388" s="6">
        <v>2</v>
      </c>
      <c r="CA388" s="6">
        <v>2</v>
      </c>
      <c r="CB388" s="6">
        <v>2</v>
      </c>
      <c r="CC388" s="308">
        <f t="shared" si="177"/>
        <v>17</v>
      </c>
      <c r="CD388" s="347">
        <f t="shared" si="178"/>
        <v>0.80952380952380953</v>
      </c>
      <c r="CE388" s="308">
        <f t="shared" si="179"/>
        <v>4</v>
      </c>
      <c r="CF388" s="347">
        <f t="shared" si="180"/>
        <v>0.19047619047619047</v>
      </c>
      <c r="CG388" s="308">
        <f t="shared" si="181"/>
        <v>0</v>
      </c>
      <c r="CH388" s="347">
        <f t="shared" si="182"/>
        <v>0</v>
      </c>
      <c r="CI388" s="308">
        <f t="shared" si="183"/>
        <v>0</v>
      </c>
      <c r="CJ388" s="347">
        <f t="shared" si="185"/>
        <v>0</v>
      </c>
      <c r="CK388" s="306">
        <f t="shared" si="186"/>
        <v>1.8095238095238095</v>
      </c>
      <c r="CL388" s="306" t="str">
        <f t="shared" si="184"/>
        <v>Đạt mục tiêu</v>
      </c>
      <c r="CM388" s="6"/>
    </row>
    <row r="389" spans="1:91" s="22" customFormat="1" ht="33.75" hidden="1" customHeight="1">
      <c r="A389" s="71">
        <v>383</v>
      </c>
      <c r="B389" s="589"/>
      <c r="C389" s="590"/>
      <c r="D389" s="591"/>
      <c r="E389" s="592"/>
      <c r="F389" s="591"/>
      <c r="G389" s="575" t="s">
        <v>442</v>
      </c>
      <c r="H389" s="172" t="s">
        <v>928</v>
      </c>
      <c r="I389" s="62" t="s">
        <v>599</v>
      </c>
      <c r="J389" s="14" t="s">
        <v>363</v>
      </c>
      <c r="K389" s="254" t="s">
        <v>330</v>
      </c>
      <c r="L389" s="52" t="s">
        <v>296</v>
      </c>
      <c r="M389" s="69" t="s">
        <v>184</v>
      </c>
      <c r="N389" s="73" t="s">
        <v>184</v>
      </c>
      <c r="O389" s="73"/>
      <c r="P389" s="73"/>
      <c r="Q389" s="73"/>
      <c r="R389" s="73"/>
      <c r="S389" s="74"/>
      <c r="T389" s="73"/>
      <c r="U389" s="73"/>
      <c r="V389" s="73"/>
      <c r="W389" s="73"/>
      <c r="X389" s="306">
        <f t="shared" si="176"/>
        <v>1</v>
      </c>
      <c r="Y389" s="80"/>
      <c r="Z389" s="80"/>
      <c r="AA389" s="80"/>
      <c r="AB389" s="185" t="s">
        <v>519</v>
      </c>
      <c r="AC389" s="80"/>
      <c r="AD389" s="80"/>
      <c r="AE389" s="80"/>
      <c r="AF389" s="80"/>
      <c r="AG389" s="80"/>
      <c r="AH389" s="80"/>
      <c r="AI389" s="80"/>
      <c r="AJ389" s="80"/>
      <c r="AK389" s="80"/>
      <c r="AL389" s="80"/>
      <c r="AM389" s="80"/>
      <c r="AN389" s="80"/>
      <c r="AO389" s="80"/>
      <c r="AP389" s="80"/>
      <c r="AQ389" s="80"/>
      <c r="AR389" s="80"/>
      <c r="AS389" s="80"/>
      <c r="AT389" s="80"/>
      <c r="AU389" s="80"/>
      <c r="AV389" s="80"/>
      <c r="AW389" s="80"/>
      <c r="AX389" s="80"/>
      <c r="AY389" s="80"/>
      <c r="AZ389" s="80"/>
      <c r="BA389" s="80"/>
      <c r="BB389" s="80"/>
      <c r="BC389" s="80"/>
      <c r="BD389" s="80"/>
      <c r="BE389" s="80"/>
      <c r="BF389" s="80"/>
      <c r="BG389" s="80"/>
      <c r="BH389" s="6">
        <v>2</v>
      </c>
      <c r="BI389" s="6">
        <v>2</v>
      </c>
      <c r="BJ389" s="6">
        <v>2</v>
      </c>
      <c r="BK389" s="6">
        <v>1</v>
      </c>
      <c r="BL389" s="6">
        <v>2</v>
      </c>
      <c r="BM389" s="6">
        <v>1</v>
      </c>
      <c r="BN389" s="6">
        <v>2</v>
      </c>
      <c r="BO389" s="6">
        <v>2</v>
      </c>
      <c r="BP389" s="6">
        <v>2</v>
      </c>
      <c r="BQ389" s="6">
        <v>1</v>
      </c>
      <c r="BR389" s="6">
        <v>2</v>
      </c>
      <c r="BS389" s="6">
        <v>2</v>
      </c>
      <c r="BT389" s="6">
        <v>2</v>
      </c>
      <c r="BU389" s="6">
        <v>1</v>
      </c>
      <c r="BV389" s="6">
        <v>2</v>
      </c>
      <c r="BW389" s="6">
        <v>2</v>
      </c>
      <c r="BX389" s="6">
        <v>1</v>
      </c>
      <c r="BY389" s="6">
        <v>1</v>
      </c>
      <c r="BZ389" s="6">
        <v>2</v>
      </c>
      <c r="CA389" s="6">
        <v>2</v>
      </c>
      <c r="CB389" s="6">
        <v>2</v>
      </c>
      <c r="CC389" s="308">
        <f t="shared" si="177"/>
        <v>15</v>
      </c>
      <c r="CD389" s="347">
        <f t="shared" si="178"/>
        <v>0.7142857142857143</v>
      </c>
      <c r="CE389" s="308">
        <f t="shared" si="179"/>
        <v>6</v>
      </c>
      <c r="CF389" s="347">
        <f t="shared" si="180"/>
        <v>0.2857142857142857</v>
      </c>
      <c r="CG389" s="308">
        <f t="shared" si="181"/>
        <v>0</v>
      </c>
      <c r="CH389" s="347">
        <f t="shared" si="182"/>
        <v>0</v>
      </c>
      <c r="CI389" s="308">
        <f t="shared" si="183"/>
        <v>0</v>
      </c>
      <c r="CJ389" s="347">
        <f t="shared" si="185"/>
        <v>0</v>
      </c>
      <c r="CK389" s="306">
        <f t="shared" si="186"/>
        <v>1.7142857142857142</v>
      </c>
      <c r="CL389" s="306" t="str">
        <f t="shared" si="184"/>
        <v>Đạt mục tiêu</v>
      </c>
      <c r="CM389" s="6"/>
    </row>
    <row r="390" spans="1:91" s="22" customFormat="1" ht="16.5" hidden="1" customHeight="1">
      <c r="A390" s="71">
        <v>384</v>
      </c>
      <c r="B390" s="589"/>
      <c r="C390" s="590"/>
      <c r="D390" s="591"/>
      <c r="E390" s="592"/>
      <c r="F390" s="591"/>
      <c r="G390" s="590"/>
      <c r="H390" s="172" t="s">
        <v>706</v>
      </c>
      <c r="I390" s="62" t="s">
        <v>599</v>
      </c>
      <c r="J390" s="14" t="s">
        <v>363</v>
      </c>
      <c r="K390" s="15" t="s">
        <v>330</v>
      </c>
      <c r="L390" s="52" t="s">
        <v>296</v>
      </c>
      <c r="M390" s="69" t="s">
        <v>184</v>
      </c>
      <c r="N390" s="73"/>
      <c r="O390" s="73" t="s">
        <v>184</v>
      </c>
      <c r="P390" s="73"/>
      <c r="Q390" s="73"/>
      <c r="R390" s="73"/>
      <c r="S390" s="74"/>
      <c r="T390" s="73"/>
      <c r="U390" s="73"/>
      <c r="V390" s="73"/>
      <c r="W390" s="73"/>
      <c r="X390" s="306">
        <f t="shared" si="176"/>
        <v>1</v>
      </c>
      <c r="Y390" s="80"/>
      <c r="Z390" s="80"/>
      <c r="AA390" s="80"/>
      <c r="AB390" s="185"/>
      <c r="AC390" s="80" t="s">
        <v>519</v>
      </c>
      <c r="AD390" s="80"/>
      <c r="AE390" s="80"/>
      <c r="AF390" s="80"/>
      <c r="AG390" s="80"/>
      <c r="AH390" s="80"/>
      <c r="AI390" s="80"/>
      <c r="AJ390" s="80"/>
      <c r="AK390" s="80"/>
      <c r="AL390" s="80"/>
      <c r="AM390" s="80"/>
      <c r="AN390" s="80"/>
      <c r="AO390" s="80"/>
      <c r="AP390" s="80"/>
      <c r="AQ390" s="80"/>
      <c r="AR390" s="80"/>
      <c r="AS390" s="80"/>
      <c r="AT390" s="80"/>
      <c r="AU390" s="80"/>
      <c r="AV390" s="80"/>
      <c r="AW390" s="80"/>
      <c r="AX390" s="80"/>
      <c r="AY390" s="80"/>
      <c r="AZ390" s="80"/>
      <c r="BA390" s="80"/>
      <c r="BB390" s="80"/>
      <c r="BC390" s="80"/>
      <c r="BD390" s="80"/>
      <c r="BE390" s="80"/>
      <c r="BF390" s="80"/>
      <c r="BG390" s="80"/>
      <c r="BH390" s="6">
        <v>2</v>
      </c>
      <c r="BI390" s="6">
        <v>2</v>
      </c>
      <c r="BJ390" s="6">
        <v>2</v>
      </c>
      <c r="BK390" s="6">
        <v>2</v>
      </c>
      <c r="BL390" s="6">
        <v>2</v>
      </c>
      <c r="BM390" s="6">
        <v>2</v>
      </c>
      <c r="BN390" s="6">
        <v>1</v>
      </c>
      <c r="BO390" s="6">
        <v>2</v>
      </c>
      <c r="BP390" s="6">
        <v>2</v>
      </c>
      <c r="BQ390" s="6">
        <v>2</v>
      </c>
      <c r="BR390" s="6">
        <v>1</v>
      </c>
      <c r="BS390" s="6">
        <v>2</v>
      </c>
      <c r="BT390" s="6">
        <v>2</v>
      </c>
      <c r="BU390" s="6">
        <v>1</v>
      </c>
      <c r="BV390" s="6">
        <v>2</v>
      </c>
      <c r="BW390" s="6">
        <v>1</v>
      </c>
      <c r="BX390" s="6">
        <v>1</v>
      </c>
      <c r="BY390" s="6">
        <v>2</v>
      </c>
      <c r="BZ390" s="6">
        <v>2</v>
      </c>
      <c r="CA390" s="6">
        <v>2</v>
      </c>
      <c r="CB390" s="6">
        <v>2</v>
      </c>
      <c r="CC390" s="308">
        <f t="shared" si="177"/>
        <v>16</v>
      </c>
      <c r="CD390" s="347">
        <f t="shared" si="178"/>
        <v>0.76190476190476186</v>
      </c>
      <c r="CE390" s="308">
        <f t="shared" si="179"/>
        <v>5</v>
      </c>
      <c r="CF390" s="347">
        <f t="shared" si="180"/>
        <v>0.23809523809523808</v>
      </c>
      <c r="CG390" s="308">
        <f t="shared" si="181"/>
        <v>0</v>
      </c>
      <c r="CH390" s="347">
        <f t="shared" si="182"/>
        <v>0</v>
      </c>
      <c r="CI390" s="308">
        <f t="shared" si="183"/>
        <v>0</v>
      </c>
      <c r="CJ390" s="347">
        <f t="shared" si="185"/>
        <v>0</v>
      </c>
      <c r="CK390" s="306">
        <f t="shared" si="186"/>
        <v>1.7619047619047619</v>
      </c>
      <c r="CL390" s="306" t="str">
        <f t="shared" si="184"/>
        <v>Đạt mục tiêu</v>
      </c>
      <c r="CM390" s="6"/>
    </row>
    <row r="391" spans="1:91" s="22" customFormat="1" ht="36" hidden="1" customHeight="1">
      <c r="A391" s="71">
        <v>385</v>
      </c>
      <c r="B391" s="589"/>
      <c r="C391" s="590"/>
      <c r="D391" s="591"/>
      <c r="E391" s="592"/>
      <c r="F391" s="591"/>
      <c r="G391" s="590"/>
      <c r="H391" s="172" t="s">
        <v>705</v>
      </c>
      <c r="I391" s="62" t="s">
        <v>599</v>
      </c>
      <c r="J391" s="14" t="s">
        <v>363</v>
      </c>
      <c r="K391" s="15" t="s">
        <v>330</v>
      </c>
      <c r="L391" s="52" t="s">
        <v>296</v>
      </c>
      <c r="M391" s="69" t="s">
        <v>184</v>
      </c>
      <c r="N391" s="73"/>
      <c r="O391" s="73"/>
      <c r="P391" s="73" t="s">
        <v>184</v>
      </c>
      <c r="Q391" s="73"/>
      <c r="R391" s="73"/>
      <c r="S391" s="74"/>
      <c r="T391" s="73"/>
      <c r="U391" s="73"/>
      <c r="V391" s="73"/>
      <c r="W391" s="73"/>
      <c r="X391" s="306">
        <f t="shared" si="176"/>
        <v>1</v>
      </c>
      <c r="Y391" s="80"/>
      <c r="Z391" s="80"/>
      <c r="AA391" s="80"/>
      <c r="AB391" s="185"/>
      <c r="AC391" s="80"/>
      <c r="AD391" s="80"/>
      <c r="AE391" s="80"/>
      <c r="AF391" s="80"/>
      <c r="AG391" s="80"/>
      <c r="AH391" s="80" t="s">
        <v>519</v>
      </c>
      <c r="AI391" s="80"/>
      <c r="AJ391" s="80"/>
      <c r="AK391" s="80"/>
      <c r="AL391" s="80"/>
      <c r="AM391" s="80"/>
      <c r="AN391" s="80"/>
      <c r="AO391" s="80"/>
      <c r="AP391" s="80"/>
      <c r="AQ391" s="80"/>
      <c r="AR391" s="80"/>
      <c r="AS391" s="80"/>
      <c r="AT391" s="80"/>
      <c r="AU391" s="80"/>
      <c r="AV391" s="80"/>
      <c r="AW391" s="80"/>
      <c r="AX391" s="80"/>
      <c r="AY391" s="80"/>
      <c r="AZ391" s="80"/>
      <c r="BA391" s="80"/>
      <c r="BB391" s="80"/>
      <c r="BC391" s="80"/>
      <c r="BD391" s="80"/>
      <c r="BE391" s="80"/>
      <c r="BF391" s="80"/>
      <c r="BG391" s="80"/>
      <c r="BH391" s="6">
        <v>2</v>
      </c>
      <c r="BI391" s="6">
        <v>1</v>
      </c>
      <c r="BJ391" s="6">
        <v>1</v>
      </c>
      <c r="BK391" s="6">
        <v>2</v>
      </c>
      <c r="BL391" s="6">
        <v>2</v>
      </c>
      <c r="BM391" s="6">
        <v>1</v>
      </c>
      <c r="BN391" s="6">
        <v>2</v>
      </c>
      <c r="BO391" s="6">
        <v>1</v>
      </c>
      <c r="BP391" s="6">
        <v>2</v>
      </c>
      <c r="BQ391" s="6">
        <v>2</v>
      </c>
      <c r="BR391" s="6">
        <v>2</v>
      </c>
      <c r="BS391" s="6">
        <v>2</v>
      </c>
      <c r="BT391" s="6">
        <v>1</v>
      </c>
      <c r="BU391" s="6">
        <v>2</v>
      </c>
      <c r="BV391" s="6">
        <v>2</v>
      </c>
      <c r="BW391" s="6">
        <v>2</v>
      </c>
      <c r="BX391" s="6">
        <v>2</v>
      </c>
      <c r="BY391" s="6">
        <v>1</v>
      </c>
      <c r="BZ391" s="6">
        <v>2</v>
      </c>
      <c r="CA391" s="6">
        <v>2</v>
      </c>
      <c r="CB391" s="6">
        <v>2</v>
      </c>
      <c r="CC391" s="308">
        <f t="shared" si="177"/>
        <v>15</v>
      </c>
      <c r="CD391" s="347">
        <f t="shared" si="178"/>
        <v>0.7142857142857143</v>
      </c>
      <c r="CE391" s="308">
        <f t="shared" si="179"/>
        <v>6</v>
      </c>
      <c r="CF391" s="347">
        <f t="shared" si="180"/>
        <v>0.2857142857142857</v>
      </c>
      <c r="CG391" s="308">
        <f t="shared" si="181"/>
        <v>0</v>
      </c>
      <c r="CH391" s="347">
        <f t="shared" si="182"/>
        <v>0</v>
      </c>
      <c r="CI391" s="308">
        <f t="shared" si="183"/>
        <v>0</v>
      </c>
      <c r="CJ391" s="347">
        <f t="shared" si="185"/>
        <v>0</v>
      </c>
      <c r="CK391" s="306">
        <f t="shared" si="186"/>
        <v>1.7142857142857142</v>
      </c>
      <c r="CL391" s="306" t="str">
        <f t="shared" si="184"/>
        <v>Đạt mục tiêu</v>
      </c>
      <c r="CM391" s="6"/>
    </row>
    <row r="392" spans="1:91" s="22" customFormat="1" ht="42" hidden="1" customHeight="1">
      <c r="A392" s="71">
        <v>386</v>
      </c>
      <c r="B392" s="589"/>
      <c r="C392" s="590"/>
      <c r="D392" s="591"/>
      <c r="E392" s="592"/>
      <c r="F392" s="591"/>
      <c r="G392" s="590"/>
      <c r="H392" s="177" t="s">
        <v>704</v>
      </c>
      <c r="I392" s="62" t="s">
        <v>599</v>
      </c>
      <c r="J392" s="14" t="s">
        <v>363</v>
      </c>
      <c r="K392" s="15" t="s">
        <v>330</v>
      </c>
      <c r="L392" s="52" t="s">
        <v>296</v>
      </c>
      <c r="M392" s="69" t="s">
        <v>184</v>
      </c>
      <c r="N392" s="73"/>
      <c r="O392" s="73"/>
      <c r="P392" s="73"/>
      <c r="Q392" s="76" t="s">
        <v>184</v>
      </c>
      <c r="R392" s="73"/>
      <c r="S392" s="74"/>
      <c r="T392" s="73"/>
      <c r="U392" s="73"/>
      <c r="V392" s="73"/>
      <c r="W392" s="73"/>
      <c r="X392" s="306">
        <f t="shared" si="176"/>
        <v>1</v>
      </c>
      <c r="Y392" s="80"/>
      <c r="Z392" s="80"/>
      <c r="AA392" s="80"/>
      <c r="AB392" s="185"/>
      <c r="AC392" s="80"/>
      <c r="AD392" s="80"/>
      <c r="AE392" s="80"/>
      <c r="AF392" s="80"/>
      <c r="AG392" s="80"/>
      <c r="AH392" s="80"/>
      <c r="AI392" s="80"/>
      <c r="AJ392" s="80"/>
      <c r="AK392" s="80"/>
      <c r="AL392" s="80"/>
      <c r="AM392" s="80"/>
      <c r="AN392" s="80" t="s">
        <v>519</v>
      </c>
      <c r="AO392" s="80"/>
      <c r="AP392" s="80"/>
      <c r="AQ392" s="80"/>
      <c r="AR392" s="80"/>
      <c r="AS392" s="80"/>
      <c r="AT392" s="80"/>
      <c r="AU392" s="80"/>
      <c r="AV392" s="80"/>
      <c r="AW392" s="80"/>
      <c r="AX392" s="80"/>
      <c r="AY392" s="80"/>
      <c r="AZ392" s="80"/>
      <c r="BA392" s="80"/>
      <c r="BB392" s="80"/>
      <c r="BC392" s="80"/>
      <c r="BD392" s="80"/>
      <c r="BE392" s="80"/>
      <c r="BF392" s="80"/>
      <c r="BG392" s="80"/>
      <c r="BH392" s="6">
        <v>2</v>
      </c>
      <c r="BI392" s="6">
        <v>2</v>
      </c>
      <c r="BJ392" s="6">
        <v>2</v>
      </c>
      <c r="BK392" s="6">
        <v>2</v>
      </c>
      <c r="BL392" s="6">
        <v>2</v>
      </c>
      <c r="BM392" s="6">
        <v>1</v>
      </c>
      <c r="BN392" s="6">
        <v>2</v>
      </c>
      <c r="BO392" s="6">
        <v>1</v>
      </c>
      <c r="BP392" s="6">
        <v>1</v>
      </c>
      <c r="BQ392" s="6">
        <v>2</v>
      </c>
      <c r="BR392" s="6">
        <v>2</v>
      </c>
      <c r="BS392" s="6">
        <v>2</v>
      </c>
      <c r="BT392" s="6">
        <v>2</v>
      </c>
      <c r="BU392" s="6">
        <v>2</v>
      </c>
      <c r="BV392" s="6">
        <v>1</v>
      </c>
      <c r="BW392" s="6">
        <v>2</v>
      </c>
      <c r="BX392" s="6">
        <v>1</v>
      </c>
      <c r="BY392" s="6">
        <v>2</v>
      </c>
      <c r="BZ392" s="6">
        <v>2</v>
      </c>
      <c r="CA392" s="6">
        <v>2</v>
      </c>
      <c r="CB392" s="6">
        <v>2</v>
      </c>
      <c r="CC392" s="308">
        <f t="shared" si="177"/>
        <v>16</v>
      </c>
      <c r="CD392" s="347">
        <f t="shared" si="178"/>
        <v>0.76190476190476186</v>
      </c>
      <c r="CE392" s="308">
        <f t="shared" si="179"/>
        <v>5</v>
      </c>
      <c r="CF392" s="347">
        <f t="shared" si="180"/>
        <v>0.23809523809523808</v>
      </c>
      <c r="CG392" s="308">
        <f t="shared" si="181"/>
        <v>0</v>
      </c>
      <c r="CH392" s="347">
        <f t="shared" si="182"/>
        <v>0</v>
      </c>
      <c r="CI392" s="308">
        <f t="shared" si="183"/>
        <v>0</v>
      </c>
      <c r="CJ392" s="347">
        <f t="shared" si="185"/>
        <v>0</v>
      </c>
      <c r="CK392" s="306">
        <f t="shared" si="186"/>
        <v>1.7619047619047619</v>
      </c>
      <c r="CL392" s="306" t="str">
        <f t="shared" si="184"/>
        <v>Đạt mục tiêu</v>
      </c>
      <c r="CM392" s="6"/>
    </row>
    <row r="393" spans="1:91" s="22" customFormat="1" ht="34.200000000000003" customHeight="1">
      <c r="A393" s="71">
        <v>387</v>
      </c>
      <c r="B393" s="589"/>
      <c r="C393" s="590"/>
      <c r="D393" s="591"/>
      <c r="E393" s="592"/>
      <c r="F393" s="591"/>
      <c r="G393" s="590"/>
      <c r="H393" s="172" t="s">
        <v>703</v>
      </c>
      <c r="I393" s="62" t="s">
        <v>599</v>
      </c>
      <c r="J393" s="14" t="s">
        <v>363</v>
      </c>
      <c r="K393" s="15" t="s">
        <v>330</v>
      </c>
      <c r="L393" s="52" t="s">
        <v>296</v>
      </c>
      <c r="M393" s="69" t="s">
        <v>184</v>
      </c>
      <c r="N393" s="73"/>
      <c r="O393" s="73"/>
      <c r="P393" s="73"/>
      <c r="Q393" s="73"/>
      <c r="R393" s="73" t="s">
        <v>184</v>
      </c>
      <c r="S393" s="74"/>
      <c r="T393" s="73"/>
      <c r="U393" s="73"/>
      <c r="V393" s="73"/>
      <c r="W393" s="73"/>
      <c r="X393" s="306">
        <f t="shared" si="176"/>
        <v>1</v>
      </c>
      <c r="Y393" s="80"/>
      <c r="Z393" s="80"/>
      <c r="AA393" s="80"/>
      <c r="AB393" s="185"/>
      <c r="AC393" s="80"/>
      <c r="AD393" s="80"/>
      <c r="AE393" s="80"/>
      <c r="AF393" s="80"/>
      <c r="AG393" s="80"/>
      <c r="AH393" s="80"/>
      <c r="AI393" s="80"/>
      <c r="AJ393" s="80"/>
      <c r="AK393" s="80"/>
      <c r="AL393" s="80"/>
      <c r="AM393" s="80"/>
      <c r="AN393" s="80"/>
      <c r="AO393" s="80"/>
      <c r="AP393" s="80"/>
      <c r="AQ393" s="80" t="s">
        <v>519</v>
      </c>
      <c r="AR393" s="80"/>
      <c r="AS393" s="80"/>
      <c r="AT393" s="80"/>
      <c r="AU393" s="80"/>
      <c r="AV393" s="80"/>
      <c r="AW393" s="80"/>
      <c r="AX393" s="80"/>
      <c r="AY393" s="80"/>
      <c r="AZ393" s="80"/>
      <c r="BA393" s="80"/>
      <c r="BB393" s="80"/>
      <c r="BC393" s="80"/>
      <c r="BD393" s="80"/>
      <c r="BE393" s="80"/>
      <c r="BF393" s="80"/>
      <c r="BG393" s="80"/>
      <c r="BH393" s="6">
        <v>2</v>
      </c>
      <c r="BI393" s="6">
        <v>2</v>
      </c>
      <c r="BJ393" s="6">
        <v>2</v>
      </c>
      <c r="BK393" s="6">
        <v>1</v>
      </c>
      <c r="BL393" s="6">
        <v>2</v>
      </c>
      <c r="BM393" s="6">
        <v>1</v>
      </c>
      <c r="BN393" s="6">
        <v>2</v>
      </c>
      <c r="BO393" s="6">
        <v>2</v>
      </c>
      <c r="BP393" s="6">
        <v>1</v>
      </c>
      <c r="BQ393" s="6">
        <v>2</v>
      </c>
      <c r="BR393" s="6">
        <v>2</v>
      </c>
      <c r="BS393" s="6">
        <v>2</v>
      </c>
      <c r="BT393" s="6">
        <v>1</v>
      </c>
      <c r="BU393" s="6">
        <v>2</v>
      </c>
      <c r="BV393" s="6">
        <v>2</v>
      </c>
      <c r="BW393" s="6">
        <v>2</v>
      </c>
      <c r="BX393" s="6">
        <v>2</v>
      </c>
      <c r="BY393" s="6">
        <v>2</v>
      </c>
      <c r="BZ393" s="6">
        <v>1</v>
      </c>
      <c r="CA393" s="6">
        <v>2</v>
      </c>
      <c r="CB393" s="6">
        <v>2</v>
      </c>
      <c r="CC393" s="308">
        <f t="shared" si="177"/>
        <v>16</v>
      </c>
      <c r="CD393" s="347">
        <f t="shared" si="178"/>
        <v>0.76190476190476186</v>
      </c>
      <c r="CE393" s="308">
        <f t="shared" si="179"/>
        <v>5</v>
      </c>
      <c r="CF393" s="347">
        <f t="shared" si="180"/>
        <v>0.23809523809523808</v>
      </c>
      <c r="CG393" s="308">
        <f t="shared" si="181"/>
        <v>0</v>
      </c>
      <c r="CH393" s="347">
        <f t="shared" si="182"/>
        <v>0</v>
      </c>
      <c r="CI393" s="308">
        <f t="shared" si="183"/>
        <v>0</v>
      </c>
      <c r="CJ393" s="347">
        <f t="shared" si="185"/>
        <v>0</v>
      </c>
      <c r="CK393" s="277">
        <f t="shared" si="186"/>
        <v>1.7619047619047619</v>
      </c>
      <c r="CL393" s="306" t="str">
        <f t="shared" si="184"/>
        <v>Đạt mục tiêu</v>
      </c>
      <c r="CM393" s="6"/>
    </row>
    <row r="394" spans="1:91" s="22" customFormat="1" ht="31.5" hidden="1" customHeight="1">
      <c r="A394" s="71">
        <v>388</v>
      </c>
      <c r="B394" s="589"/>
      <c r="C394" s="590"/>
      <c r="D394" s="591"/>
      <c r="E394" s="592"/>
      <c r="F394" s="591"/>
      <c r="G394" s="590"/>
      <c r="H394" s="172" t="s">
        <v>992</v>
      </c>
      <c r="I394" s="62"/>
      <c r="J394" s="14"/>
      <c r="K394" s="15"/>
      <c r="L394" s="52"/>
      <c r="M394" s="69"/>
      <c r="N394" s="73"/>
      <c r="O394" s="73"/>
      <c r="P394" s="73"/>
      <c r="Q394" s="73"/>
      <c r="R394" s="73"/>
      <c r="S394" s="74"/>
      <c r="T394" s="73" t="s">
        <v>184</v>
      </c>
      <c r="U394" s="73"/>
      <c r="V394" s="73"/>
      <c r="W394" s="73"/>
      <c r="X394" s="306"/>
      <c r="Y394" s="80"/>
      <c r="Z394" s="80"/>
      <c r="AA394" s="80"/>
      <c r="AB394" s="185"/>
      <c r="AC394" s="80"/>
      <c r="AD394" s="80"/>
      <c r="AE394" s="80"/>
      <c r="AF394" s="80"/>
      <c r="AG394" s="80"/>
      <c r="AH394" s="80"/>
      <c r="AI394" s="80"/>
      <c r="AJ394" s="80"/>
      <c r="AK394" s="80"/>
      <c r="AL394" s="80"/>
      <c r="AM394" s="80"/>
      <c r="AN394" s="80"/>
      <c r="AO394" s="80"/>
      <c r="AP394" s="80"/>
      <c r="AQ394" s="80"/>
      <c r="AR394" s="80"/>
      <c r="AS394" s="80"/>
      <c r="AT394" s="80"/>
      <c r="AU394" s="80"/>
      <c r="AV394" s="80"/>
      <c r="AW394" s="80"/>
      <c r="AX394" s="80" t="s">
        <v>519</v>
      </c>
      <c r="AY394" s="80"/>
      <c r="AZ394" s="80"/>
      <c r="BA394" s="80"/>
      <c r="BB394" s="80"/>
      <c r="BC394" s="80"/>
      <c r="BD394" s="80"/>
      <c r="BE394" s="80"/>
      <c r="BF394" s="80"/>
      <c r="BG394" s="80"/>
      <c r="BH394" s="6"/>
      <c r="BI394" s="6"/>
      <c r="BJ394" s="6"/>
      <c r="BK394" s="6"/>
      <c r="BL394" s="6"/>
      <c r="BM394" s="6"/>
      <c r="BN394" s="6"/>
      <c r="BO394" s="6"/>
      <c r="BP394" s="6"/>
      <c r="BQ394" s="6"/>
      <c r="BR394" s="6"/>
      <c r="BS394" s="6"/>
      <c r="BT394" s="6"/>
      <c r="BU394" s="6"/>
      <c r="BV394" s="6"/>
      <c r="BW394" s="6"/>
      <c r="BX394" s="6"/>
      <c r="BY394" s="6"/>
      <c r="BZ394" s="6"/>
      <c r="CA394" s="6"/>
      <c r="CB394" s="6"/>
      <c r="CC394" s="308"/>
      <c r="CD394" s="347"/>
      <c r="CE394" s="308"/>
      <c r="CF394" s="347"/>
      <c r="CG394" s="308"/>
      <c r="CH394" s="347"/>
      <c r="CI394" s="308"/>
      <c r="CJ394" s="347"/>
      <c r="CK394" s="277"/>
      <c r="CL394" s="306"/>
      <c r="CM394" s="6"/>
    </row>
    <row r="395" spans="1:91" s="22" customFormat="1" ht="31.5" hidden="1" customHeight="1">
      <c r="A395" s="71">
        <v>389</v>
      </c>
      <c r="B395" s="589"/>
      <c r="C395" s="590"/>
      <c r="D395" s="591"/>
      <c r="E395" s="592"/>
      <c r="F395" s="591"/>
      <c r="G395" s="590"/>
      <c r="H395" s="170" t="s">
        <v>909</v>
      </c>
      <c r="I395" s="62" t="s">
        <v>599</v>
      </c>
      <c r="J395" s="14" t="s">
        <v>363</v>
      </c>
      <c r="K395" s="15" t="s">
        <v>330</v>
      </c>
      <c r="L395" s="52" t="s">
        <v>296</v>
      </c>
      <c r="M395" s="69" t="s">
        <v>184</v>
      </c>
      <c r="N395" s="226"/>
      <c r="O395" s="226"/>
      <c r="P395" s="226"/>
      <c r="Q395" s="226"/>
      <c r="R395" s="226"/>
      <c r="S395" s="226"/>
      <c r="T395" s="226" t="s">
        <v>184</v>
      </c>
      <c r="U395" s="226"/>
      <c r="V395" s="226"/>
      <c r="W395" s="226"/>
      <c r="X395" s="227">
        <f t="shared" si="176"/>
        <v>1</v>
      </c>
      <c r="Y395" s="80"/>
      <c r="Z395" s="80"/>
      <c r="AA395" s="80"/>
      <c r="AB395" s="185"/>
      <c r="AC395" s="80"/>
      <c r="AD395" s="80"/>
      <c r="AE395" s="80"/>
      <c r="AF395" s="80"/>
      <c r="AG395" s="80"/>
      <c r="AH395" s="80"/>
      <c r="AI395" s="80"/>
      <c r="AJ395" s="80"/>
      <c r="AK395" s="80"/>
      <c r="AL395" s="80"/>
      <c r="AM395" s="80"/>
      <c r="AN395" s="80"/>
      <c r="AO395" s="80"/>
      <c r="AP395" s="80"/>
      <c r="AQ395" s="80"/>
      <c r="AR395" s="80"/>
      <c r="AS395" s="80"/>
      <c r="AT395" s="80"/>
      <c r="AU395" s="80"/>
      <c r="AV395" s="80"/>
      <c r="AW395" s="80"/>
      <c r="AX395" s="80" t="s">
        <v>523</v>
      </c>
      <c r="AY395" s="80"/>
      <c r="AZ395" s="80"/>
      <c r="BA395" s="80"/>
      <c r="BB395" s="80"/>
      <c r="BC395" s="80"/>
      <c r="BD395" s="80"/>
      <c r="BE395" s="80"/>
      <c r="BF395" s="80"/>
      <c r="BG395" s="80"/>
      <c r="BH395" s="6" t="s">
        <v>946</v>
      </c>
      <c r="BI395" s="6" t="s">
        <v>946</v>
      </c>
      <c r="BJ395" s="6" t="s">
        <v>946</v>
      </c>
      <c r="BK395" s="6" t="s">
        <v>946</v>
      </c>
      <c r="BL395" s="6" t="s">
        <v>946</v>
      </c>
      <c r="BM395" s="6" t="s">
        <v>946</v>
      </c>
      <c r="BN395" s="6" t="s">
        <v>946</v>
      </c>
      <c r="BO395" s="6" t="s">
        <v>946</v>
      </c>
      <c r="BP395" s="6" t="s">
        <v>946</v>
      </c>
      <c r="BQ395" s="6" t="s">
        <v>946</v>
      </c>
      <c r="BR395" s="6" t="s">
        <v>946</v>
      </c>
      <c r="BS395" s="6" t="s">
        <v>946</v>
      </c>
      <c r="BT395" s="6" t="s">
        <v>946</v>
      </c>
      <c r="BU395" s="6" t="s">
        <v>946</v>
      </c>
      <c r="BV395" s="6" t="s">
        <v>946</v>
      </c>
      <c r="BW395" s="6" t="s">
        <v>946</v>
      </c>
      <c r="BX395" s="6" t="s">
        <v>946</v>
      </c>
      <c r="BY395" s="6" t="s">
        <v>946</v>
      </c>
      <c r="BZ395" s="6" t="s">
        <v>946</v>
      </c>
      <c r="CA395" s="6" t="s">
        <v>946</v>
      </c>
      <c r="CB395" s="6" t="s">
        <v>946</v>
      </c>
      <c r="CC395" s="308">
        <f t="shared" ref="CC395:CC441" si="187">COUNTIF(BH395:CB395,"2")</f>
        <v>0</v>
      </c>
      <c r="CD395" s="347">
        <f t="shared" si="178"/>
        <v>0</v>
      </c>
      <c r="CE395" s="308">
        <f t="shared" ref="CE395:CE441" si="188">COUNTIF(BH395:CB395,"1")</f>
        <v>0</v>
      </c>
      <c r="CF395" s="347">
        <f t="shared" si="180"/>
        <v>0</v>
      </c>
      <c r="CG395" s="308">
        <f t="shared" ref="CG395:CG441" si="189">COUNTIF(BH395:CB395,"0")</f>
        <v>0</v>
      </c>
      <c r="CH395" s="347">
        <f t="shared" si="182"/>
        <v>0</v>
      </c>
      <c r="CI395" s="308">
        <f t="shared" ref="CI395:CI441" si="190">COUNTIF(BH395:CB395,"KĐG")</f>
        <v>21</v>
      </c>
      <c r="CJ395" s="347">
        <f t="shared" si="185"/>
        <v>1</v>
      </c>
      <c r="CK395" s="306" t="e">
        <f t="shared" si="186"/>
        <v>#DIV/0!</v>
      </c>
      <c r="CL395" s="306" t="str">
        <f t="shared" si="184"/>
        <v>KĐG</v>
      </c>
      <c r="CM395" s="39"/>
    </row>
    <row r="396" spans="1:91" s="22" customFormat="1" ht="35.25" hidden="1" customHeight="1">
      <c r="A396" s="71">
        <v>390</v>
      </c>
      <c r="B396" s="589"/>
      <c r="C396" s="590"/>
      <c r="D396" s="591"/>
      <c r="E396" s="592"/>
      <c r="F396" s="591"/>
      <c r="G396" s="590"/>
      <c r="H396" s="172" t="s">
        <v>701</v>
      </c>
      <c r="I396" s="62" t="s">
        <v>599</v>
      </c>
      <c r="J396" s="14" t="s">
        <v>363</v>
      </c>
      <c r="K396" s="15" t="s">
        <v>330</v>
      </c>
      <c r="L396" s="52" t="s">
        <v>296</v>
      </c>
      <c r="M396" s="69" t="s">
        <v>184</v>
      </c>
      <c r="N396" s="73"/>
      <c r="O396" s="73"/>
      <c r="P396" s="73"/>
      <c r="Q396" s="73"/>
      <c r="R396" s="73"/>
      <c r="S396" s="74"/>
      <c r="T396" s="73"/>
      <c r="U396" s="73" t="s">
        <v>184</v>
      </c>
      <c r="V396" s="73"/>
      <c r="W396" s="73"/>
      <c r="X396" s="306">
        <f t="shared" si="176"/>
        <v>1</v>
      </c>
      <c r="Y396" s="80"/>
      <c r="Z396" s="80"/>
      <c r="AA396" s="80"/>
      <c r="AB396" s="185"/>
      <c r="AC396" s="80"/>
      <c r="AD396" s="80"/>
      <c r="AE396" s="80"/>
      <c r="AF396" s="80"/>
      <c r="AG396" s="80"/>
      <c r="AH396" s="80"/>
      <c r="AI396" s="80"/>
      <c r="AJ396" s="80"/>
      <c r="AK396" s="80"/>
      <c r="AL396" s="80"/>
      <c r="AM396" s="80"/>
      <c r="AN396" s="80"/>
      <c r="AO396" s="80"/>
      <c r="AP396" s="80"/>
      <c r="AQ396" s="80"/>
      <c r="AR396" s="80"/>
      <c r="AS396" s="80"/>
      <c r="AT396" s="80"/>
      <c r="AU396" s="80"/>
      <c r="AV396" s="80"/>
      <c r="AW396" s="80"/>
      <c r="AX396" s="80"/>
      <c r="AY396" s="80"/>
      <c r="AZ396" s="80"/>
      <c r="BA396" s="80" t="s">
        <v>519</v>
      </c>
      <c r="BB396" s="80"/>
      <c r="BC396" s="80"/>
      <c r="BD396" s="80"/>
      <c r="BE396" s="80"/>
      <c r="BF396" s="80"/>
      <c r="BG396" s="80"/>
      <c r="BH396" s="6">
        <v>2</v>
      </c>
      <c r="BI396" s="6">
        <v>1</v>
      </c>
      <c r="BJ396" s="6">
        <v>2</v>
      </c>
      <c r="BK396" s="6">
        <v>2</v>
      </c>
      <c r="BL396" s="6">
        <v>2</v>
      </c>
      <c r="BM396" s="6">
        <v>1</v>
      </c>
      <c r="BN396" s="6">
        <v>2</v>
      </c>
      <c r="BO396" s="6">
        <v>1</v>
      </c>
      <c r="BP396" s="6">
        <v>2</v>
      </c>
      <c r="BQ396" s="6">
        <v>2</v>
      </c>
      <c r="BR396" s="6">
        <v>1</v>
      </c>
      <c r="BS396" s="6">
        <v>2</v>
      </c>
      <c r="BT396" s="6">
        <v>2</v>
      </c>
      <c r="BU396" s="6">
        <v>1</v>
      </c>
      <c r="BV396" s="6">
        <v>2</v>
      </c>
      <c r="BW396" s="6">
        <v>2</v>
      </c>
      <c r="BX396" s="6">
        <v>2</v>
      </c>
      <c r="BY396" s="6">
        <v>1</v>
      </c>
      <c r="BZ396" s="6">
        <v>2</v>
      </c>
      <c r="CA396" s="6">
        <v>1</v>
      </c>
      <c r="CB396" s="6">
        <v>2</v>
      </c>
      <c r="CC396" s="308">
        <f t="shared" si="187"/>
        <v>14</v>
      </c>
      <c r="CD396" s="347">
        <f t="shared" si="178"/>
        <v>0.66666666666666663</v>
      </c>
      <c r="CE396" s="308">
        <f t="shared" si="188"/>
        <v>7</v>
      </c>
      <c r="CF396" s="347">
        <f t="shared" si="180"/>
        <v>0.33333333333333331</v>
      </c>
      <c r="CG396" s="308">
        <f t="shared" si="189"/>
        <v>0</v>
      </c>
      <c r="CH396" s="347">
        <f t="shared" si="182"/>
        <v>0</v>
      </c>
      <c r="CI396" s="308">
        <f t="shared" si="190"/>
        <v>0</v>
      </c>
      <c r="CJ396" s="347">
        <f t="shared" si="185"/>
        <v>0</v>
      </c>
      <c r="CK396" s="306">
        <f t="shared" si="186"/>
        <v>1.6666666666666667</v>
      </c>
      <c r="CL396" s="306" t="str">
        <f t="shared" si="184"/>
        <v>Đạt mục tiêu</v>
      </c>
      <c r="CM396" s="27"/>
    </row>
    <row r="397" spans="1:91" s="22" customFormat="1" ht="45" hidden="1" customHeight="1">
      <c r="A397" s="71">
        <v>391</v>
      </c>
      <c r="B397" s="589"/>
      <c r="C397" s="590"/>
      <c r="D397" s="591"/>
      <c r="E397" s="592"/>
      <c r="F397" s="591"/>
      <c r="G397" s="590"/>
      <c r="H397" s="177" t="s">
        <v>912</v>
      </c>
      <c r="I397" s="62" t="s">
        <v>599</v>
      </c>
      <c r="J397" s="14" t="s">
        <v>363</v>
      </c>
      <c r="K397" s="15" t="s">
        <v>330</v>
      </c>
      <c r="L397" s="52" t="s">
        <v>296</v>
      </c>
      <c r="M397" s="69" t="s">
        <v>184</v>
      </c>
      <c r="N397" s="73"/>
      <c r="O397" s="73"/>
      <c r="P397" s="73"/>
      <c r="Q397" s="73"/>
      <c r="R397" s="73"/>
      <c r="S397" s="74"/>
      <c r="T397" s="73"/>
      <c r="U397" s="73"/>
      <c r="V397" s="73"/>
      <c r="W397" s="76" t="s">
        <v>184</v>
      </c>
      <c r="X397" s="306">
        <f t="shared" si="176"/>
        <v>1</v>
      </c>
      <c r="Y397" s="80"/>
      <c r="Z397" s="80"/>
      <c r="AA397" s="80"/>
      <c r="AB397" s="185"/>
      <c r="AC397" s="80"/>
      <c r="AD397" s="80"/>
      <c r="AE397" s="80"/>
      <c r="AF397" s="80"/>
      <c r="AG397" s="80"/>
      <c r="AH397" s="80"/>
      <c r="AI397" s="80"/>
      <c r="AJ397" s="80"/>
      <c r="AK397" s="80"/>
      <c r="AL397" s="80"/>
      <c r="AM397" s="80"/>
      <c r="AN397" s="80"/>
      <c r="AO397" s="80"/>
      <c r="AP397" s="80"/>
      <c r="AQ397" s="80"/>
      <c r="AR397" s="80"/>
      <c r="AS397" s="80"/>
      <c r="AT397" s="80"/>
      <c r="AU397" s="80"/>
      <c r="AV397" s="80"/>
      <c r="AW397" s="80"/>
      <c r="AX397" s="80"/>
      <c r="AY397" s="80"/>
      <c r="AZ397" s="80"/>
      <c r="BA397" s="80"/>
      <c r="BB397" s="80"/>
      <c r="BC397" s="80"/>
      <c r="BD397" s="80"/>
      <c r="BE397" s="80"/>
      <c r="BF397" s="80" t="s">
        <v>519</v>
      </c>
      <c r="BG397" s="80"/>
      <c r="BH397" s="6">
        <v>2</v>
      </c>
      <c r="BI397" s="6">
        <v>2</v>
      </c>
      <c r="BJ397" s="6">
        <v>2</v>
      </c>
      <c r="BK397" s="6">
        <v>2</v>
      </c>
      <c r="BL397" s="6">
        <v>2</v>
      </c>
      <c r="BM397" s="6">
        <v>1</v>
      </c>
      <c r="BN397" s="6">
        <v>2</v>
      </c>
      <c r="BO397" s="6">
        <v>2</v>
      </c>
      <c r="BP397" s="6">
        <v>2</v>
      </c>
      <c r="BQ397" s="6">
        <v>2</v>
      </c>
      <c r="BR397" s="6">
        <v>1</v>
      </c>
      <c r="BS397" s="6">
        <v>2</v>
      </c>
      <c r="BT397" s="6">
        <v>2</v>
      </c>
      <c r="BU397" s="6">
        <v>2</v>
      </c>
      <c r="BV397" s="6">
        <v>2</v>
      </c>
      <c r="BW397" s="6">
        <v>1</v>
      </c>
      <c r="BX397" s="6">
        <v>1</v>
      </c>
      <c r="BY397" s="6">
        <v>2</v>
      </c>
      <c r="BZ397" s="6">
        <v>2</v>
      </c>
      <c r="CA397" s="6">
        <v>2</v>
      </c>
      <c r="CB397" s="6">
        <v>2</v>
      </c>
      <c r="CC397" s="308">
        <f t="shared" si="187"/>
        <v>17</v>
      </c>
      <c r="CD397" s="347">
        <f t="shared" si="178"/>
        <v>0.80952380952380953</v>
      </c>
      <c r="CE397" s="308">
        <f t="shared" si="188"/>
        <v>4</v>
      </c>
      <c r="CF397" s="347">
        <f t="shared" si="180"/>
        <v>0.19047619047619047</v>
      </c>
      <c r="CG397" s="308">
        <f t="shared" si="189"/>
        <v>0</v>
      </c>
      <c r="CH397" s="347">
        <f t="shared" si="182"/>
        <v>0</v>
      </c>
      <c r="CI397" s="308">
        <f t="shared" si="190"/>
        <v>0</v>
      </c>
      <c r="CJ397" s="347">
        <f t="shared" si="185"/>
        <v>0</v>
      </c>
      <c r="CK397" s="306">
        <f t="shared" si="186"/>
        <v>1.8095238095238095</v>
      </c>
      <c r="CL397" s="306" t="str">
        <f t="shared" si="184"/>
        <v>Đạt mục tiêu</v>
      </c>
      <c r="CM397" s="6"/>
    </row>
    <row r="398" spans="1:91" s="22" customFormat="1" ht="44.25" hidden="1" customHeight="1">
      <c r="A398" s="71">
        <v>392</v>
      </c>
      <c r="B398" s="589"/>
      <c r="C398" s="590"/>
      <c r="D398" s="591"/>
      <c r="E398" s="592"/>
      <c r="F398" s="591"/>
      <c r="G398" s="590"/>
      <c r="H398" s="172" t="s">
        <v>698</v>
      </c>
      <c r="I398" s="62" t="s">
        <v>599</v>
      </c>
      <c r="J398" s="14" t="s">
        <v>363</v>
      </c>
      <c r="K398" s="15" t="s">
        <v>330</v>
      </c>
      <c r="L398" s="52" t="s">
        <v>296</v>
      </c>
      <c r="M398" s="69" t="s">
        <v>184</v>
      </c>
      <c r="N398" s="74"/>
      <c r="O398" s="74" t="s">
        <v>184</v>
      </c>
      <c r="P398" s="74"/>
      <c r="Q398" s="74"/>
      <c r="R398" s="74"/>
      <c r="S398" s="74"/>
      <c r="T398" s="74"/>
      <c r="U398" s="74"/>
      <c r="V398" s="74"/>
      <c r="W398" s="74"/>
      <c r="X398" s="306">
        <f t="shared" si="176"/>
        <v>1</v>
      </c>
      <c r="Y398" s="80"/>
      <c r="Z398" s="80"/>
      <c r="AA398" s="80"/>
      <c r="AB398" s="185"/>
      <c r="AC398" s="80"/>
      <c r="AD398" s="80" t="s">
        <v>519</v>
      </c>
      <c r="AE398" s="80"/>
      <c r="AF398" s="80"/>
      <c r="AG398" s="80"/>
      <c r="AH398" s="80"/>
      <c r="AI398" s="80"/>
      <c r="AJ398" s="80"/>
      <c r="AK398" s="80"/>
      <c r="AL398" s="80"/>
      <c r="AM398" s="80"/>
      <c r="AN398" s="80"/>
      <c r="AO398" s="80"/>
      <c r="AP398" s="80"/>
      <c r="AQ398" s="80"/>
      <c r="AR398" s="80"/>
      <c r="AS398" s="80"/>
      <c r="AT398" s="80"/>
      <c r="AU398" s="80"/>
      <c r="AV398" s="80"/>
      <c r="AW398" s="80"/>
      <c r="AX398" s="80"/>
      <c r="AY398" s="80"/>
      <c r="AZ398" s="80"/>
      <c r="BA398" s="80"/>
      <c r="BB398" s="80"/>
      <c r="BC398" s="80"/>
      <c r="BD398" s="80"/>
      <c r="BE398" s="80"/>
      <c r="BF398" s="80"/>
      <c r="BG398" s="80"/>
      <c r="BH398" s="6">
        <v>2</v>
      </c>
      <c r="BI398" s="6">
        <v>1</v>
      </c>
      <c r="BJ398" s="6">
        <v>2</v>
      </c>
      <c r="BK398" s="6">
        <v>2</v>
      </c>
      <c r="BL398" s="6">
        <v>2</v>
      </c>
      <c r="BM398" s="6">
        <v>1</v>
      </c>
      <c r="BN398" s="6">
        <v>2</v>
      </c>
      <c r="BO398" s="6">
        <v>2</v>
      </c>
      <c r="BP398" s="6">
        <v>1</v>
      </c>
      <c r="BQ398" s="6">
        <v>2</v>
      </c>
      <c r="BR398" s="6">
        <v>2</v>
      </c>
      <c r="BS398" s="6">
        <v>1</v>
      </c>
      <c r="BT398" s="6">
        <v>1</v>
      </c>
      <c r="BU398" s="6">
        <v>2</v>
      </c>
      <c r="BV398" s="6">
        <v>2</v>
      </c>
      <c r="BW398" s="6">
        <v>2</v>
      </c>
      <c r="BX398" s="6">
        <v>2</v>
      </c>
      <c r="BY398" s="6">
        <v>2</v>
      </c>
      <c r="BZ398" s="6">
        <v>2</v>
      </c>
      <c r="CA398" s="6">
        <v>1</v>
      </c>
      <c r="CB398" s="6">
        <v>2</v>
      </c>
      <c r="CC398" s="308">
        <f t="shared" si="187"/>
        <v>15</v>
      </c>
      <c r="CD398" s="347">
        <f t="shared" si="178"/>
        <v>0.7142857142857143</v>
      </c>
      <c r="CE398" s="308">
        <f t="shared" si="188"/>
        <v>6</v>
      </c>
      <c r="CF398" s="347">
        <f t="shared" si="180"/>
        <v>0.2857142857142857</v>
      </c>
      <c r="CG398" s="308">
        <f t="shared" si="189"/>
        <v>0</v>
      </c>
      <c r="CH398" s="347">
        <f t="shared" si="182"/>
        <v>0</v>
      </c>
      <c r="CI398" s="308">
        <f t="shared" si="190"/>
        <v>0</v>
      </c>
      <c r="CJ398" s="347">
        <f t="shared" si="185"/>
        <v>0</v>
      </c>
      <c r="CK398" s="306">
        <f t="shared" si="186"/>
        <v>1.7142857142857142</v>
      </c>
      <c r="CL398" s="306" t="str">
        <f t="shared" si="184"/>
        <v>Đạt mục tiêu</v>
      </c>
      <c r="CM398" s="6"/>
    </row>
    <row r="399" spans="1:91" s="22" customFormat="1" ht="35.25" hidden="1" customHeight="1">
      <c r="A399" s="71">
        <v>393</v>
      </c>
      <c r="B399" s="589"/>
      <c r="C399" s="590"/>
      <c r="D399" s="591"/>
      <c r="E399" s="592"/>
      <c r="F399" s="591"/>
      <c r="G399" s="590"/>
      <c r="H399" s="172" t="s">
        <v>697</v>
      </c>
      <c r="I399" s="62" t="s">
        <v>599</v>
      </c>
      <c r="J399" s="14" t="s">
        <v>363</v>
      </c>
      <c r="K399" s="15" t="s">
        <v>330</v>
      </c>
      <c r="L399" s="52" t="s">
        <v>296</v>
      </c>
      <c r="M399" s="69" t="s">
        <v>184</v>
      </c>
      <c r="N399" s="74"/>
      <c r="O399" s="74"/>
      <c r="P399" s="74" t="s">
        <v>184</v>
      </c>
      <c r="Q399" s="74"/>
      <c r="R399" s="74"/>
      <c r="S399" s="74"/>
      <c r="T399" s="74"/>
      <c r="U399" s="74"/>
      <c r="V399" s="74"/>
      <c r="W399" s="74"/>
      <c r="X399" s="306">
        <f t="shared" ref="X399:X441" si="191">COUNTIF($N399:$W399,"x")</f>
        <v>1</v>
      </c>
      <c r="Y399" s="80"/>
      <c r="Z399" s="80"/>
      <c r="AA399" s="80"/>
      <c r="AB399" s="185"/>
      <c r="AC399" s="80"/>
      <c r="AD399" s="80"/>
      <c r="AE399" s="80"/>
      <c r="AF399" s="80"/>
      <c r="AG399" s="80"/>
      <c r="AH399" s="80"/>
      <c r="AI399" s="80" t="s">
        <v>519</v>
      </c>
      <c r="AJ399" s="80"/>
      <c r="AK399" s="80"/>
      <c r="AL399" s="80"/>
      <c r="AM399" s="80"/>
      <c r="AN399" s="80"/>
      <c r="AO399" s="80"/>
      <c r="AP399" s="80"/>
      <c r="AQ399" s="80"/>
      <c r="AR399" s="80"/>
      <c r="AS399" s="80"/>
      <c r="AT399" s="80"/>
      <c r="AU399" s="80"/>
      <c r="AV399" s="80"/>
      <c r="AW399" s="80"/>
      <c r="AX399" s="80"/>
      <c r="AY399" s="80"/>
      <c r="AZ399" s="80"/>
      <c r="BA399" s="80"/>
      <c r="BB399" s="80"/>
      <c r="BC399" s="80"/>
      <c r="BD399" s="80"/>
      <c r="BE399" s="80"/>
      <c r="BF399" s="80"/>
      <c r="BG399" s="80"/>
      <c r="BH399" s="6">
        <v>2</v>
      </c>
      <c r="BI399" s="6">
        <v>2</v>
      </c>
      <c r="BJ399" s="6">
        <v>2</v>
      </c>
      <c r="BK399" s="6">
        <v>2</v>
      </c>
      <c r="BL399" s="6">
        <v>2</v>
      </c>
      <c r="BM399" s="6">
        <v>1</v>
      </c>
      <c r="BN399" s="6">
        <v>2</v>
      </c>
      <c r="BO399" s="6">
        <v>2</v>
      </c>
      <c r="BP399" s="6">
        <v>2</v>
      </c>
      <c r="BQ399" s="6">
        <v>2</v>
      </c>
      <c r="BR399" s="6">
        <v>1</v>
      </c>
      <c r="BS399" s="6">
        <v>2</v>
      </c>
      <c r="BT399" s="6">
        <v>2</v>
      </c>
      <c r="BU399" s="6">
        <v>2</v>
      </c>
      <c r="BV399" s="6">
        <v>1</v>
      </c>
      <c r="BW399" s="6">
        <v>2</v>
      </c>
      <c r="BX399" s="6">
        <v>1</v>
      </c>
      <c r="BY399" s="6">
        <v>2</v>
      </c>
      <c r="BZ399" s="6">
        <v>2</v>
      </c>
      <c r="CA399" s="6">
        <v>1</v>
      </c>
      <c r="CB399" s="6">
        <v>2</v>
      </c>
      <c r="CC399" s="308">
        <f t="shared" si="187"/>
        <v>16</v>
      </c>
      <c r="CD399" s="347">
        <f t="shared" ref="CD399:CD441" si="192">CC399/(CC399+CE399+CG399+CI399)</f>
        <v>0.76190476190476186</v>
      </c>
      <c r="CE399" s="308">
        <f t="shared" si="188"/>
        <v>5</v>
      </c>
      <c r="CF399" s="347">
        <f t="shared" ref="CF399:CF441" si="193">CE399/(CC399+CE399+CG399+CI399)</f>
        <v>0.23809523809523808</v>
      </c>
      <c r="CG399" s="308">
        <f t="shared" si="189"/>
        <v>0</v>
      </c>
      <c r="CH399" s="347">
        <f t="shared" ref="CH399:CH441" si="194">CG399/(CC399+CE399+CG399+CI399)</f>
        <v>0</v>
      </c>
      <c r="CI399" s="308">
        <f t="shared" si="190"/>
        <v>0</v>
      </c>
      <c r="CJ399" s="347">
        <f t="shared" si="185"/>
        <v>0</v>
      </c>
      <c r="CK399" s="306">
        <f t="shared" si="186"/>
        <v>1.7619047619047619</v>
      </c>
      <c r="CL399" s="306" t="str">
        <f t="shared" ref="CL399:CL441" si="195">IF(CJ399&gt;=50%,"KĐG",IF(CK399&gt;=1.6,"Đạt mục tiêu",IF(CK399&gt;=1,"Cần cố gắng","Chưa đạt")))</f>
        <v>Đạt mục tiêu</v>
      </c>
      <c r="CM399" s="6"/>
    </row>
    <row r="400" spans="1:91" s="22" customFormat="1" ht="36" hidden="1" customHeight="1">
      <c r="A400" s="71">
        <v>394</v>
      </c>
      <c r="B400" s="589"/>
      <c r="C400" s="590"/>
      <c r="D400" s="591"/>
      <c r="E400" s="590"/>
      <c r="F400" s="591"/>
      <c r="G400" s="590"/>
      <c r="H400" s="172" t="s">
        <v>996</v>
      </c>
      <c r="I400" s="62" t="s">
        <v>599</v>
      </c>
      <c r="J400" s="14" t="s">
        <v>363</v>
      </c>
      <c r="K400" s="15" t="s">
        <v>330</v>
      </c>
      <c r="L400" s="52" t="s">
        <v>296</v>
      </c>
      <c r="M400" s="69" t="s">
        <v>184</v>
      </c>
      <c r="N400" s="74"/>
      <c r="O400" s="74"/>
      <c r="P400" s="74"/>
      <c r="Q400" s="74"/>
      <c r="R400" s="74"/>
      <c r="S400" s="74"/>
      <c r="T400" s="74" t="s">
        <v>184</v>
      </c>
      <c r="U400" s="74"/>
      <c r="V400" s="74"/>
      <c r="W400" s="74"/>
      <c r="X400" s="306">
        <f t="shared" si="191"/>
        <v>1</v>
      </c>
      <c r="Y400" s="80"/>
      <c r="Z400" s="80"/>
      <c r="AA400" s="80"/>
      <c r="AB400" s="185"/>
      <c r="AC400" s="80"/>
      <c r="AD400" s="80"/>
      <c r="AE400" s="80"/>
      <c r="AF400" s="80"/>
      <c r="AG400" s="80"/>
      <c r="AH400" s="80"/>
      <c r="AI400" s="80"/>
      <c r="AJ400" s="80"/>
      <c r="AK400" s="80"/>
      <c r="AL400" s="80"/>
      <c r="AM400" s="80"/>
      <c r="AN400" s="80"/>
      <c r="AO400" s="80"/>
      <c r="AP400" s="80"/>
      <c r="AQ400" s="80"/>
      <c r="AR400" s="80"/>
      <c r="AS400" s="80"/>
      <c r="AT400" s="80"/>
      <c r="AU400" s="80"/>
      <c r="AV400" s="80"/>
      <c r="AW400" s="80" t="s">
        <v>519</v>
      </c>
      <c r="AX400" s="80"/>
      <c r="AY400" s="80"/>
      <c r="AZ400" s="80"/>
      <c r="BA400" s="80"/>
      <c r="BB400" s="80"/>
      <c r="BC400" s="80"/>
      <c r="BD400" s="80"/>
      <c r="BE400" s="80"/>
      <c r="BF400" s="80"/>
      <c r="BG400" s="80"/>
      <c r="BH400" s="6" t="s">
        <v>946</v>
      </c>
      <c r="BI400" s="6" t="s">
        <v>946</v>
      </c>
      <c r="BJ400" s="6" t="s">
        <v>946</v>
      </c>
      <c r="BK400" s="6" t="s">
        <v>946</v>
      </c>
      <c r="BL400" s="6" t="s">
        <v>946</v>
      </c>
      <c r="BM400" s="6" t="s">
        <v>946</v>
      </c>
      <c r="BN400" s="6" t="s">
        <v>946</v>
      </c>
      <c r="BO400" s="6" t="s">
        <v>946</v>
      </c>
      <c r="BP400" s="6" t="s">
        <v>946</v>
      </c>
      <c r="BQ400" s="6" t="s">
        <v>946</v>
      </c>
      <c r="BR400" s="6" t="s">
        <v>946</v>
      </c>
      <c r="BS400" s="6" t="s">
        <v>946</v>
      </c>
      <c r="BT400" s="6" t="s">
        <v>946</v>
      </c>
      <c r="BU400" s="6" t="s">
        <v>946</v>
      </c>
      <c r="BV400" s="6" t="s">
        <v>946</v>
      </c>
      <c r="BW400" s="6" t="s">
        <v>946</v>
      </c>
      <c r="BX400" s="6" t="s">
        <v>946</v>
      </c>
      <c r="BY400" s="6" t="s">
        <v>946</v>
      </c>
      <c r="BZ400" s="6" t="s">
        <v>946</v>
      </c>
      <c r="CA400" s="6" t="s">
        <v>946</v>
      </c>
      <c r="CB400" s="6" t="s">
        <v>946</v>
      </c>
      <c r="CC400" s="308">
        <f t="shared" si="187"/>
        <v>0</v>
      </c>
      <c r="CD400" s="347">
        <f t="shared" si="192"/>
        <v>0</v>
      </c>
      <c r="CE400" s="308">
        <f t="shared" si="188"/>
        <v>0</v>
      </c>
      <c r="CF400" s="347">
        <f t="shared" si="193"/>
        <v>0</v>
      </c>
      <c r="CG400" s="308">
        <f t="shared" si="189"/>
        <v>0</v>
      </c>
      <c r="CH400" s="347">
        <f t="shared" si="194"/>
        <v>0</v>
      </c>
      <c r="CI400" s="308">
        <f t="shared" si="190"/>
        <v>21</v>
      </c>
      <c r="CJ400" s="347">
        <f t="shared" si="185"/>
        <v>1</v>
      </c>
      <c r="CK400" s="306" t="e">
        <f t="shared" si="186"/>
        <v>#DIV/0!</v>
      </c>
      <c r="CL400" s="306" t="str">
        <f t="shared" si="195"/>
        <v>KĐG</v>
      </c>
      <c r="CM400" s="6"/>
    </row>
    <row r="401" spans="1:91" s="22" customFormat="1" ht="64.5" customHeight="1">
      <c r="A401" s="71">
        <v>395</v>
      </c>
      <c r="B401" s="589"/>
      <c r="C401" s="590"/>
      <c r="D401" s="591"/>
      <c r="E401" s="592"/>
      <c r="F401" s="591"/>
      <c r="G401" s="590"/>
      <c r="H401" s="172" t="s">
        <v>942</v>
      </c>
      <c r="I401" s="62" t="s">
        <v>599</v>
      </c>
      <c r="J401" s="14" t="s">
        <v>363</v>
      </c>
      <c r="K401" s="15" t="s">
        <v>330</v>
      </c>
      <c r="L401" s="52" t="s">
        <v>296</v>
      </c>
      <c r="M401" s="69" t="s">
        <v>184</v>
      </c>
      <c r="N401" s="74"/>
      <c r="O401" s="74"/>
      <c r="P401" s="74"/>
      <c r="Q401" s="74"/>
      <c r="R401" s="74" t="s">
        <v>184</v>
      </c>
      <c r="S401" s="74"/>
      <c r="T401" s="74"/>
      <c r="U401" s="74"/>
      <c r="V401" s="74"/>
      <c r="W401" s="74"/>
      <c r="X401" s="306">
        <f t="shared" si="191"/>
        <v>1</v>
      </c>
      <c r="Y401" s="80"/>
      <c r="Z401" s="80"/>
      <c r="AA401" s="80"/>
      <c r="AB401" s="185"/>
      <c r="AC401" s="80"/>
      <c r="AD401" s="80"/>
      <c r="AE401" s="80"/>
      <c r="AF401" s="80"/>
      <c r="AG401" s="80"/>
      <c r="AH401" s="80"/>
      <c r="AI401" s="80"/>
      <c r="AJ401" s="80"/>
      <c r="AK401" s="80"/>
      <c r="AL401" s="80"/>
      <c r="AM401" s="80"/>
      <c r="AN401" s="80"/>
      <c r="AO401" s="80"/>
      <c r="AP401" s="80"/>
      <c r="AQ401" s="80"/>
      <c r="AR401" s="80" t="s">
        <v>519</v>
      </c>
      <c r="AS401" s="80"/>
      <c r="AT401" s="80"/>
      <c r="AU401" s="80"/>
      <c r="AV401" s="80"/>
      <c r="AW401" s="80"/>
      <c r="AX401" s="80"/>
      <c r="AY401" s="80"/>
      <c r="AZ401" s="80"/>
      <c r="BA401" s="80"/>
      <c r="BB401" s="80"/>
      <c r="BC401" s="80"/>
      <c r="BD401" s="80"/>
      <c r="BE401" s="80"/>
      <c r="BF401" s="80"/>
      <c r="BG401" s="80"/>
      <c r="BH401" s="6">
        <v>1</v>
      </c>
      <c r="BI401" s="6">
        <v>2</v>
      </c>
      <c r="BJ401" s="6">
        <v>2</v>
      </c>
      <c r="BK401" s="6">
        <v>1</v>
      </c>
      <c r="BL401" s="6">
        <v>2</v>
      </c>
      <c r="BM401" s="6">
        <v>1</v>
      </c>
      <c r="BN401" s="6">
        <v>2</v>
      </c>
      <c r="BO401" s="6">
        <v>2</v>
      </c>
      <c r="BP401" s="6">
        <v>1</v>
      </c>
      <c r="BQ401" s="6">
        <v>2</v>
      </c>
      <c r="BR401" s="6">
        <v>1</v>
      </c>
      <c r="BS401" s="6">
        <v>2</v>
      </c>
      <c r="BT401" s="6">
        <v>2</v>
      </c>
      <c r="BU401" s="6">
        <v>1</v>
      </c>
      <c r="BV401" s="6">
        <v>2</v>
      </c>
      <c r="BW401" s="6">
        <v>2</v>
      </c>
      <c r="BX401" s="6">
        <v>2</v>
      </c>
      <c r="BY401" s="6">
        <v>2</v>
      </c>
      <c r="BZ401" s="6">
        <v>2</v>
      </c>
      <c r="CA401" s="6">
        <v>2</v>
      </c>
      <c r="CB401" s="6">
        <v>1</v>
      </c>
      <c r="CC401" s="308">
        <f t="shared" si="187"/>
        <v>14</v>
      </c>
      <c r="CD401" s="347">
        <f t="shared" si="192"/>
        <v>0.66666666666666663</v>
      </c>
      <c r="CE401" s="308">
        <f t="shared" si="188"/>
        <v>7</v>
      </c>
      <c r="CF401" s="347">
        <f t="shared" si="193"/>
        <v>0.33333333333333331</v>
      </c>
      <c r="CG401" s="308">
        <f t="shared" si="189"/>
        <v>0</v>
      </c>
      <c r="CH401" s="347">
        <f t="shared" si="194"/>
        <v>0</v>
      </c>
      <c r="CI401" s="308">
        <f t="shared" si="190"/>
        <v>0</v>
      </c>
      <c r="CJ401" s="347">
        <f t="shared" si="185"/>
        <v>0</v>
      </c>
      <c r="CK401" s="277">
        <f t="shared" si="186"/>
        <v>1.6666666666666667</v>
      </c>
      <c r="CL401" s="306" t="str">
        <f t="shared" si="195"/>
        <v>Đạt mục tiêu</v>
      </c>
      <c r="CM401" s="6"/>
    </row>
    <row r="402" spans="1:91" s="22" customFormat="1" ht="33" hidden="1" customHeight="1">
      <c r="A402" s="71">
        <v>396</v>
      </c>
      <c r="B402" s="589"/>
      <c r="C402" s="590"/>
      <c r="D402" s="591"/>
      <c r="E402" s="592"/>
      <c r="F402" s="591"/>
      <c r="G402" s="590"/>
      <c r="H402" s="172" t="s">
        <v>700</v>
      </c>
      <c r="I402" s="62" t="s">
        <v>599</v>
      </c>
      <c r="J402" s="14" t="s">
        <v>363</v>
      </c>
      <c r="K402" s="15" t="s">
        <v>330</v>
      </c>
      <c r="L402" s="52" t="s">
        <v>296</v>
      </c>
      <c r="M402" s="69" t="s">
        <v>184</v>
      </c>
      <c r="N402" s="74"/>
      <c r="O402" s="74"/>
      <c r="P402" s="74"/>
      <c r="Q402" s="74"/>
      <c r="R402" s="74"/>
      <c r="S402" s="74"/>
      <c r="T402" s="74"/>
      <c r="U402" s="74"/>
      <c r="V402" s="74" t="s">
        <v>184</v>
      </c>
      <c r="W402" s="74"/>
      <c r="X402" s="306">
        <f t="shared" si="191"/>
        <v>1</v>
      </c>
      <c r="Y402" s="80"/>
      <c r="Z402" s="80"/>
      <c r="AA402" s="80"/>
      <c r="AB402" s="185"/>
      <c r="AC402" s="80"/>
      <c r="AD402" s="80"/>
      <c r="AE402" s="80"/>
      <c r="AF402" s="80"/>
      <c r="AG402" s="80"/>
      <c r="AH402" s="80"/>
      <c r="AI402" s="80"/>
      <c r="AJ402" s="80"/>
      <c r="AK402" s="80"/>
      <c r="AL402" s="80"/>
      <c r="AM402" s="80"/>
      <c r="AN402" s="80"/>
      <c r="AO402" s="80"/>
      <c r="AP402" s="80"/>
      <c r="AQ402" s="80"/>
      <c r="AR402" s="80"/>
      <c r="AS402" s="80"/>
      <c r="AT402" s="80"/>
      <c r="AU402" s="80"/>
      <c r="AV402" s="80"/>
      <c r="AW402" s="80"/>
      <c r="AX402" s="80"/>
      <c r="AY402" s="80"/>
      <c r="AZ402" s="80"/>
      <c r="BA402" s="80"/>
      <c r="BB402" s="199"/>
      <c r="BC402" s="199" t="s">
        <v>519</v>
      </c>
      <c r="BD402" s="199"/>
      <c r="BE402" s="80"/>
      <c r="BF402" s="80"/>
      <c r="BG402" s="80"/>
      <c r="BH402" s="6" t="s">
        <v>946</v>
      </c>
      <c r="BI402" s="6" t="s">
        <v>946</v>
      </c>
      <c r="BJ402" s="6" t="s">
        <v>946</v>
      </c>
      <c r="BK402" s="6" t="s">
        <v>946</v>
      </c>
      <c r="BL402" s="6" t="s">
        <v>946</v>
      </c>
      <c r="BM402" s="6" t="s">
        <v>946</v>
      </c>
      <c r="BN402" s="6" t="s">
        <v>946</v>
      </c>
      <c r="BO402" s="6" t="s">
        <v>946</v>
      </c>
      <c r="BP402" s="6" t="s">
        <v>946</v>
      </c>
      <c r="BQ402" s="6" t="s">
        <v>946</v>
      </c>
      <c r="BR402" s="6" t="s">
        <v>946</v>
      </c>
      <c r="BS402" s="6" t="s">
        <v>946</v>
      </c>
      <c r="BT402" s="6" t="s">
        <v>946</v>
      </c>
      <c r="BU402" s="6" t="s">
        <v>946</v>
      </c>
      <c r="BV402" s="6" t="s">
        <v>946</v>
      </c>
      <c r="BW402" s="6" t="s">
        <v>946</v>
      </c>
      <c r="BX402" s="6" t="s">
        <v>946</v>
      </c>
      <c r="BY402" s="6" t="s">
        <v>946</v>
      </c>
      <c r="BZ402" s="6" t="s">
        <v>946</v>
      </c>
      <c r="CA402" s="6" t="s">
        <v>946</v>
      </c>
      <c r="CB402" s="6" t="s">
        <v>946</v>
      </c>
      <c r="CC402" s="308">
        <f t="shared" si="187"/>
        <v>0</v>
      </c>
      <c r="CD402" s="347">
        <f t="shared" si="192"/>
        <v>0</v>
      </c>
      <c r="CE402" s="308">
        <f t="shared" si="188"/>
        <v>0</v>
      </c>
      <c r="CF402" s="347">
        <f t="shared" si="193"/>
        <v>0</v>
      </c>
      <c r="CG402" s="308">
        <f t="shared" si="189"/>
        <v>0</v>
      </c>
      <c r="CH402" s="347">
        <f t="shared" si="194"/>
        <v>0</v>
      </c>
      <c r="CI402" s="308">
        <f t="shared" si="190"/>
        <v>21</v>
      </c>
      <c r="CJ402" s="347">
        <f t="shared" si="185"/>
        <v>1</v>
      </c>
      <c r="CK402" s="306" t="e">
        <f t="shared" si="186"/>
        <v>#DIV/0!</v>
      </c>
      <c r="CL402" s="306" t="str">
        <f t="shared" si="195"/>
        <v>KĐG</v>
      </c>
      <c r="CM402" s="6"/>
    </row>
    <row r="403" spans="1:91" s="22" customFormat="1" ht="69" hidden="1" customHeight="1">
      <c r="A403" s="71">
        <v>397</v>
      </c>
      <c r="B403" s="589"/>
      <c r="C403" s="590"/>
      <c r="D403" s="591"/>
      <c r="E403" s="592"/>
      <c r="F403" s="591"/>
      <c r="G403" s="590"/>
      <c r="H403" s="172" t="s">
        <v>695</v>
      </c>
      <c r="I403" s="62" t="s">
        <v>599</v>
      </c>
      <c r="J403" s="14" t="s">
        <v>363</v>
      </c>
      <c r="K403" s="254" t="s">
        <v>330</v>
      </c>
      <c r="L403" s="52" t="s">
        <v>296</v>
      </c>
      <c r="M403" s="69" t="s">
        <v>184</v>
      </c>
      <c r="N403" s="74" t="s">
        <v>184</v>
      </c>
      <c r="O403" s="74"/>
      <c r="P403" s="74"/>
      <c r="Q403" s="74"/>
      <c r="R403" s="74"/>
      <c r="S403" s="74"/>
      <c r="T403" s="74"/>
      <c r="U403" s="74"/>
      <c r="V403" s="74"/>
      <c r="W403" s="74"/>
      <c r="X403" s="306">
        <f t="shared" si="191"/>
        <v>1</v>
      </c>
      <c r="Y403" s="80"/>
      <c r="Z403" s="80"/>
      <c r="AA403" s="80" t="s">
        <v>519</v>
      </c>
      <c r="AB403" s="185"/>
      <c r="AC403" s="80"/>
      <c r="AD403" s="80"/>
      <c r="AE403" s="80"/>
      <c r="AF403" s="80"/>
      <c r="AG403" s="80"/>
      <c r="AH403" s="80"/>
      <c r="AI403" s="80"/>
      <c r="AJ403" s="80"/>
      <c r="AK403" s="80"/>
      <c r="AL403" s="80"/>
      <c r="AM403" s="80"/>
      <c r="AN403" s="80"/>
      <c r="AO403" s="80"/>
      <c r="AP403" s="80"/>
      <c r="AQ403" s="80"/>
      <c r="AR403" s="80"/>
      <c r="AS403" s="80"/>
      <c r="AT403" s="80"/>
      <c r="AU403" s="80"/>
      <c r="AV403" s="80"/>
      <c r="AW403" s="80"/>
      <c r="AX403" s="80"/>
      <c r="AY403" s="80"/>
      <c r="AZ403" s="80"/>
      <c r="BA403" s="80"/>
      <c r="BB403" s="80"/>
      <c r="BC403" s="80"/>
      <c r="BD403" s="80"/>
      <c r="BE403" s="80"/>
      <c r="BF403" s="80"/>
      <c r="BG403" s="80"/>
      <c r="BH403" s="6">
        <v>1</v>
      </c>
      <c r="BI403" s="6">
        <v>1</v>
      </c>
      <c r="BJ403" s="6">
        <v>1</v>
      </c>
      <c r="BK403" s="6">
        <v>2</v>
      </c>
      <c r="BL403" s="6">
        <v>2</v>
      </c>
      <c r="BM403" s="6">
        <v>2</v>
      </c>
      <c r="BN403" s="6">
        <v>2</v>
      </c>
      <c r="BO403" s="6">
        <v>1</v>
      </c>
      <c r="BP403" s="6">
        <v>2</v>
      </c>
      <c r="BQ403" s="6">
        <v>2</v>
      </c>
      <c r="BR403" s="6">
        <v>2</v>
      </c>
      <c r="BS403" s="6">
        <v>2</v>
      </c>
      <c r="BT403" s="6">
        <v>2</v>
      </c>
      <c r="BU403" s="6">
        <v>1</v>
      </c>
      <c r="BV403" s="6">
        <v>1</v>
      </c>
      <c r="BW403" s="6">
        <v>2</v>
      </c>
      <c r="BX403" s="6">
        <v>2</v>
      </c>
      <c r="BY403" s="6">
        <v>2</v>
      </c>
      <c r="BZ403" s="6">
        <v>2</v>
      </c>
      <c r="CA403" s="6">
        <v>1</v>
      </c>
      <c r="CB403" s="6">
        <v>2</v>
      </c>
      <c r="CC403" s="308">
        <f t="shared" si="187"/>
        <v>14</v>
      </c>
      <c r="CD403" s="347">
        <f>CC403/(CC403+CE403+CG403+CI403)</f>
        <v>0.66666666666666663</v>
      </c>
      <c r="CE403" s="308">
        <f t="shared" si="188"/>
        <v>7</v>
      </c>
      <c r="CF403" s="347">
        <f t="shared" si="193"/>
        <v>0.33333333333333331</v>
      </c>
      <c r="CG403" s="308">
        <f t="shared" si="189"/>
        <v>0</v>
      </c>
      <c r="CH403" s="347">
        <f t="shared" si="194"/>
        <v>0</v>
      </c>
      <c r="CI403" s="308">
        <f t="shared" si="190"/>
        <v>0</v>
      </c>
      <c r="CJ403" s="347">
        <f t="shared" si="185"/>
        <v>0</v>
      </c>
      <c r="CK403" s="306">
        <f t="shared" si="186"/>
        <v>1.6666666666666667</v>
      </c>
      <c r="CL403" s="306" t="str">
        <f t="shared" si="195"/>
        <v>Đạt mục tiêu</v>
      </c>
      <c r="CM403" s="6"/>
    </row>
    <row r="404" spans="1:91" s="22" customFormat="1" ht="51.75" hidden="1" customHeight="1">
      <c r="A404" s="71">
        <v>398</v>
      </c>
      <c r="B404" s="589"/>
      <c r="C404" s="590"/>
      <c r="D404" s="588"/>
      <c r="E404" s="593"/>
      <c r="F404" s="588"/>
      <c r="G404" s="576"/>
      <c r="H404" s="172" t="s">
        <v>699</v>
      </c>
      <c r="I404" s="62" t="s">
        <v>599</v>
      </c>
      <c r="J404" s="14" t="s">
        <v>363</v>
      </c>
      <c r="K404" s="15" t="s">
        <v>330</v>
      </c>
      <c r="L404" s="52" t="s">
        <v>296</v>
      </c>
      <c r="M404" s="69" t="s">
        <v>184</v>
      </c>
      <c r="N404" s="74"/>
      <c r="O404" s="74"/>
      <c r="P404" s="74"/>
      <c r="Q404" s="74" t="s">
        <v>184</v>
      </c>
      <c r="R404" s="74"/>
      <c r="S404" s="74"/>
      <c r="T404" s="74"/>
      <c r="U404" s="74"/>
      <c r="V404" s="74"/>
      <c r="W404" s="74"/>
      <c r="X404" s="306">
        <f t="shared" si="191"/>
        <v>1</v>
      </c>
      <c r="Y404" s="80"/>
      <c r="Z404" s="80"/>
      <c r="AA404" s="80"/>
      <c r="AB404" s="185"/>
      <c r="AC404" s="80"/>
      <c r="AD404" s="80"/>
      <c r="AE404" s="80"/>
      <c r="AF404" s="80"/>
      <c r="AG404" s="80"/>
      <c r="AH404" s="80"/>
      <c r="AI404" s="80"/>
      <c r="AJ404" s="80"/>
      <c r="AK404" s="80"/>
      <c r="AL404" s="80"/>
      <c r="AM404" s="80" t="s">
        <v>519</v>
      </c>
      <c r="AN404" s="80"/>
      <c r="AO404" s="80"/>
      <c r="AP404" s="80"/>
      <c r="AQ404" s="80"/>
      <c r="AR404" s="80"/>
      <c r="AS404" s="80"/>
      <c r="AT404" s="80"/>
      <c r="AU404" s="80"/>
      <c r="AV404" s="80"/>
      <c r="AW404" s="80"/>
      <c r="AX404" s="80"/>
      <c r="AY404" s="80"/>
      <c r="AZ404" s="80"/>
      <c r="BA404" s="80"/>
      <c r="BB404" s="80"/>
      <c r="BC404" s="80"/>
      <c r="BD404" s="80"/>
      <c r="BE404" s="80"/>
      <c r="BF404" s="80"/>
      <c r="BG404" s="80"/>
      <c r="BH404" s="6">
        <v>2</v>
      </c>
      <c r="BI404" s="6">
        <v>2</v>
      </c>
      <c r="BJ404" s="6">
        <v>2</v>
      </c>
      <c r="BK404" s="6">
        <v>2</v>
      </c>
      <c r="BL404" s="6">
        <v>2</v>
      </c>
      <c r="BM404" s="6">
        <v>1</v>
      </c>
      <c r="BN404" s="6">
        <v>2</v>
      </c>
      <c r="BO404" s="6">
        <v>1</v>
      </c>
      <c r="BP404" s="6">
        <v>2</v>
      </c>
      <c r="BQ404" s="6">
        <v>2</v>
      </c>
      <c r="BR404" s="6">
        <v>2</v>
      </c>
      <c r="BS404" s="6">
        <v>2</v>
      </c>
      <c r="BT404" s="6">
        <v>2</v>
      </c>
      <c r="BU404" s="6">
        <v>2</v>
      </c>
      <c r="BV404" s="6">
        <v>2</v>
      </c>
      <c r="BW404" s="6">
        <v>2</v>
      </c>
      <c r="BX404" s="6">
        <v>1</v>
      </c>
      <c r="BY404" s="6">
        <v>2</v>
      </c>
      <c r="BZ404" s="6">
        <v>2</v>
      </c>
      <c r="CA404" s="6">
        <v>2</v>
      </c>
      <c r="CB404" s="6">
        <v>2</v>
      </c>
      <c r="CC404" s="308">
        <f t="shared" si="187"/>
        <v>18</v>
      </c>
      <c r="CD404" s="347">
        <f t="shared" si="192"/>
        <v>0.8571428571428571</v>
      </c>
      <c r="CE404" s="308">
        <f t="shared" si="188"/>
        <v>3</v>
      </c>
      <c r="CF404" s="347">
        <f t="shared" si="193"/>
        <v>0.14285714285714285</v>
      </c>
      <c r="CG404" s="308">
        <f t="shared" si="189"/>
        <v>0</v>
      </c>
      <c r="CH404" s="347">
        <f t="shared" si="194"/>
        <v>0</v>
      </c>
      <c r="CI404" s="308">
        <f t="shared" si="190"/>
        <v>0</v>
      </c>
      <c r="CJ404" s="347">
        <f t="shared" si="185"/>
        <v>0</v>
      </c>
      <c r="CK404" s="306">
        <f t="shared" si="186"/>
        <v>1.8571428571428572</v>
      </c>
      <c r="CL404" s="306" t="str">
        <f t="shared" si="195"/>
        <v>Đạt mục tiêu</v>
      </c>
      <c r="CM404" s="6"/>
    </row>
    <row r="405" spans="1:91" s="22" customFormat="1" ht="42.6" hidden="1" customHeight="1">
      <c r="A405" s="71">
        <v>399</v>
      </c>
      <c r="B405" s="586"/>
      <c r="C405" s="576"/>
      <c r="D405" s="43" t="s">
        <v>10</v>
      </c>
      <c r="E405" s="345" t="s">
        <v>61</v>
      </c>
      <c r="F405" s="329" t="s">
        <v>12</v>
      </c>
      <c r="G405" s="345" t="s">
        <v>61</v>
      </c>
      <c r="H405" s="161" t="s">
        <v>594</v>
      </c>
      <c r="I405" s="55" t="s">
        <v>600</v>
      </c>
      <c r="J405" s="14" t="s">
        <v>363</v>
      </c>
      <c r="K405" s="15" t="s">
        <v>330</v>
      </c>
      <c r="L405" s="51" t="s">
        <v>296</v>
      </c>
      <c r="M405" s="69" t="s">
        <v>184</v>
      </c>
      <c r="N405" s="342"/>
      <c r="O405" s="342"/>
      <c r="P405" s="342"/>
      <c r="Q405" s="342"/>
      <c r="R405" s="342"/>
      <c r="S405" s="342"/>
      <c r="T405" s="342"/>
      <c r="U405" s="342"/>
      <c r="V405" s="342"/>
      <c r="W405" s="342" t="s">
        <v>184</v>
      </c>
      <c r="X405" s="306">
        <f t="shared" si="191"/>
        <v>1</v>
      </c>
      <c r="Y405" s="80"/>
      <c r="Z405" s="80"/>
      <c r="AA405" s="80"/>
      <c r="AB405" s="185"/>
      <c r="AC405" s="80"/>
      <c r="AD405" s="80"/>
      <c r="AE405" s="80"/>
      <c r="AF405" s="80" t="s">
        <v>522</v>
      </c>
      <c r="AG405" s="80"/>
      <c r="AH405" s="80" t="s">
        <v>522</v>
      </c>
      <c r="AI405" s="80"/>
      <c r="AJ405" s="80"/>
      <c r="AK405" s="80"/>
      <c r="AL405" s="80"/>
      <c r="AM405" s="80"/>
      <c r="AN405" s="80"/>
      <c r="AO405" s="80" t="s">
        <v>522</v>
      </c>
      <c r="AP405" s="80"/>
      <c r="AQ405" s="80"/>
      <c r="AR405" s="80" t="s">
        <v>522</v>
      </c>
      <c r="AS405" s="80"/>
      <c r="AT405" s="80"/>
      <c r="AU405" s="80"/>
      <c r="AV405" s="80"/>
      <c r="AW405" s="80"/>
      <c r="AX405" s="80"/>
      <c r="AY405" s="80"/>
      <c r="AZ405" s="80" t="s">
        <v>522</v>
      </c>
      <c r="BA405" s="80"/>
      <c r="BB405" s="80"/>
      <c r="BC405" s="80"/>
      <c r="BD405" s="80"/>
      <c r="BE405" s="80"/>
      <c r="BF405" s="80"/>
      <c r="BG405" s="80" t="s">
        <v>522</v>
      </c>
      <c r="BH405" s="6">
        <v>2</v>
      </c>
      <c r="BI405" s="6">
        <v>1</v>
      </c>
      <c r="BJ405" s="6">
        <v>2</v>
      </c>
      <c r="BK405" s="6">
        <v>2</v>
      </c>
      <c r="BL405" s="6">
        <v>2</v>
      </c>
      <c r="BM405" s="6">
        <v>2</v>
      </c>
      <c r="BN405" s="6">
        <v>1</v>
      </c>
      <c r="BO405" s="6">
        <v>2</v>
      </c>
      <c r="BP405" s="6">
        <v>2</v>
      </c>
      <c r="BQ405" s="6">
        <v>2</v>
      </c>
      <c r="BR405" s="6">
        <v>2</v>
      </c>
      <c r="BS405" s="6">
        <v>2</v>
      </c>
      <c r="BT405" s="6">
        <v>2</v>
      </c>
      <c r="BU405" s="6">
        <v>1</v>
      </c>
      <c r="BV405" s="6">
        <v>1</v>
      </c>
      <c r="BW405" s="6">
        <v>2</v>
      </c>
      <c r="BX405" s="6">
        <v>1</v>
      </c>
      <c r="BY405" s="6">
        <v>1</v>
      </c>
      <c r="BZ405" s="6">
        <v>2</v>
      </c>
      <c r="CA405" s="6">
        <v>2</v>
      </c>
      <c r="CB405" s="6">
        <v>1</v>
      </c>
      <c r="CC405" s="308">
        <f t="shared" si="187"/>
        <v>14</v>
      </c>
      <c r="CD405" s="347">
        <f t="shared" si="192"/>
        <v>0.66666666666666663</v>
      </c>
      <c r="CE405" s="308">
        <f t="shared" si="188"/>
        <v>7</v>
      </c>
      <c r="CF405" s="347">
        <f t="shared" si="193"/>
        <v>0.33333333333333331</v>
      </c>
      <c r="CG405" s="308">
        <f t="shared" si="189"/>
        <v>0</v>
      </c>
      <c r="CH405" s="347">
        <f t="shared" si="194"/>
        <v>0</v>
      </c>
      <c r="CI405" s="308">
        <f t="shared" si="190"/>
        <v>0</v>
      </c>
      <c r="CJ405" s="347">
        <f t="shared" si="185"/>
        <v>0</v>
      </c>
      <c r="CK405" s="306">
        <f t="shared" si="186"/>
        <v>1.6666666666666667</v>
      </c>
      <c r="CL405" s="306" t="str">
        <f t="shared" si="195"/>
        <v>Đạt mục tiêu</v>
      </c>
      <c r="CM405" s="6"/>
    </row>
    <row r="406" spans="1:91" s="22" customFormat="1" ht="51.75" hidden="1" customHeight="1">
      <c r="A406" s="71">
        <v>400</v>
      </c>
      <c r="B406" s="342">
        <v>539</v>
      </c>
      <c r="C406" s="345" t="s">
        <v>63</v>
      </c>
      <c r="D406" s="329" t="s">
        <v>10</v>
      </c>
      <c r="E406" s="345" t="s">
        <v>62</v>
      </c>
      <c r="F406" s="329" t="s">
        <v>12</v>
      </c>
      <c r="G406" s="345" t="s">
        <v>62</v>
      </c>
      <c r="H406" s="161" t="s">
        <v>595</v>
      </c>
      <c r="I406" s="55" t="s">
        <v>600</v>
      </c>
      <c r="J406" s="14" t="s">
        <v>363</v>
      </c>
      <c r="K406" s="15" t="s">
        <v>330</v>
      </c>
      <c r="L406" s="51" t="s">
        <v>296</v>
      </c>
      <c r="M406" s="69" t="s">
        <v>184</v>
      </c>
      <c r="N406" s="342"/>
      <c r="O406" s="342"/>
      <c r="P406" s="342"/>
      <c r="Q406" s="342" t="s">
        <v>184</v>
      </c>
      <c r="R406" s="342"/>
      <c r="S406" s="342"/>
      <c r="T406" s="342"/>
      <c r="U406" s="342"/>
      <c r="V406" s="342"/>
      <c r="W406" s="342"/>
      <c r="X406" s="306">
        <f t="shared" si="191"/>
        <v>1</v>
      </c>
      <c r="Y406" s="80"/>
      <c r="Z406" s="80"/>
      <c r="AA406" s="80"/>
      <c r="AB406" s="185"/>
      <c r="AC406" s="80"/>
      <c r="AD406" s="80"/>
      <c r="AE406" s="80"/>
      <c r="AF406" s="80"/>
      <c r="AG406" s="80"/>
      <c r="AH406" s="80"/>
      <c r="AI406" s="80"/>
      <c r="AJ406" s="80" t="s">
        <v>523</v>
      </c>
      <c r="AK406" s="80"/>
      <c r="AL406" s="80"/>
      <c r="AM406" s="80"/>
      <c r="AN406" s="80"/>
      <c r="AO406" s="80"/>
      <c r="AP406" s="80"/>
      <c r="AQ406" s="80"/>
      <c r="AR406" s="80"/>
      <c r="AS406" s="80"/>
      <c r="AT406" s="80"/>
      <c r="AU406" s="80" t="s">
        <v>522</v>
      </c>
      <c r="AV406" s="80"/>
      <c r="AW406" s="80"/>
      <c r="AX406" s="80"/>
      <c r="AY406" s="80"/>
      <c r="AZ406" s="80"/>
      <c r="BA406" s="80"/>
      <c r="BB406" s="80" t="s">
        <v>522</v>
      </c>
      <c r="BC406" s="80"/>
      <c r="BD406" s="80"/>
      <c r="BE406" s="80"/>
      <c r="BF406" s="80"/>
      <c r="BG406" s="80"/>
      <c r="BH406" s="6">
        <v>2</v>
      </c>
      <c r="BI406" s="6">
        <v>1</v>
      </c>
      <c r="BJ406" s="6">
        <v>2</v>
      </c>
      <c r="BK406" s="6">
        <v>1</v>
      </c>
      <c r="BL406" s="6">
        <v>2</v>
      </c>
      <c r="BM406" s="6">
        <v>1</v>
      </c>
      <c r="BN406" s="6">
        <v>2</v>
      </c>
      <c r="BO406" s="6">
        <v>1</v>
      </c>
      <c r="BP406" s="6">
        <v>2</v>
      </c>
      <c r="BQ406" s="6">
        <v>2</v>
      </c>
      <c r="BR406" s="6">
        <v>2</v>
      </c>
      <c r="BS406" s="6">
        <v>2</v>
      </c>
      <c r="BT406" s="6">
        <v>2</v>
      </c>
      <c r="BU406" s="6">
        <v>2</v>
      </c>
      <c r="BV406" s="6">
        <v>1</v>
      </c>
      <c r="BW406" s="6">
        <v>2</v>
      </c>
      <c r="BX406" s="6">
        <v>2</v>
      </c>
      <c r="BY406" s="6">
        <v>2</v>
      </c>
      <c r="BZ406" s="6">
        <v>2</v>
      </c>
      <c r="CA406" s="6">
        <v>2</v>
      </c>
      <c r="CB406" s="6">
        <v>2</v>
      </c>
      <c r="CC406" s="308">
        <f t="shared" si="187"/>
        <v>16</v>
      </c>
      <c r="CD406" s="347">
        <f t="shared" si="192"/>
        <v>0.76190476190476186</v>
      </c>
      <c r="CE406" s="308">
        <f t="shared" si="188"/>
        <v>5</v>
      </c>
      <c r="CF406" s="347">
        <f t="shared" si="193"/>
        <v>0.23809523809523808</v>
      </c>
      <c r="CG406" s="308">
        <f t="shared" si="189"/>
        <v>0</v>
      </c>
      <c r="CH406" s="347">
        <f t="shared" si="194"/>
        <v>0</v>
      </c>
      <c r="CI406" s="308">
        <f t="shared" si="190"/>
        <v>0</v>
      </c>
      <c r="CJ406" s="347">
        <f t="shared" si="185"/>
        <v>0</v>
      </c>
      <c r="CK406" s="306">
        <f t="shared" si="186"/>
        <v>1.7619047619047619</v>
      </c>
      <c r="CL406" s="306" t="str">
        <f t="shared" si="195"/>
        <v>Đạt mục tiêu</v>
      </c>
      <c r="CM406" s="6"/>
    </row>
    <row r="407" spans="1:91" s="22" customFormat="1" ht="20.25" hidden="1" customHeight="1">
      <c r="A407" s="71">
        <v>401</v>
      </c>
      <c r="B407" s="585">
        <v>542</v>
      </c>
      <c r="C407" s="575" t="s">
        <v>64</v>
      </c>
      <c r="D407" s="587" t="s">
        <v>10</v>
      </c>
      <c r="E407" s="575" t="s">
        <v>252</v>
      </c>
      <c r="F407" s="587" t="s">
        <v>12</v>
      </c>
      <c r="G407" s="575" t="s">
        <v>252</v>
      </c>
      <c r="H407" s="172" t="s">
        <v>693</v>
      </c>
      <c r="I407" s="62" t="s">
        <v>599</v>
      </c>
      <c r="J407" s="14" t="s">
        <v>363</v>
      </c>
      <c r="K407" s="254" t="s">
        <v>330</v>
      </c>
      <c r="L407" s="51" t="s">
        <v>296</v>
      </c>
      <c r="M407" s="69" t="s">
        <v>184</v>
      </c>
      <c r="N407" s="342" t="s">
        <v>184</v>
      </c>
      <c r="O407" s="342"/>
      <c r="P407" s="342"/>
      <c r="Q407" s="342"/>
      <c r="R407" s="342"/>
      <c r="S407" s="342"/>
      <c r="T407" s="342"/>
      <c r="U407" s="342"/>
      <c r="V407" s="342"/>
      <c r="W407" s="342"/>
      <c r="X407" s="306">
        <f t="shared" si="191"/>
        <v>1</v>
      </c>
      <c r="Y407" s="80"/>
      <c r="Z407" s="80"/>
      <c r="AA407" s="80" t="s">
        <v>519</v>
      </c>
      <c r="AB407" s="185"/>
      <c r="AC407" s="80"/>
      <c r="AD407" s="80"/>
      <c r="AE407" s="80"/>
      <c r="AF407" s="80"/>
      <c r="AG407" s="80"/>
      <c r="AH407" s="80"/>
      <c r="AI407" s="80"/>
      <c r="AJ407" s="80"/>
      <c r="AK407" s="80"/>
      <c r="AL407" s="80"/>
      <c r="AM407" s="80"/>
      <c r="AN407" s="80"/>
      <c r="AO407" s="80"/>
      <c r="AP407" s="80"/>
      <c r="AQ407" s="80"/>
      <c r="AR407" s="80"/>
      <c r="AS407" s="80"/>
      <c r="AT407" s="80"/>
      <c r="AU407" s="80"/>
      <c r="AV407" s="80"/>
      <c r="AW407" s="80"/>
      <c r="AX407" s="80"/>
      <c r="AY407" s="80"/>
      <c r="AZ407" s="80"/>
      <c r="BA407" s="80"/>
      <c r="BB407" s="80"/>
      <c r="BC407" s="80"/>
      <c r="BD407" s="80"/>
      <c r="BE407" s="80"/>
      <c r="BF407" s="80"/>
      <c r="BG407" s="80"/>
      <c r="BH407" s="6">
        <v>2</v>
      </c>
      <c r="BI407" s="6">
        <v>2</v>
      </c>
      <c r="BJ407" s="6">
        <v>2</v>
      </c>
      <c r="BK407" s="6">
        <v>2</v>
      </c>
      <c r="BL407" s="6">
        <v>2</v>
      </c>
      <c r="BM407" s="6">
        <v>1</v>
      </c>
      <c r="BN407" s="6">
        <v>2</v>
      </c>
      <c r="BO407" s="6">
        <v>1</v>
      </c>
      <c r="BP407" s="6">
        <v>2</v>
      </c>
      <c r="BQ407" s="6">
        <v>2</v>
      </c>
      <c r="BR407" s="6">
        <v>2</v>
      </c>
      <c r="BS407" s="6">
        <v>2</v>
      </c>
      <c r="BT407" s="6">
        <v>2</v>
      </c>
      <c r="BU407" s="6">
        <v>1</v>
      </c>
      <c r="BV407" s="6">
        <v>1</v>
      </c>
      <c r="BW407" s="6">
        <v>2</v>
      </c>
      <c r="BX407" s="6">
        <v>1</v>
      </c>
      <c r="BY407" s="6">
        <v>2</v>
      </c>
      <c r="BZ407" s="6">
        <v>2</v>
      </c>
      <c r="CA407" s="6">
        <v>2</v>
      </c>
      <c r="CB407" s="6">
        <v>2</v>
      </c>
      <c r="CC407" s="308">
        <f t="shared" si="187"/>
        <v>16</v>
      </c>
      <c r="CD407" s="347">
        <f t="shared" si="192"/>
        <v>0.76190476190476186</v>
      </c>
      <c r="CE407" s="308">
        <f t="shared" si="188"/>
        <v>5</v>
      </c>
      <c r="CF407" s="347">
        <f t="shared" si="193"/>
        <v>0.23809523809523808</v>
      </c>
      <c r="CG407" s="308">
        <f t="shared" si="189"/>
        <v>0</v>
      </c>
      <c r="CH407" s="347">
        <f t="shared" si="194"/>
        <v>0</v>
      </c>
      <c r="CI407" s="308">
        <f t="shared" si="190"/>
        <v>0</v>
      </c>
      <c r="CJ407" s="347">
        <f t="shared" si="185"/>
        <v>0</v>
      </c>
      <c r="CK407" s="306">
        <f t="shared" si="186"/>
        <v>1.7619047619047619</v>
      </c>
      <c r="CL407" s="306" t="str">
        <f t="shared" si="195"/>
        <v>Đạt mục tiêu</v>
      </c>
      <c r="CM407" s="6"/>
    </row>
    <row r="408" spans="1:91" s="22" customFormat="1" ht="19.5" hidden="1" customHeight="1">
      <c r="A408" s="71">
        <v>402</v>
      </c>
      <c r="B408" s="589"/>
      <c r="C408" s="590"/>
      <c r="D408" s="591"/>
      <c r="E408" s="590"/>
      <c r="F408" s="591"/>
      <c r="G408" s="590"/>
      <c r="H408" s="172" t="s">
        <v>692</v>
      </c>
      <c r="I408" s="62" t="s">
        <v>599</v>
      </c>
      <c r="J408" s="14" t="s">
        <v>363</v>
      </c>
      <c r="K408" s="254" t="s">
        <v>330</v>
      </c>
      <c r="L408" s="51" t="s">
        <v>296</v>
      </c>
      <c r="M408" s="69" t="s">
        <v>184</v>
      </c>
      <c r="N408" s="342" t="s">
        <v>184</v>
      </c>
      <c r="O408" s="342"/>
      <c r="P408" s="342"/>
      <c r="Q408" s="342"/>
      <c r="R408" s="342"/>
      <c r="S408" s="342"/>
      <c r="T408" s="342"/>
      <c r="U408" s="342"/>
      <c r="V408" s="342"/>
      <c r="W408" s="342"/>
      <c r="X408" s="306">
        <f t="shared" si="191"/>
        <v>1</v>
      </c>
      <c r="Y408" s="80"/>
      <c r="Z408" s="80" t="s">
        <v>519</v>
      </c>
      <c r="AA408" s="80"/>
      <c r="AB408" s="185"/>
      <c r="AC408" s="80"/>
      <c r="AD408" s="80"/>
      <c r="AE408" s="80"/>
      <c r="AF408" s="80"/>
      <c r="AG408" s="80"/>
      <c r="AH408" s="80"/>
      <c r="AI408" s="80"/>
      <c r="AJ408" s="80"/>
      <c r="AK408" s="80"/>
      <c r="AL408" s="80"/>
      <c r="AM408" s="80"/>
      <c r="AN408" s="80"/>
      <c r="AO408" s="80"/>
      <c r="AP408" s="80"/>
      <c r="AQ408" s="80"/>
      <c r="AR408" s="80"/>
      <c r="AS408" s="80"/>
      <c r="AT408" s="80"/>
      <c r="AU408" s="80"/>
      <c r="AV408" s="80"/>
      <c r="AW408" s="80"/>
      <c r="AX408" s="80"/>
      <c r="AY408" s="80"/>
      <c r="AZ408" s="80"/>
      <c r="BA408" s="80"/>
      <c r="BB408" s="80"/>
      <c r="BC408" s="80"/>
      <c r="BD408" s="80"/>
      <c r="BE408" s="80"/>
      <c r="BF408" s="80"/>
      <c r="BG408" s="80"/>
      <c r="BH408" s="6">
        <v>2</v>
      </c>
      <c r="BI408" s="6">
        <v>1</v>
      </c>
      <c r="BJ408" s="6">
        <v>2</v>
      </c>
      <c r="BK408" s="6">
        <v>2</v>
      </c>
      <c r="BL408" s="6">
        <v>2</v>
      </c>
      <c r="BM408" s="6">
        <v>2</v>
      </c>
      <c r="BN408" s="6">
        <v>2</v>
      </c>
      <c r="BO408" s="6">
        <v>1</v>
      </c>
      <c r="BP408" s="6">
        <v>2</v>
      </c>
      <c r="BQ408" s="6">
        <v>2</v>
      </c>
      <c r="BR408" s="6">
        <v>2</v>
      </c>
      <c r="BS408" s="6">
        <v>2</v>
      </c>
      <c r="BT408" s="6">
        <v>2</v>
      </c>
      <c r="BU408" s="6">
        <v>1</v>
      </c>
      <c r="BV408" s="6">
        <v>0</v>
      </c>
      <c r="BW408" s="6">
        <v>1</v>
      </c>
      <c r="BX408" s="6">
        <v>0</v>
      </c>
      <c r="BY408" s="6">
        <v>2</v>
      </c>
      <c r="BZ408" s="6">
        <v>1</v>
      </c>
      <c r="CA408" s="6">
        <v>2</v>
      </c>
      <c r="CB408" s="6">
        <v>2</v>
      </c>
      <c r="CC408" s="308">
        <f t="shared" si="187"/>
        <v>14</v>
      </c>
      <c r="CD408" s="347">
        <f t="shared" si="192"/>
        <v>0.66666666666666663</v>
      </c>
      <c r="CE408" s="308">
        <f t="shared" si="188"/>
        <v>5</v>
      </c>
      <c r="CF408" s="347">
        <f t="shared" si="193"/>
        <v>0.23809523809523808</v>
      </c>
      <c r="CG408" s="308">
        <f t="shared" si="189"/>
        <v>2</v>
      </c>
      <c r="CH408" s="347">
        <f t="shared" si="194"/>
        <v>9.5238095238095233E-2</v>
      </c>
      <c r="CI408" s="308">
        <f t="shared" si="190"/>
        <v>0</v>
      </c>
      <c r="CJ408" s="347">
        <f t="shared" si="185"/>
        <v>0</v>
      </c>
      <c r="CK408" s="306">
        <f t="shared" si="186"/>
        <v>1.5714285714285714</v>
      </c>
      <c r="CL408" s="306" t="str">
        <f t="shared" si="195"/>
        <v>Cần cố gắng</v>
      </c>
      <c r="CM408" s="6"/>
    </row>
    <row r="409" spans="1:91" s="22" customFormat="1" ht="24.75" hidden="1" customHeight="1">
      <c r="A409" s="71">
        <v>403</v>
      </c>
      <c r="B409" s="589"/>
      <c r="C409" s="590"/>
      <c r="D409" s="591"/>
      <c r="E409" s="590"/>
      <c r="F409" s="591"/>
      <c r="G409" s="590"/>
      <c r="H409" s="172" t="s">
        <v>691</v>
      </c>
      <c r="I409" s="62" t="s">
        <v>599</v>
      </c>
      <c r="J409" s="14" t="s">
        <v>363</v>
      </c>
      <c r="K409" s="15" t="s">
        <v>330</v>
      </c>
      <c r="L409" s="51" t="s">
        <v>296</v>
      </c>
      <c r="M409" s="69" t="s">
        <v>184</v>
      </c>
      <c r="N409" s="73"/>
      <c r="O409" s="73" t="s">
        <v>184</v>
      </c>
      <c r="P409" s="73"/>
      <c r="Q409" s="73"/>
      <c r="R409" s="73"/>
      <c r="S409" s="74"/>
      <c r="T409" s="73"/>
      <c r="U409" s="73"/>
      <c r="V409" s="73"/>
      <c r="W409" s="73"/>
      <c r="X409" s="306">
        <f t="shared" si="191"/>
        <v>1</v>
      </c>
      <c r="Y409" s="80"/>
      <c r="Z409" s="80"/>
      <c r="AA409" s="80"/>
      <c r="AB409" s="185"/>
      <c r="AC409" s="80"/>
      <c r="AD409" s="80"/>
      <c r="AE409" s="80" t="s">
        <v>519</v>
      </c>
      <c r="AF409" s="80"/>
      <c r="AG409" s="80"/>
      <c r="AH409" s="80"/>
      <c r="AI409" s="80"/>
      <c r="AJ409" s="80"/>
      <c r="AK409" s="80"/>
      <c r="AL409" s="80"/>
      <c r="AM409" s="80"/>
      <c r="AN409" s="80"/>
      <c r="AO409" s="80"/>
      <c r="AP409" s="80"/>
      <c r="AQ409" s="80"/>
      <c r="AR409" s="80"/>
      <c r="AS409" s="80"/>
      <c r="AT409" s="80"/>
      <c r="AU409" s="80"/>
      <c r="AV409" s="80"/>
      <c r="AW409" s="80"/>
      <c r="AX409" s="80"/>
      <c r="AY409" s="80"/>
      <c r="AZ409" s="80"/>
      <c r="BA409" s="80"/>
      <c r="BB409" s="80"/>
      <c r="BC409" s="80"/>
      <c r="BD409" s="80"/>
      <c r="BE409" s="80"/>
      <c r="BF409" s="80"/>
      <c r="BG409" s="80"/>
      <c r="BH409" s="6">
        <v>2</v>
      </c>
      <c r="BI409" s="6">
        <v>2</v>
      </c>
      <c r="BJ409" s="6">
        <v>2</v>
      </c>
      <c r="BK409" s="6">
        <v>2</v>
      </c>
      <c r="BL409" s="6">
        <v>2</v>
      </c>
      <c r="BM409" s="6">
        <v>1</v>
      </c>
      <c r="BN409" s="6">
        <v>2</v>
      </c>
      <c r="BO409" s="6">
        <v>1</v>
      </c>
      <c r="BP409" s="6">
        <v>2</v>
      </c>
      <c r="BQ409" s="6">
        <v>2</v>
      </c>
      <c r="BR409" s="6">
        <v>2</v>
      </c>
      <c r="BS409" s="6">
        <v>2</v>
      </c>
      <c r="BT409" s="6">
        <v>2</v>
      </c>
      <c r="BU409" s="6">
        <v>1</v>
      </c>
      <c r="BV409" s="6">
        <v>1</v>
      </c>
      <c r="BW409" s="6">
        <v>1</v>
      </c>
      <c r="BX409" s="6">
        <v>1</v>
      </c>
      <c r="BY409" s="6">
        <v>2</v>
      </c>
      <c r="BZ409" s="6">
        <v>2</v>
      </c>
      <c r="CA409" s="6">
        <v>2</v>
      </c>
      <c r="CB409" s="6">
        <v>2</v>
      </c>
      <c r="CC409" s="308">
        <f t="shared" si="187"/>
        <v>15</v>
      </c>
      <c r="CD409" s="347">
        <f t="shared" si="192"/>
        <v>0.7142857142857143</v>
      </c>
      <c r="CE409" s="308">
        <f t="shared" si="188"/>
        <v>6</v>
      </c>
      <c r="CF409" s="347">
        <f t="shared" si="193"/>
        <v>0.2857142857142857</v>
      </c>
      <c r="CG409" s="308">
        <f t="shared" si="189"/>
        <v>0</v>
      </c>
      <c r="CH409" s="347">
        <f t="shared" si="194"/>
        <v>0</v>
      </c>
      <c r="CI409" s="308">
        <f t="shared" si="190"/>
        <v>0</v>
      </c>
      <c r="CJ409" s="347">
        <f t="shared" si="185"/>
        <v>0</v>
      </c>
      <c r="CK409" s="306">
        <f t="shared" si="186"/>
        <v>1.7142857142857142</v>
      </c>
      <c r="CL409" s="306" t="str">
        <f t="shared" si="195"/>
        <v>Đạt mục tiêu</v>
      </c>
      <c r="CM409" s="6"/>
    </row>
    <row r="410" spans="1:91" s="22" customFormat="1" ht="30" hidden="1" customHeight="1">
      <c r="A410" s="71">
        <v>404</v>
      </c>
      <c r="B410" s="589"/>
      <c r="C410" s="590"/>
      <c r="D410" s="591"/>
      <c r="E410" s="590"/>
      <c r="F410" s="591"/>
      <c r="G410" s="590"/>
      <c r="H410" s="170" t="s">
        <v>904</v>
      </c>
      <c r="I410" s="62" t="s">
        <v>599</v>
      </c>
      <c r="J410" s="14" t="s">
        <v>363</v>
      </c>
      <c r="K410" s="15" t="s">
        <v>330</v>
      </c>
      <c r="L410" s="51" t="s">
        <v>296</v>
      </c>
      <c r="M410" s="69" t="s">
        <v>184</v>
      </c>
      <c r="N410" s="73"/>
      <c r="O410" s="75"/>
      <c r="P410" s="73" t="s">
        <v>184</v>
      </c>
      <c r="Q410" s="75"/>
      <c r="R410" s="75"/>
      <c r="S410" s="77"/>
      <c r="T410" s="75"/>
      <c r="U410" s="75"/>
      <c r="V410" s="75"/>
      <c r="W410" s="75"/>
      <c r="X410" s="306">
        <f t="shared" si="191"/>
        <v>1</v>
      </c>
      <c r="Y410" s="80"/>
      <c r="Z410" s="80"/>
      <c r="AA410" s="80"/>
      <c r="AB410" s="185"/>
      <c r="AC410" s="80"/>
      <c r="AD410" s="80"/>
      <c r="AE410" s="80"/>
      <c r="AF410" s="80" t="s">
        <v>522</v>
      </c>
      <c r="AG410" s="80"/>
      <c r="AH410" s="80"/>
      <c r="AI410" s="80"/>
      <c r="AJ410" s="80"/>
      <c r="AK410" s="80"/>
      <c r="AL410" s="80"/>
      <c r="AM410" s="80"/>
      <c r="AN410" s="80"/>
      <c r="AO410" s="80"/>
      <c r="AP410" s="80"/>
      <c r="AQ410" s="80"/>
      <c r="AR410" s="80"/>
      <c r="AS410" s="80"/>
      <c r="AT410" s="80"/>
      <c r="AU410" s="80"/>
      <c r="AV410" s="80"/>
      <c r="AW410" s="80"/>
      <c r="AX410" s="80"/>
      <c r="AY410" s="80"/>
      <c r="AZ410" s="80"/>
      <c r="BA410" s="80"/>
      <c r="BB410" s="80"/>
      <c r="BC410" s="80"/>
      <c r="BD410" s="80"/>
      <c r="BE410" s="80"/>
      <c r="BF410" s="80"/>
      <c r="BG410" s="80"/>
      <c r="BH410" s="6">
        <v>2</v>
      </c>
      <c r="BI410" s="6">
        <v>2</v>
      </c>
      <c r="BJ410" s="6">
        <v>2</v>
      </c>
      <c r="BK410" s="6">
        <v>2</v>
      </c>
      <c r="BL410" s="6">
        <v>2</v>
      </c>
      <c r="BM410" s="6">
        <v>1</v>
      </c>
      <c r="BN410" s="6">
        <v>2</v>
      </c>
      <c r="BO410" s="6">
        <v>2</v>
      </c>
      <c r="BP410" s="6">
        <v>2</v>
      </c>
      <c r="BQ410" s="6">
        <v>2</v>
      </c>
      <c r="BR410" s="6">
        <v>1</v>
      </c>
      <c r="BS410" s="6">
        <v>2</v>
      </c>
      <c r="BT410" s="6">
        <v>2</v>
      </c>
      <c r="BU410" s="6">
        <v>2</v>
      </c>
      <c r="BV410" s="6">
        <v>1</v>
      </c>
      <c r="BW410" s="6">
        <v>2</v>
      </c>
      <c r="BX410" s="6">
        <v>2</v>
      </c>
      <c r="BY410" s="6">
        <v>2</v>
      </c>
      <c r="BZ410" s="6">
        <v>2</v>
      </c>
      <c r="CA410" s="6">
        <v>2</v>
      </c>
      <c r="CB410" s="6">
        <v>2</v>
      </c>
      <c r="CC410" s="308">
        <f t="shared" si="187"/>
        <v>18</v>
      </c>
      <c r="CD410" s="347">
        <f t="shared" si="192"/>
        <v>0.8571428571428571</v>
      </c>
      <c r="CE410" s="308">
        <f t="shared" si="188"/>
        <v>3</v>
      </c>
      <c r="CF410" s="347">
        <f t="shared" si="193"/>
        <v>0.14285714285714285</v>
      </c>
      <c r="CG410" s="308">
        <f t="shared" si="189"/>
        <v>0</v>
      </c>
      <c r="CH410" s="347">
        <f t="shared" si="194"/>
        <v>0</v>
      </c>
      <c r="CI410" s="308">
        <f t="shared" si="190"/>
        <v>0</v>
      </c>
      <c r="CJ410" s="347">
        <f t="shared" si="185"/>
        <v>0</v>
      </c>
      <c r="CK410" s="306">
        <f t="shared" si="186"/>
        <v>1.8571428571428572</v>
      </c>
      <c r="CL410" s="306" t="str">
        <f t="shared" si="195"/>
        <v>Đạt mục tiêu</v>
      </c>
      <c r="CM410" s="6"/>
    </row>
    <row r="411" spans="1:91" s="22" customFormat="1" ht="26.25" hidden="1" customHeight="1">
      <c r="A411" s="71">
        <v>405</v>
      </c>
      <c r="B411" s="589"/>
      <c r="C411" s="590"/>
      <c r="D411" s="591"/>
      <c r="E411" s="590"/>
      <c r="F411" s="591"/>
      <c r="G411" s="590"/>
      <c r="H411" s="172" t="s">
        <v>690</v>
      </c>
      <c r="I411" s="62" t="s">
        <v>600</v>
      </c>
      <c r="J411" s="14" t="s">
        <v>363</v>
      </c>
      <c r="K411" s="15" t="s">
        <v>330</v>
      </c>
      <c r="L411" s="51" t="s">
        <v>296</v>
      </c>
      <c r="M411" s="69" t="s">
        <v>184</v>
      </c>
      <c r="N411" s="73"/>
      <c r="O411" s="73"/>
      <c r="P411" s="73"/>
      <c r="Q411" s="73"/>
      <c r="R411" s="73"/>
      <c r="S411" s="74"/>
      <c r="T411" s="73"/>
      <c r="U411" s="73"/>
      <c r="V411" s="73"/>
      <c r="W411" s="73" t="s">
        <v>184</v>
      </c>
      <c r="X411" s="306">
        <f t="shared" si="191"/>
        <v>1</v>
      </c>
      <c r="Y411" s="80"/>
      <c r="Z411" s="80"/>
      <c r="AA411" s="80"/>
      <c r="AB411" s="185"/>
      <c r="AC411" s="80"/>
      <c r="AD411" s="80" t="s">
        <v>523</v>
      </c>
      <c r="AE411" s="80"/>
      <c r="AF411" s="80"/>
      <c r="AG411" s="80"/>
      <c r="AH411" s="80"/>
      <c r="AI411" s="80"/>
      <c r="AJ411" s="80"/>
      <c r="AK411" s="80"/>
      <c r="AL411" s="80"/>
      <c r="AM411" s="80"/>
      <c r="AN411" s="80"/>
      <c r="AO411" s="80"/>
      <c r="AP411" s="80"/>
      <c r="AQ411" s="80"/>
      <c r="AR411" s="80"/>
      <c r="AS411" s="80"/>
      <c r="AT411" s="80"/>
      <c r="AU411" s="80"/>
      <c r="AV411" s="80"/>
      <c r="AW411" s="80"/>
      <c r="AX411" s="80"/>
      <c r="AY411" s="80"/>
      <c r="AZ411" s="80"/>
      <c r="BA411" s="80"/>
      <c r="BB411" s="80"/>
      <c r="BC411" s="80"/>
      <c r="BD411" s="80"/>
      <c r="BE411" s="80" t="s">
        <v>519</v>
      </c>
      <c r="BF411" s="80"/>
      <c r="BG411" s="80"/>
      <c r="BH411" s="6">
        <v>1</v>
      </c>
      <c r="BI411" s="6">
        <v>2</v>
      </c>
      <c r="BJ411" s="6">
        <v>2</v>
      </c>
      <c r="BK411" s="6">
        <v>2</v>
      </c>
      <c r="BL411" s="6">
        <v>1</v>
      </c>
      <c r="BM411" s="6">
        <v>1</v>
      </c>
      <c r="BN411" s="6">
        <v>2</v>
      </c>
      <c r="BO411" s="6">
        <v>2</v>
      </c>
      <c r="BP411" s="6">
        <v>2</v>
      </c>
      <c r="BQ411" s="6">
        <v>1</v>
      </c>
      <c r="BR411" s="6">
        <v>2</v>
      </c>
      <c r="BS411" s="6">
        <v>2</v>
      </c>
      <c r="BT411" s="6">
        <v>2</v>
      </c>
      <c r="BU411" s="6">
        <v>2</v>
      </c>
      <c r="BV411" s="6">
        <v>2</v>
      </c>
      <c r="BW411" s="6">
        <v>2</v>
      </c>
      <c r="BX411" s="6">
        <v>1</v>
      </c>
      <c r="BY411" s="6">
        <v>2</v>
      </c>
      <c r="BZ411" s="6">
        <v>2</v>
      </c>
      <c r="CA411" s="6">
        <v>1</v>
      </c>
      <c r="CB411" s="6">
        <v>2</v>
      </c>
      <c r="CC411" s="308">
        <f t="shared" si="187"/>
        <v>15</v>
      </c>
      <c r="CD411" s="347">
        <f t="shared" si="192"/>
        <v>0.7142857142857143</v>
      </c>
      <c r="CE411" s="308">
        <f t="shared" si="188"/>
        <v>6</v>
      </c>
      <c r="CF411" s="347">
        <f t="shared" si="193"/>
        <v>0.2857142857142857</v>
      </c>
      <c r="CG411" s="308">
        <f t="shared" si="189"/>
        <v>0</v>
      </c>
      <c r="CH411" s="347">
        <f t="shared" si="194"/>
        <v>0</v>
      </c>
      <c r="CI411" s="308">
        <f t="shared" si="190"/>
        <v>0</v>
      </c>
      <c r="CJ411" s="347">
        <f t="shared" si="185"/>
        <v>0</v>
      </c>
      <c r="CK411" s="306">
        <f t="shared" si="186"/>
        <v>1.7142857142857142</v>
      </c>
      <c r="CL411" s="306" t="str">
        <f t="shared" si="195"/>
        <v>Đạt mục tiêu</v>
      </c>
      <c r="CM411" s="6"/>
    </row>
    <row r="412" spans="1:91" s="22" customFormat="1" ht="26.25" customHeight="1">
      <c r="A412" s="71">
        <v>406</v>
      </c>
      <c r="B412" s="589"/>
      <c r="C412" s="590"/>
      <c r="D412" s="591"/>
      <c r="E412" s="590"/>
      <c r="F412" s="591"/>
      <c r="G412" s="590"/>
      <c r="H412" s="172" t="s">
        <v>985</v>
      </c>
      <c r="I412" s="62" t="s">
        <v>600</v>
      </c>
      <c r="J412" s="14" t="s">
        <v>363</v>
      </c>
      <c r="K412" s="15" t="s">
        <v>330</v>
      </c>
      <c r="L412" s="51" t="s">
        <v>296</v>
      </c>
      <c r="M412" s="69" t="s">
        <v>184</v>
      </c>
      <c r="N412" s="74"/>
      <c r="O412" s="74"/>
      <c r="P412" s="74"/>
      <c r="Q412" s="74"/>
      <c r="R412" s="74" t="s">
        <v>184</v>
      </c>
      <c r="S412" s="74"/>
      <c r="T412" s="74"/>
      <c r="U412" s="74"/>
      <c r="V412" s="74"/>
      <c r="W412" s="74"/>
      <c r="X412" s="306">
        <f t="shared" si="191"/>
        <v>1</v>
      </c>
      <c r="Y412" s="80"/>
      <c r="Z412" s="80"/>
      <c r="AA412" s="80"/>
      <c r="AB412" s="185"/>
      <c r="AC412" s="80"/>
      <c r="AD412" s="80"/>
      <c r="AE412" s="80"/>
      <c r="AF412" s="80"/>
      <c r="AG412" s="80"/>
      <c r="AH412" s="80"/>
      <c r="AI412" s="80"/>
      <c r="AJ412" s="80"/>
      <c r="AK412" s="80"/>
      <c r="AL412" s="80"/>
      <c r="AM412" s="80"/>
      <c r="AN412" s="80"/>
      <c r="AO412" s="80"/>
      <c r="AP412" s="80"/>
      <c r="AQ412" s="80"/>
      <c r="AR412" s="80" t="s">
        <v>519</v>
      </c>
      <c r="AS412" s="80"/>
      <c r="AT412" s="80"/>
      <c r="AU412" s="80"/>
      <c r="AV412" s="80"/>
      <c r="AW412" s="80"/>
      <c r="AX412" s="80"/>
      <c r="AY412" s="80"/>
      <c r="AZ412" s="80"/>
      <c r="BA412" s="80"/>
      <c r="BB412" s="80"/>
      <c r="BC412" s="80"/>
      <c r="BD412" s="80"/>
      <c r="BE412" s="80"/>
      <c r="BF412" s="80"/>
      <c r="BG412" s="80"/>
      <c r="BH412" s="6">
        <v>2</v>
      </c>
      <c r="BI412" s="6">
        <v>2</v>
      </c>
      <c r="BJ412" s="6">
        <v>1</v>
      </c>
      <c r="BK412" s="6">
        <v>2</v>
      </c>
      <c r="BL412" s="6">
        <v>2</v>
      </c>
      <c r="BM412" s="6">
        <v>2</v>
      </c>
      <c r="BN412" s="6">
        <v>2</v>
      </c>
      <c r="BO412" s="6">
        <v>2</v>
      </c>
      <c r="BP412" s="6">
        <v>2</v>
      </c>
      <c r="BQ412" s="6">
        <v>2</v>
      </c>
      <c r="BR412" s="6">
        <v>1</v>
      </c>
      <c r="BS412" s="6">
        <v>2</v>
      </c>
      <c r="BT412" s="6">
        <v>1</v>
      </c>
      <c r="BU412" s="6">
        <v>1</v>
      </c>
      <c r="BV412" s="6">
        <v>2</v>
      </c>
      <c r="BW412" s="6">
        <v>2</v>
      </c>
      <c r="BX412" s="6">
        <v>2</v>
      </c>
      <c r="BY412" s="6">
        <v>1</v>
      </c>
      <c r="BZ412" s="6">
        <v>2</v>
      </c>
      <c r="CA412" s="6">
        <v>2</v>
      </c>
      <c r="CB412" s="6">
        <v>2</v>
      </c>
      <c r="CC412" s="308">
        <f t="shared" si="187"/>
        <v>16</v>
      </c>
      <c r="CD412" s="347">
        <f t="shared" si="192"/>
        <v>0.76190476190476186</v>
      </c>
      <c r="CE412" s="308">
        <f t="shared" si="188"/>
        <v>5</v>
      </c>
      <c r="CF412" s="347">
        <f t="shared" si="193"/>
        <v>0.23809523809523808</v>
      </c>
      <c r="CG412" s="308">
        <f t="shared" si="189"/>
        <v>0</v>
      </c>
      <c r="CH412" s="347">
        <f t="shared" si="194"/>
        <v>0</v>
      </c>
      <c r="CI412" s="308">
        <f t="shared" si="190"/>
        <v>0</v>
      </c>
      <c r="CJ412" s="347">
        <f t="shared" si="185"/>
        <v>0</v>
      </c>
      <c r="CK412" s="277">
        <f t="shared" si="186"/>
        <v>1.7619047619047619</v>
      </c>
      <c r="CL412" s="306" t="str">
        <f t="shared" si="195"/>
        <v>Đạt mục tiêu</v>
      </c>
      <c r="CM412" s="6"/>
    </row>
    <row r="413" spans="1:91" s="22" customFormat="1" ht="30.75" customHeight="1">
      <c r="A413" s="71">
        <v>407</v>
      </c>
      <c r="B413" s="589"/>
      <c r="C413" s="590"/>
      <c r="D413" s="591"/>
      <c r="E413" s="590"/>
      <c r="F413" s="591"/>
      <c r="G413" s="590"/>
      <c r="H413" s="172" t="s">
        <v>688</v>
      </c>
      <c r="I413" s="62" t="s">
        <v>600</v>
      </c>
      <c r="J413" s="14" t="s">
        <v>363</v>
      </c>
      <c r="K413" s="15" t="s">
        <v>330</v>
      </c>
      <c r="L413" s="51" t="s">
        <v>296</v>
      </c>
      <c r="M413" s="69" t="s">
        <v>184</v>
      </c>
      <c r="N413" s="74"/>
      <c r="O413" s="74"/>
      <c r="P413" s="74"/>
      <c r="Q413" s="74"/>
      <c r="R413" s="74" t="s">
        <v>184</v>
      </c>
      <c r="S413" s="74"/>
      <c r="T413" s="74"/>
      <c r="U413" s="74"/>
      <c r="V413" s="74"/>
      <c r="W413" s="74"/>
      <c r="X413" s="306">
        <f t="shared" si="191"/>
        <v>1</v>
      </c>
      <c r="Y413" s="80"/>
      <c r="Z413" s="80"/>
      <c r="AA413" s="80"/>
      <c r="AB413" s="185"/>
      <c r="AC413" s="80"/>
      <c r="AD413" s="80"/>
      <c r="AE413" s="80"/>
      <c r="AF413" s="80"/>
      <c r="AG413" s="80"/>
      <c r="AH413" s="80"/>
      <c r="AI413" s="80"/>
      <c r="AJ413" s="80"/>
      <c r="AK413" s="80"/>
      <c r="AL413" s="80"/>
      <c r="AM413" s="80"/>
      <c r="AN413" s="80"/>
      <c r="AO413" s="80"/>
      <c r="AP413" s="80" t="s">
        <v>519</v>
      </c>
      <c r="AQ413" s="80"/>
      <c r="AR413" s="80"/>
      <c r="AS413" s="80"/>
      <c r="AT413" s="80"/>
      <c r="AU413" s="80"/>
      <c r="AV413" s="80"/>
      <c r="AW413" s="80"/>
      <c r="AX413" s="80"/>
      <c r="AY413" s="80"/>
      <c r="AZ413" s="80"/>
      <c r="BA413" s="80"/>
      <c r="BB413" s="80"/>
      <c r="BC413" s="80"/>
      <c r="BD413" s="80"/>
      <c r="BE413" s="80"/>
      <c r="BF413" s="80"/>
      <c r="BG413" s="80"/>
      <c r="BH413" s="6">
        <v>2</v>
      </c>
      <c r="BI413" s="6">
        <v>2</v>
      </c>
      <c r="BJ413" s="6">
        <v>2</v>
      </c>
      <c r="BK413" s="6">
        <v>2</v>
      </c>
      <c r="BL413" s="6">
        <v>2</v>
      </c>
      <c r="BM413" s="6">
        <v>1</v>
      </c>
      <c r="BN413" s="6">
        <v>2</v>
      </c>
      <c r="BO413" s="6">
        <v>2</v>
      </c>
      <c r="BP413" s="6">
        <v>2</v>
      </c>
      <c r="BQ413" s="6">
        <v>2</v>
      </c>
      <c r="BR413" s="6">
        <v>2</v>
      </c>
      <c r="BS413" s="6">
        <v>2</v>
      </c>
      <c r="BT413" s="6">
        <v>1</v>
      </c>
      <c r="BU413" s="6">
        <v>2</v>
      </c>
      <c r="BV413" s="6">
        <v>2</v>
      </c>
      <c r="BW413" s="6">
        <v>2</v>
      </c>
      <c r="BX413" s="6">
        <v>2</v>
      </c>
      <c r="BY413" s="6">
        <v>1</v>
      </c>
      <c r="BZ413" s="6">
        <v>2</v>
      </c>
      <c r="CA413" s="6">
        <v>2</v>
      </c>
      <c r="CB413" s="6">
        <v>2</v>
      </c>
      <c r="CC413" s="308">
        <f t="shared" si="187"/>
        <v>18</v>
      </c>
      <c r="CD413" s="347">
        <f t="shared" si="192"/>
        <v>0.8571428571428571</v>
      </c>
      <c r="CE413" s="308">
        <f t="shared" si="188"/>
        <v>3</v>
      </c>
      <c r="CF413" s="347">
        <f t="shared" si="193"/>
        <v>0.14285714285714285</v>
      </c>
      <c r="CG413" s="308">
        <f t="shared" si="189"/>
        <v>0</v>
      </c>
      <c r="CH413" s="347">
        <f t="shared" si="194"/>
        <v>0</v>
      </c>
      <c r="CI413" s="308">
        <f t="shared" si="190"/>
        <v>0</v>
      </c>
      <c r="CJ413" s="347">
        <f t="shared" si="185"/>
        <v>0</v>
      </c>
      <c r="CK413" s="277">
        <f t="shared" si="186"/>
        <v>1.8571428571428572</v>
      </c>
      <c r="CL413" s="306" t="str">
        <f t="shared" si="195"/>
        <v>Đạt mục tiêu</v>
      </c>
      <c r="CM413" s="6"/>
    </row>
    <row r="414" spans="1:91" s="22" customFormat="1" ht="24.75" hidden="1" customHeight="1">
      <c r="A414" s="71">
        <v>408</v>
      </c>
      <c r="B414" s="589"/>
      <c r="C414" s="590"/>
      <c r="D414" s="591"/>
      <c r="E414" s="590"/>
      <c r="F414" s="591"/>
      <c r="G414" s="590"/>
      <c r="H414" s="172" t="s">
        <v>680</v>
      </c>
      <c r="I414" s="62" t="s">
        <v>599</v>
      </c>
      <c r="J414" s="14" t="s">
        <v>363</v>
      </c>
      <c r="K414" s="15" t="s">
        <v>330</v>
      </c>
      <c r="L414" s="51" t="s">
        <v>296</v>
      </c>
      <c r="M414" s="69" t="s">
        <v>184</v>
      </c>
      <c r="N414" s="73"/>
      <c r="O414" s="73"/>
      <c r="P414" s="73" t="s">
        <v>184</v>
      </c>
      <c r="Q414" s="73"/>
      <c r="R414" s="73"/>
      <c r="S414" s="74"/>
      <c r="T414" s="73"/>
      <c r="U414" s="73"/>
      <c r="V414" s="73"/>
      <c r="W414" s="73"/>
      <c r="X414" s="306">
        <f t="shared" si="191"/>
        <v>1</v>
      </c>
      <c r="Y414" s="80"/>
      <c r="Z414" s="80"/>
      <c r="AA414" s="80"/>
      <c r="AB414" s="185"/>
      <c r="AC414" s="80"/>
      <c r="AD414" s="80"/>
      <c r="AE414" s="80"/>
      <c r="AF414" s="80"/>
      <c r="AG414" s="80"/>
      <c r="AH414" s="80"/>
      <c r="AI414" s="80" t="s">
        <v>519</v>
      </c>
      <c r="AJ414" s="80"/>
      <c r="AK414" s="80"/>
      <c r="AL414" s="80"/>
      <c r="AM414" s="80"/>
      <c r="AN414" s="80"/>
      <c r="AO414" s="80"/>
      <c r="AP414" s="80"/>
      <c r="AQ414" s="80"/>
      <c r="AR414" s="80"/>
      <c r="AS414" s="80"/>
      <c r="AT414" s="80"/>
      <c r="AU414" s="80"/>
      <c r="AV414" s="80"/>
      <c r="AW414" s="80"/>
      <c r="AX414" s="80"/>
      <c r="AY414" s="80"/>
      <c r="AZ414" s="80"/>
      <c r="BA414" s="80"/>
      <c r="BB414" s="80"/>
      <c r="BC414" s="80"/>
      <c r="BD414" s="80"/>
      <c r="BE414" s="80"/>
      <c r="BF414" s="80"/>
      <c r="BG414" s="80"/>
      <c r="BH414" s="6">
        <v>2</v>
      </c>
      <c r="BI414" s="6">
        <v>2</v>
      </c>
      <c r="BJ414" s="6">
        <v>2</v>
      </c>
      <c r="BK414" s="6">
        <v>1</v>
      </c>
      <c r="BL414" s="6">
        <v>2</v>
      </c>
      <c r="BM414" s="6">
        <v>1</v>
      </c>
      <c r="BN414" s="6">
        <v>2</v>
      </c>
      <c r="BO414" s="6">
        <v>1</v>
      </c>
      <c r="BP414" s="6">
        <v>1</v>
      </c>
      <c r="BQ414" s="6">
        <v>2</v>
      </c>
      <c r="BR414" s="6">
        <v>2</v>
      </c>
      <c r="BS414" s="6">
        <v>1</v>
      </c>
      <c r="BT414" s="6">
        <v>2</v>
      </c>
      <c r="BU414" s="6">
        <v>1</v>
      </c>
      <c r="BV414" s="6">
        <v>2</v>
      </c>
      <c r="BW414" s="6">
        <v>2</v>
      </c>
      <c r="BX414" s="6">
        <v>2</v>
      </c>
      <c r="BY414" s="6">
        <v>1</v>
      </c>
      <c r="BZ414" s="6">
        <v>2</v>
      </c>
      <c r="CA414" s="6">
        <v>2</v>
      </c>
      <c r="CB414" s="6">
        <v>2</v>
      </c>
      <c r="CC414" s="308">
        <f t="shared" si="187"/>
        <v>14</v>
      </c>
      <c r="CD414" s="347">
        <f t="shared" si="192"/>
        <v>0.66666666666666663</v>
      </c>
      <c r="CE414" s="308">
        <f t="shared" si="188"/>
        <v>7</v>
      </c>
      <c r="CF414" s="347">
        <f t="shared" si="193"/>
        <v>0.33333333333333331</v>
      </c>
      <c r="CG414" s="308">
        <f t="shared" si="189"/>
        <v>0</v>
      </c>
      <c r="CH414" s="347">
        <f t="shared" si="194"/>
        <v>0</v>
      </c>
      <c r="CI414" s="308">
        <f t="shared" si="190"/>
        <v>0</v>
      </c>
      <c r="CJ414" s="347">
        <f t="shared" si="185"/>
        <v>0</v>
      </c>
      <c r="CK414" s="306">
        <f t="shared" si="186"/>
        <v>1.6666666666666667</v>
      </c>
      <c r="CL414" s="306" t="str">
        <f t="shared" si="195"/>
        <v>Đạt mục tiêu</v>
      </c>
      <c r="CM414" s="27"/>
    </row>
    <row r="415" spans="1:91" s="22" customFormat="1" ht="45" hidden="1" customHeight="1">
      <c r="A415" s="71">
        <v>409</v>
      </c>
      <c r="B415" s="589"/>
      <c r="C415" s="590"/>
      <c r="D415" s="591"/>
      <c r="E415" s="590"/>
      <c r="F415" s="591"/>
      <c r="G415" s="590"/>
      <c r="H415" s="172" t="s">
        <v>687</v>
      </c>
      <c r="I415" s="62" t="s">
        <v>599</v>
      </c>
      <c r="J415" s="14" t="s">
        <v>363</v>
      </c>
      <c r="K415" s="15" t="s">
        <v>330</v>
      </c>
      <c r="L415" s="51" t="s">
        <v>296</v>
      </c>
      <c r="M415" s="69" t="s">
        <v>184</v>
      </c>
      <c r="N415" s="73"/>
      <c r="O415" s="73"/>
      <c r="P415" s="73"/>
      <c r="Q415" s="73"/>
      <c r="R415" s="73"/>
      <c r="S415" s="74" t="s">
        <v>184</v>
      </c>
      <c r="T415" s="73"/>
      <c r="U415" s="73"/>
      <c r="V415" s="73"/>
      <c r="W415" s="73"/>
      <c r="X415" s="306">
        <f t="shared" si="191"/>
        <v>1</v>
      </c>
      <c r="Y415" s="80"/>
      <c r="Z415" s="80"/>
      <c r="AA415" s="80"/>
      <c r="AB415" s="185"/>
      <c r="AC415" s="80"/>
      <c r="AD415" s="80"/>
      <c r="AE415" s="80"/>
      <c r="AF415" s="80"/>
      <c r="AG415" s="80"/>
      <c r="AH415" s="80"/>
      <c r="AI415" s="80"/>
      <c r="AJ415" s="80"/>
      <c r="AK415" s="80"/>
      <c r="AL415" s="80"/>
      <c r="AM415" s="80"/>
      <c r="AN415" s="80"/>
      <c r="AO415" s="80"/>
      <c r="AP415" s="80"/>
      <c r="AQ415" s="80"/>
      <c r="AR415" s="80"/>
      <c r="AS415" s="80"/>
      <c r="AT415" s="80" t="s">
        <v>519</v>
      </c>
      <c r="AU415" s="80"/>
      <c r="AV415" s="80"/>
      <c r="AW415" s="80"/>
      <c r="AX415" s="80"/>
      <c r="AY415" s="80"/>
      <c r="AZ415" s="80"/>
      <c r="BA415" s="80"/>
      <c r="BB415" s="80"/>
      <c r="BC415" s="80"/>
      <c r="BD415" s="80"/>
      <c r="BE415" s="80"/>
      <c r="BF415" s="80"/>
      <c r="BG415" s="80"/>
      <c r="BH415" s="222">
        <v>2</v>
      </c>
      <c r="BI415" s="222">
        <v>1</v>
      </c>
      <c r="BJ415" s="222">
        <v>1</v>
      </c>
      <c r="BK415" s="222">
        <v>2</v>
      </c>
      <c r="BL415" s="222">
        <v>2</v>
      </c>
      <c r="BM415" s="222">
        <v>1</v>
      </c>
      <c r="BN415" s="222">
        <v>2</v>
      </c>
      <c r="BO415" s="222">
        <v>1</v>
      </c>
      <c r="BP415" s="222">
        <v>1</v>
      </c>
      <c r="BQ415" s="222">
        <v>2</v>
      </c>
      <c r="BR415" s="222">
        <v>2</v>
      </c>
      <c r="BS415" s="222">
        <v>2</v>
      </c>
      <c r="BT415" s="222">
        <v>1</v>
      </c>
      <c r="BU415" s="222">
        <v>2</v>
      </c>
      <c r="BV415" s="222">
        <v>2</v>
      </c>
      <c r="BW415" s="222">
        <v>2</v>
      </c>
      <c r="BX415" s="222">
        <v>1</v>
      </c>
      <c r="BY415" s="222">
        <v>2</v>
      </c>
      <c r="BZ415" s="222">
        <v>1</v>
      </c>
      <c r="CA415" s="222">
        <v>1</v>
      </c>
      <c r="CB415" s="222">
        <v>2</v>
      </c>
      <c r="CC415" s="308">
        <f t="shared" si="187"/>
        <v>12</v>
      </c>
      <c r="CD415" s="347">
        <f t="shared" si="192"/>
        <v>0.5714285714285714</v>
      </c>
      <c r="CE415" s="308">
        <f t="shared" si="188"/>
        <v>9</v>
      </c>
      <c r="CF415" s="347">
        <f t="shared" si="193"/>
        <v>0.42857142857142855</v>
      </c>
      <c r="CG415" s="308">
        <f t="shared" si="189"/>
        <v>0</v>
      </c>
      <c r="CH415" s="347">
        <f t="shared" si="194"/>
        <v>0</v>
      </c>
      <c r="CI415" s="308">
        <f t="shared" si="190"/>
        <v>0</v>
      </c>
      <c r="CJ415" s="347">
        <f t="shared" si="185"/>
        <v>0</v>
      </c>
      <c r="CK415" s="306">
        <f t="shared" si="186"/>
        <v>1.5714285714285714</v>
      </c>
      <c r="CL415" s="306" t="str">
        <f t="shared" si="195"/>
        <v>Cần cố gắng</v>
      </c>
      <c r="CM415" s="27"/>
    </row>
    <row r="416" spans="1:91" s="22" customFormat="1" ht="27" hidden="1" customHeight="1">
      <c r="A416" s="71">
        <v>410</v>
      </c>
      <c r="B416" s="585">
        <v>551</v>
      </c>
      <c r="C416" s="575" t="s">
        <v>67</v>
      </c>
      <c r="D416" s="587" t="s">
        <v>10</v>
      </c>
      <c r="E416" s="575" t="s">
        <v>255</v>
      </c>
      <c r="F416" s="591"/>
      <c r="G416" s="590"/>
      <c r="H416" s="172" t="s">
        <v>686</v>
      </c>
      <c r="I416" s="62" t="s">
        <v>599</v>
      </c>
      <c r="J416" s="14" t="s">
        <v>363</v>
      </c>
      <c r="K416" s="15" t="s">
        <v>330</v>
      </c>
      <c r="L416" s="51" t="s">
        <v>296</v>
      </c>
      <c r="M416" s="69" t="s">
        <v>184</v>
      </c>
      <c r="N416" s="73"/>
      <c r="O416" s="73"/>
      <c r="P416" s="73"/>
      <c r="Q416" s="73"/>
      <c r="R416" s="73"/>
      <c r="S416" s="74"/>
      <c r="T416" s="73" t="s">
        <v>184</v>
      </c>
      <c r="U416" s="78"/>
      <c r="V416" s="73"/>
      <c r="W416" s="73"/>
      <c r="X416" s="306">
        <f t="shared" si="191"/>
        <v>1</v>
      </c>
      <c r="Y416" s="80"/>
      <c r="Z416" s="80"/>
      <c r="AA416" s="80"/>
      <c r="AB416" s="185"/>
      <c r="AC416" s="80"/>
      <c r="AD416" s="80"/>
      <c r="AE416" s="80"/>
      <c r="AF416" s="80"/>
      <c r="AG416" s="80"/>
      <c r="AH416" s="80"/>
      <c r="AI416" s="80"/>
      <c r="AJ416" s="80"/>
      <c r="AK416" s="80"/>
      <c r="AL416" s="80"/>
      <c r="AM416" s="80"/>
      <c r="AN416" s="80"/>
      <c r="AO416" s="80"/>
      <c r="AP416" s="80"/>
      <c r="AQ416" s="80"/>
      <c r="AR416" s="80"/>
      <c r="AS416" s="80"/>
      <c r="AT416" s="80"/>
      <c r="AU416" s="80" t="s">
        <v>519</v>
      </c>
      <c r="AV416" s="80"/>
      <c r="AW416" s="80"/>
      <c r="AX416" s="80"/>
      <c r="AY416" s="80"/>
      <c r="AZ416" s="80"/>
      <c r="BA416" s="80"/>
      <c r="BB416" s="80"/>
      <c r="BC416" s="80"/>
      <c r="BD416" s="80"/>
      <c r="BE416" s="80"/>
      <c r="BF416" s="80"/>
      <c r="BG416" s="80"/>
      <c r="BH416" s="6">
        <v>2</v>
      </c>
      <c r="BI416" s="6">
        <v>2</v>
      </c>
      <c r="BJ416" s="6">
        <v>2</v>
      </c>
      <c r="BK416" s="6">
        <v>2</v>
      </c>
      <c r="BL416" s="6">
        <v>2</v>
      </c>
      <c r="BM416" s="6">
        <v>2</v>
      </c>
      <c r="BN416" s="6">
        <v>2</v>
      </c>
      <c r="BO416" s="6">
        <v>1</v>
      </c>
      <c r="BP416" s="6">
        <v>1</v>
      </c>
      <c r="BQ416" s="6">
        <v>1</v>
      </c>
      <c r="BR416" s="6">
        <v>2</v>
      </c>
      <c r="BS416" s="6">
        <v>2</v>
      </c>
      <c r="BT416" s="6">
        <v>2</v>
      </c>
      <c r="BU416" s="6">
        <v>1</v>
      </c>
      <c r="BV416" s="6">
        <v>2</v>
      </c>
      <c r="BW416" s="6">
        <v>2</v>
      </c>
      <c r="BX416" s="6">
        <v>2</v>
      </c>
      <c r="BY416" s="6">
        <v>2</v>
      </c>
      <c r="BZ416" s="6">
        <v>2</v>
      </c>
      <c r="CA416" s="6">
        <v>2</v>
      </c>
      <c r="CB416" s="6">
        <v>2</v>
      </c>
      <c r="CC416" s="308">
        <f t="shared" si="187"/>
        <v>17</v>
      </c>
      <c r="CD416" s="347">
        <f t="shared" si="192"/>
        <v>0.80952380952380953</v>
      </c>
      <c r="CE416" s="308">
        <f t="shared" si="188"/>
        <v>4</v>
      </c>
      <c r="CF416" s="347">
        <f t="shared" si="193"/>
        <v>0.19047619047619047</v>
      </c>
      <c r="CG416" s="308">
        <f t="shared" si="189"/>
        <v>0</v>
      </c>
      <c r="CH416" s="347">
        <f t="shared" si="194"/>
        <v>0</v>
      </c>
      <c r="CI416" s="308">
        <f t="shared" si="190"/>
        <v>0</v>
      </c>
      <c r="CJ416" s="347">
        <f t="shared" si="185"/>
        <v>0</v>
      </c>
      <c r="CK416" s="306">
        <f t="shared" si="186"/>
        <v>1.8095238095238095</v>
      </c>
      <c r="CL416" s="306" t="str">
        <f t="shared" si="195"/>
        <v>Đạt mục tiêu</v>
      </c>
      <c r="CM416" s="39"/>
    </row>
    <row r="417" spans="1:91" s="22" customFormat="1" ht="18.75" hidden="1" customHeight="1">
      <c r="A417" s="71">
        <v>411</v>
      </c>
      <c r="B417" s="589"/>
      <c r="C417" s="590"/>
      <c r="D417" s="591"/>
      <c r="E417" s="590"/>
      <c r="F417" s="591"/>
      <c r="G417" s="590"/>
      <c r="H417" s="172" t="s">
        <v>685</v>
      </c>
      <c r="I417" s="62" t="s">
        <v>599</v>
      </c>
      <c r="J417" s="14" t="s">
        <v>363</v>
      </c>
      <c r="K417" s="15" t="s">
        <v>330</v>
      </c>
      <c r="L417" s="51" t="s">
        <v>296</v>
      </c>
      <c r="M417" s="69" t="s">
        <v>184</v>
      </c>
      <c r="N417" s="73"/>
      <c r="O417" s="73"/>
      <c r="P417" s="73"/>
      <c r="Q417" s="73"/>
      <c r="R417" s="73"/>
      <c r="S417" s="74"/>
      <c r="T417" s="73"/>
      <c r="U417" s="73" t="s">
        <v>184</v>
      </c>
      <c r="V417" s="73"/>
      <c r="W417" s="73"/>
      <c r="X417" s="306">
        <f t="shared" si="191"/>
        <v>1</v>
      </c>
      <c r="Y417" s="80"/>
      <c r="Z417" s="80"/>
      <c r="AA417" s="80"/>
      <c r="AB417" s="185"/>
      <c r="AC417" s="80"/>
      <c r="AD417" s="80"/>
      <c r="AE417" s="80"/>
      <c r="AF417" s="80"/>
      <c r="AG417" s="80"/>
      <c r="AH417" s="80"/>
      <c r="AI417" s="80"/>
      <c r="AJ417" s="80"/>
      <c r="AK417" s="80"/>
      <c r="AL417" s="80"/>
      <c r="AM417" s="80"/>
      <c r="AN417" s="80"/>
      <c r="AO417" s="80"/>
      <c r="AP417" s="80"/>
      <c r="AQ417" s="80"/>
      <c r="AR417" s="80"/>
      <c r="AS417" s="80"/>
      <c r="AT417" s="80"/>
      <c r="AU417" s="80"/>
      <c r="AV417" s="80"/>
      <c r="AW417" s="80"/>
      <c r="AX417" s="80"/>
      <c r="AY417" s="80" t="s">
        <v>519</v>
      </c>
      <c r="AZ417" s="80"/>
      <c r="BA417" s="80"/>
      <c r="BB417" s="80"/>
      <c r="BC417" s="80"/>
      <c r="BD417" s="80"/>
      <c r="BE417" s="80"/>
      <c r="BF417" s="80"/>
      <c r="BG417" s="80"/>
      <c r="BH417" s="6">
        <v>2</v>
      </c>
      <c r="BI417" s="6">
        <v>1</v>
      </c>
      <c r="BJ417" s="6">
        <v>2</v>
      </c>
      <c r="BK417" s="6">
        <v>2</v>
      </c>
      <c r="BL417" s="6">
        <v>2</v>
      </c>
      <c r="BM417" s="6">
        <v>1</v>
      </c>
      <c r="BN417" s="6">
        <v>2</v>
      </c>
      <c r="BO417" s="6">
        <v>2</v>
      </c>
      <c r="BP417" s="6">
        <v>2</v>
      </c>
      <c r="BQ417" s="6">
        <v>2</v>
      </c>
      <c r="BR417" s="6">
        <v>2</v>
      </c>
      <c r="BS417" s="6">
        <v>2</v>
      </c>
      <c r="BT417" s="6">
        <v>2</v>
      </c>
      <c r="BU417" s="6">
        <v>2</v>
      </c>
      <c r="BV417" s="6">
        <v>2</v>
      </c>
      <c r="BW417" s="6">
        <v>2</v>
      </c>
      <c r="BX417" s="6">
        <v>2</v>
      </c>
      <c r="BY417" s="6">
        <v>2</v>
      </c>
      <c r="BZ417" s="6">
        <v>2</v>
      </c>
      <c r="CA417" s="6">
        <v>2</v>
      </c>
      <c r="CB417" s="6">
        <v>2</v>
      </c>
      <c r="CC417" s="308">
        <f t="shared" si="187"/>
        <v>19</v>
      </c>
      <c r="CD417" s="347">
        <f t="shared" si="192"/>
        <v>0.90476190476190477</v>
      </c>
      <c r="CE417" s="308">
        <f t="shared" si="188"/>
        <v>2</v>
      </c>
      <c r="CF417" s="347">
        <f t="shared" si="193"/>
        <v>9.5238095238095233E-2</v>
      </c>
      <c r="CG417" s="308">
        <f t="shared" si="189"/>
        <v>0</v>
      </c>
      <c r="CH417" s="347">
        <f t="shared" si="194"/>
        <v>0</v>
      </c>
      <c r="CI417" s="308">
        <f t="shared" si="190"/>
        <v>0</v>
      </c>
      <c r="CJ417" s="347">
        <f t="shared" si="185"/>
        <v>0</v>
      </c>
      <c r="CK417" s="306">
        <f t="shared" si="186"/>
        <v>1.9047619047619047</v>
      </c>
      <c r="CL417" s="306" t="str">
        <f t="shared" si="195"/>
        <v>Đạt mục tiêu</v>
      </c>
      <c r="CM417" s="39"/>
    </row>
    <row r="418" spans="1:91" s="22" customFormat="1" ht="39.75" hidden="1" customHeight="1">
      <c r="A418" s="71">
        <v>412</v>
      </c>
      <c r="B418" s="589"/>
      <c r="C418" s="590"/>
      <c r="D418" s="591"/>
      <c r="E418" s="590"/>
      <c r="F418" s="591"/>
      <c r="G418" s="590"/>
      <c r="H418" s="172" t="s">
        <v>684</v>
      </c>
      <c r="I418" s="62" t="s">
        <v>599</v>
      </c>
      <c r="J418" s="14" t="s">
        <v>363</v>
      </c>
      <c r="K418" s="15" t="s">
        <v>330</v>
      </c>
      <c r="L418" s="51" t="s">
        <v>296</v>
      </c>
      <c r="M418" s="69" t="s">
        <v>184</v>
      </c>
      <c r="N418" s="73"/>
      <c r="O418" s="73"/>
      <c r="P418" s="73"/>
      <c r="Q418" s="73"/>
      <c r="R418" s="73"/>
      <c r="S418" s="74"/>
      <c r="T418" s="73"/>
      <c r="U418" s="73"/>
      <c r="V418" s="73" t="s">
        <v>184</v>
      </c>
      <c r="W418" s="73"/>
      <c r="X418" s="306">
        <f t="shared" si="191"/>
        <v>1</v>
      </c>
      <c r="Y418" s="80"/>
      <c r="Z418" s="80"/>
      <c r="AA418" s="80"/>
      <c r="AB418" s="185"/>
      <c r="AC418" s="80"/>
      <c r="AD418" s="80"/>
      <c r="AE418" s="80"/>
      <c r="AF418" s="80"/>
      <c r="AG418" s="80"/>
      <c r="AH418" s="80"/>
      <c r="AI418" s="80"/>
      <c r="AJ418" s="80"/>
      <c r="AK418" s="80"/>
      <c r="AL418" s="80"/>
      <c r="AM418" s="80"/>
      <c r="AN418" s="80"/>
      <c r="AO418" s="80"/>
      <c r="AP418" s="80"/>
      <c r="AQ418" s="80"/>
      <c r="AR418" s="80"/>
      <c r="AS418" s="80"/>
      <c r="AT418" s="80"/>
      <c r="AU418" s="80"/>
      <c r="AV418" s="80"/>
      <c r="AW418" s="80"/>
      <c r="AX418" s="80"/>
      <c r="AY418" s="80"/>
      <c r="AZ418" s="80"/>
      <c r="BA418" s="80"/>
      <c r="BB418" s="199" t="s">
        <v>519</v>
      </c>
      <c r="BC418" s="199"/>
      <c r="BD418" s="199"/>
      <c r="BE418" s="80"/>
      <c r="BF418" s="80"/>
      <c r="BG418" s="80"/>
      <c r="BH418" s="6">
        <v>2</v>
      </c>
      <c r="BI418" s="6">
        <v>2</v>
      </c>
      <c r="BJ418" s="6">
        <v>2</v>
      </c>
      <c r="BK418" s="6">
        <v>2</v>
      </c>
      <c r="BL418" s="6">
        <v>2</v>
      </c>
      <c r="BM418" s="6">
        <v>2</v>
      </c>
      <c r="BN418" s="6">
        <v>2</v>
      </c>
      <c r="BO418" s="6">
        <v>2</v>
      </c>
      <c r="BP418" s="6">
        <v>2</v>
      </c>
      <c r="BQ418" s="6">
        <v>2</v>
      </c>
      <c r="BR418" s="6">
        <v>2</v>
      </c>
      <c r="BS418" s="6">
        <v>2</v>
      </c>
      <c r="BT418" s="6">
        <v>2</v>
      </c>
      <c r="BU418" s="6">
        <v>2</v>
      </c>
      <c r="BV418" s="6">
        <v>2</v>
      </c>
      <c r="BW418" s="6">
        <v>2</v>
      </c>
      <c r="BX418" s="6">
        <v>2</v>
      </c>
      <c r="BY418" s="6">
        <v>2</v>
      </c>
      <c r="BZ418" s="6">
        <v>2</v>
      </c>
      <c r="CA418" s="6">
        <v>2</v>
      </c>
      <c r="CB418" s="6">
        <v>2</v>
      </c>
      <c r="CC418" s="308">
        <f t="shared" si="187"/>
        <v>21</v>
      </c>
      <c r="CD418" s="347">
        <f t="shared" si="192"/>
        <v>1</v>
      </c>
      <c r="CE418" s="308">
        <f t="shared" si="188"/>
        <v>0</v>
      </c>
      <c r="CF418" s="347">
        <f t="shared" si="193"/>
        <v>0</v>
      </c>
      <c r="CG418" s="308">
        <f t="shared" si="189"/>
        <v>0</v>
      </c>
      <c r="CH418" s="347">
        <f t="shared" si="194"/>
        <v>0</v>
      </c>
      <c r="CI418" s="308">
        <f t="shared" si="190"/>
        <v>0</v>
      </c>
      <c r="CJ418" s="347">
        <f t="shared" si="185"/>
        <v>0</v>
      </c>
      <c r="CK418" s="306">
        <f t="shared" si="186"/>
        <v>2</v>
      </c>
      <c r="CL418" s="306" t="str">
        <f t="shared" si="195"/>
        <v>Đạt mục tiêu</v>
      </c>
      <c r="CM418" s="39"/>
    </row>
    <row r="419" spans="1:91" s="22" customFormat="1" ht="33.75" hidden="1" customHeight="1">
      <c r="A419" s="71">
        <v>413</v>
      </c>
      <c r="B419" s="589"/>
      <c r="C419" s="590"/>
      <c r="D419" s="591"/>
      <c r="E419" s="590"/>
      <c r="F419" s="591"/>
      <c r="G419" s="590"/>
      <c r="H419" s="172" t="s">
        <v>683</v>
      </c>
      <c r="I419" s="62" t="s">
        <v>599</v>
      </c>
      <c r="J419" s="14" t="s">
        <v>363</v>
      </c>
      <c r="K419" s="15" t="s">
        <v>330</v>
      </c>
      <c r="L419" s="51" t="s">
        <v>296</v>
      </c>
      <c r="M419" s="69" t="s">
        <v>184</v>
      </c>
      <c r="N419" s="73"/>
      <c r="O419" s="73"/>
      <c r="P419" s="73"/>
      <c r="Q419" s="73"/>
      <c r="R419" s="73"/>
      <c r="S419" s="74"/>
      <c r="T419" s="73"/>
      <c r="U419" s="73"/>
      <c r="V419" s="73" t="s">
        <v>184</v>
      </c>
      <c r="W419" s="73"/>
      <c r="X419" s="306">
        <f t="shared" si="191"/>
        <v>1</v>
      </c>
      <c r="Y419" s="80"/>
      <c r="Z419" s="80"/>
      <c r="AA419" s="80"/>
      <c r="AB419" s="185"/>
      <c r="AC419" s="80"/>
      <c r="AD419" s="80"/>
      <c r="AE419" s="80"/>
      <c r="AF419" s="80"/>
      <c r="AG419" s="80"/>
      <c r="AH419" s="80"/>
      <c r="AI419" s="80"/>
      <c r="AJ419" s="80"/>
      <c r="AK419" s="80"/>
      <c r="AL419" s="80"/>
      <c r="AM419" s="80"/>
      <c r="AN419" s="80"/>
      <c r="AO419" s="80"/>
      <c r="AP419" s="80"/>
      <c r="AQ419" s="80"/>
      <c r="AR419" s="80"/>
      <c r="AS419" s="80"/>
      <c r="AT419" s="80"/>
      <c r="AU419" s="80"/>
      <c r="AV419" s="80"/>
      <c r="AW419" s="80"/>
      <c r="AX419" s="80"/>
      <c r="AY419" s="80"/>
      <c r="AZ419" s="80"/>
      <c r="BA419" s="80"/>
      <c r="BB419" s="199"/>
      <c r="BC419" s="199"/>
      <c r="BD419" s="199" t="s">
        <v>519</v>
      </c>
      <c r="BE419" s="80"/>
      <c r="BF419" s="80"/>
      <c r="BG419" s="80"/>
      <c r="BH419" s="6">
        <v>2</v>
      </c>
      <c r="BI419" s="6">
        <v>2</v>
      </c>
      <c r="BJ419" s="6">
        <v>2</v>
      </c>
      <c r="BK419" s="6">
        <v>1</v>
      </c>
      <c r="BL419" s="6">
        <v>2</v>
      </c>
      <c r="BM419" s="6">
        <v>1</v>
      </c>
      <c r="BN419" s="6">
        <v>2</v>
      </c>
      <c r="BO419" s="6">
        <v>2</v>
      </c>
      <c r="BP419" s="6">
        <v>2</v>
      </c>
      <c r="BQ419" s="6">
        <v>2</v>
      </c>
      <c r="BR419" s="6">
        <v>2</v>
      </c>
      <c r="BS419" s="6">
        <v>2</v>
      </c>
      <c r="BT419" s="6">
        <v>1</v>
      </c>
      <c r="BU419" s="6">
        <v>2</v>
      </c>
      <c r="BV419" s="6">
        <v>2</v>
      </c>
      <c r="BW419" s="6">
        <v>2</v>
      </c>
      <c r="BX419" s="6">
        <v>2</v>
      </c>
      <c r="BY419" s="6">
        <v>2</v>
      </c>
      <c r="BZ419" s="6">
        <v>2</v>
      </c>
      <c r="CA419" s="6">
        <v>2</v>
      </c>
      <c r="CB419" s="6">
        <v>2</v>
      </c>
      <c r="CC419" s="308">
        <f t="shared" si="187"/>
        <v>18</v>
      </c>
      <c r="CD419" s="347">
        <f>CC419/(CC419+CE419+CG419+CI419)</f>
        <v>0.8571428571428571</v>
      </c>
      <c r="CE419" s="308">
        <f t="shared" si="188"/>
        <v>3</v>
      </c>
      <c r="CF419" s="347">
        <f t="shared" si="193"/>
        <v>0.14285714285714285</v>
      </c>
      <c r="CG419" s="308">
        <f t="shared" si="189"/>
        <v>0</v>
      </c>
      <c r="CH419" s="347">
        <f t="shared" si="194"/>
        <v>0</v>
      </c>
      <c r="CI419" s="308">
        <f t="shared" si="190"/>
        <v>0</v>
      </c>
      <c r="CJ419" s="347">
        <f t="shared" si="185"/>
        <v>0</v>
      </c>
      <c r="CK419" s="306">
        <f t="shared" si="186"/>
        <v>1.8571428571428572</v>
      </c>
      <c r="CL419" s="306" t="str">
        <f t="shared" si="195"/>
        <v>Đạt mục tiêu</v>
      </c>
      <c r="CM419" s="39"/>
    </row>
    <row r="420" spans="1:91" s="22" customFormat="1" ht="22.5" hidden="1" customHeight="1">
      <c r="A420" s="71">
        <v>414</v>
      </c>
      <c r="B420" s="589"/>
      <c r="C420" s="590"/>
      <c r="D420" s="591"/>
      <c r="E420" s="590"/>
      <c r="F420" s="591"/>
      <c r="G420" s="590"/>
      <c r="H420" s="177" t="s">
        <v>682</v>
      </c>
      <c r="I420" s="62" t="s">
        <v>599</v>
      </c>
      <c r="J420" s="14" t="s">
        <v>363</v>
      </c>
      <c r="K420" s="15" t="s">
        <v>330</v>
      </c>
      <c r="L420" s="51" t="s">
        <v>296</v>
      </c>
      <c r="M420" s="69" t="s">
        <v>184</v>
      </c>
      <c r="N420" s="73"/>
      <c r="O420" s="73"/>
      <c r="P420" s="73"/>
      <c r="Q420" s="73"/>
      <c r="R420" s="73"/>
      <c r="S420" s="74"/>
      <c r="T420" s="73"/>
      <c r="U420" s="73"/>
      <c r="V420" s="73"/>
      <c r="W420" s="73" t="s">
        <v>184</v>
      </c>
      <c r="X420" s="306">
        <f t="shared" si="191"/>
        <v>1</v>
      </c>
      <c r="Y420" s="80"/>
      <c r="Z420" s="80"/>
      <c r="AA420" s="80"/>
      <c r="AB420" s="185"/>
      <c r="AC420" s="80"/>
      <c r="AD420" s="80"/>
      <c r="AE420" s="80"/>
      <c r="AF420" s="80"/>
      <c r="AG420" s="80"/>
      <c r="AH420" s="80"/>
      <c r="AI420" s="80"/>
      <c r="AJ420" s="80"/>
      <c r="AK420" s="80"/>
      <c r="AL420" s="80"/>
      <c r="AM420" s="80"/>
      <c r="AN420" s="80"/>
      <c r="AO420" s="80"/>
      <c r="AP420" s="80"/>
      <c r="AQ420" s="80"/>
      <c r="AR420" s="80"/>
      <c r="AS420" s="80"/>
      <c r="AT420" s="80"/>
      <c r="AU420" s="80"/>
      <c r="AV420" s="80"/>
      <c r="AW420" s="80"/>
      <c r="AX420" s="80"/>
      <c r="AY420" s="80"/>
      <c r="AZ420" s="80"/>
      <c r="BA420" s="80"/>
      <c r="BB420" s="80"/>
      <c r="BC420" s="80"/>
      <c r="BD420" s="80"/>
      <c r="BE420" s="80"/>
      <c r="BF420" s="80"/>
      <c r="BG420" s="80" t="s">
        <v>519</v>
      </c>
      <c r="BH420" s="6">
        <v>2</v>
      </c>
      <c r="BI420" s="6">
        <v>2</v>
      </c>
      <c r="BJ420" s="6">
        <v>2</v>
      </c>
      <c r="BK420" s="6">
        <v>2</v>
      </c>
      <c r="BL420" s="6">
        <v>2</v>
      </c>
      <c r="BM420" s="6">
        <v>2</v>
      </c>
      <c r="BN420" s="6">
        <v>2</v>
      </c>
      <c r="BO420" s="6">
        <v>2</v>
      </c>
      <c r="BP420" s="6">
        <v>2</v>
      </c>
      <c r="BQ420" s="6">
        <v>2</v>
      </c>
      <c r="BR420" s="6">
        <v>2</v>
      </c>
      <c r="BS420" s="6">
        <v>2</v>
      </c>
      <c r="BT420" s="6">
        <v>1</v>
      </c>
      <c r="BU420" s="6">
        <v>2</v>
      </c>
      <c r="BV420" s="6">
        <v>2</v>
      </c>
      <c r="BW420" s="6">
        <v>2</v>
      </c>
      <c r="BX420" s="6">
        <v>2</v>
      </c>
      <c r="BY420" s="6">
        <v>2</v>
      </c>
      <c r="BZ420" s="6">
        <v>2</v>
      </c>
      <c r="CA420" s="6">
        <v>1</v>
      </c>
      <c r="CB420" s="6">
        <v>2</v>
      </c>
      <c r="CC420" s="308">
        <f t="shared" si="187"/>
        <v>19</v>
      </c>
      <c r="CD420" s="347">
        <f t="shared" si="192"/>
        <v>0.90476190476190477</v>
      </c>
      <c r="CE420" s="308">
        <f t="shared" si="188"/>
        <v>2</v>
      </c>
      <c r="CF420" s="347">
        <f t="shared" si="193"/>
        <v>9.5238095238095233E-2</v>
      </c>
      <c r="CG420" s="308">
        <f t="shared" si="189"/>
        <v>0</v>
      </c>
      <c r="CH420" s="347">
        <f t="shared" si="194"/>
        <v>0</v>
      </c>
      <c r="CI420" s="308">
        <f t="shared" si="190"/>
        <v>0</v>
      </c>
      <c r="CJ420" s="347">
        <f t="shared" si="185"/>
        <v>0</v>
      </c>
      <c r="CK420" s="306">
        <f t="shared" si="186"/>
        <v>1.9047619047619047</v>
      </c>
      <c r="CL420" s="306" t="str">
        <f t="shared" si="195"/>
        <v>Đạt mục tiêu</v>
      </c>
      <c r="CM420" s="39"/>
    </row>
    <row r="421" spans="1:91" s="22" customFormat="1" ht="38.25" hidden="1" customHeight="1">
      <c r="A421" s="71">
        <v>415</v>
      </c>
      <c r="B421" s="589"/>
      <c r="C421" s="590"/>
      <c r="D421" s="591"/>
      <c r="E421" s="590"/>
      <c r="F421" s="591"/>
      <c r="G421" s="590"/>
      <c r="H421" s="172" t="s">
        <v>681</v>
      </c>
      <c r="I421" s="62" t="s">
        <v>599</v>
      </c>
      <c r="J421" s="14" t="s">
        <v>363</v>
      </c>
      <c r="K421" s="15" t="s">
        <v>330</v>
      </c>
      <c r="L421" s="51" t="s">
        <v>296</v>
      </c>
      <c r="M421" s="69" t="s">
        <v>184</v>
      </c>
      <c r="N421" s="73"/>
      <c r="O421" s="73"/>
      <c r="P421" s="73"/>
      <c r="Q421" s="73"/>
      <c r="R421" s="73"/>
      <c r="S421" s="74"/>
      <c r="T421" s="73"/>
      <c r="U421" s="73"/>
      <c r="V421" s="73" t="s">
        <v>184</v>
      </c>
      <c r="W421" s="73"/>
      <c r="X421" s="306">
        <f t="shared" si="191"/>
        <v>1</v>
      </c>
      <c r="Y421" s="80"/>
      <c r="Z421" s="80"/>
      <c r="AA421" s="80"/>
      <c r="AB421" s="185"/>
      <c r="AC421" s="80"/>
      <c r="AD421" s="80"/>
      <c r="AE421" s="80"/>
      <c r="AF421" s="80"/>
      <c r="AG421" s="80"/>
      <c r="AH421" s="80"/>
      <c r="AI421" s="80"/>
      <c r="AJ421" s="80"/>
      <c r="AK421" s="80"/>
      <c r="AL421" s="80"/>
      <c r="AM421" s="80"/>
      <c r="AN421" s="80"/>
      <c r="AO421" s="80"/>
      <c r="AP421" s="80"/>
      <c r="AQ421" s="80"/>
      <c r="AR421" s="80"/>
      <c r="AS421" s="80"/>
      <c r="AT421" s="80"/>
      <c r="AU421" s="80"/>
      <c r="AV421" s="80"/>
      <c r="AW421" s="80"/>
      <c r="AX421" s="80"/>
      <c r="AY421" s="80"/>
      <c r="AZ421" s="80"/>
      <c r="BA421" s="80"/>
      <c r="BB421" s="199"/>
      <c r="BC421" s="199" t="s">
        <v>519</v>
      </c>
      <c r="BD421" s="199"/>
      <c r="BE421" s="80"/>
      <c r="BF421" s="80"/>
      <c r="BG421" s="80"/>
      <c r="BH421" s="6" t="s">
        <v>946</v>
      </c>
      <c r="BI421" s="6" t="s">
        <v>946</v>
      </c>
      <c r="BJ421" s="6" t="s">
        <v>946</v>
      </c>
      <c r="BK421" s="6" t="s">
        <v>946</v>
      </c>
      <c r="BL421" s="6" t="s">
        <v>946</v>
      </c>
      <c r="BM421" s="6" t="s">
        <v>946</v>
      </c>
      <c r="BN421" s="6" t="s">
        <v>946</v>
      </c>
      <c r="BO421" s="6" t="s">
        <v>946</v>
      </c>
      <c r="BP421" s="6" t="s">
        <v>946</v>
      </c>
      <c r="BQ421" s="6" t="s">
        <v>946</v>
      </c>
      <c r="BR421" s="6" t="s">
        <v>946</v>
      </c>
      <c r="BS421" s="6" t="s">
        <v>946</v>
      </c>
      <c r="BT421" s="6" t="s">
        <v>946</v>
      </c>
      <c r="BU421" s="6" t="s">
        <v>946</v>
      </c>
      <c r="BV421" s="6" t="s">
        <v>946</v>
      </c>
      <c r="BW421" s="6" t="s">
        <v>946</v>
      </c>
      <c r="BX421" s="6" t="s">
        <v>946</v>
      </c>
      <c r="BY421" s="6" t="s">
        <v>946</v>
      </c>
      <c r="BZ421" s="6" t="s">
        <v>946</v>
      </c>
      <c r="CA421" s="6" t="s">
        <v>946</v>
      </c>
      <c r="CB421" s="6" t="s">
        <v>946</v>
      </c>
      <c r="CC421" s="308">
        <f t="shared" si="187"/>
        <v>0</v>
      </c>
      <c r="CD421" s="347">
        <f t="shared" si="192"/>
        <v>0</v>
      </c>
      <c r="CE421" s="308">
        <f t="shared" si="188"/>
        <v>0</v>
      </c>
      <c r="CF421" s="347">
        <f t="shared" si="193"/>
        <v>0</v>
      </c>
      <c r="CG421" s="308">
        <f t="shared" si="189"/>
        <v>0</v>
      </c>
      <c r="CH421" s="347">
        <f t="shared" si="194"/>
        <v>0</v>
      </c>
      <c r="CI421" s="308">
        <f t="shared" si="190"/>
        <v>21</v>
      </c>
      <c r="CJ421" s="347">
        <f t="shared" ref="CJ421:CJ446" si="196">CI421/(CC421+CE421+CG421+CI421)</f>
        <v>1</v>
      </c>
      <c r="CK421" s="306" t="e">
        <f t="shared" ref="CK421:CK446" si="197">(((CC421*2)+(CE421*1)+(CG421*0)))/(CC421+CE421+CG421)</f>
        <v>#DIV/0!</v>
      </c>
      <c r="CL421" s="306" t="str">
        <f t="shared" si="195"/>
        <v>KĐG</v>
      </c>
      <c r="CM421" s="39"/>
    </row>
    <row r="422" spans="1:91" s="22" customFormat="1" ht="29.25" hidden="1" customHeight="1">
      <c r="A422" s="71">
        <v>416</v>
      </c>
      <c r="B422" s="586"/>
      <c r="C422" s="576"/>
      <c r="D422" s="588"/>
      <c r="E422" s="576"/>
      <c r="F422" s="588"/>
      <c r="G422" s="576"/>
      <c r="H422" s="170" t="s">
        <v>907</v>
      </c>
      <c r="I422" s="62" t="s">
        <v>599</v>
      </c>
      <c r="J422" s="14" t="s">
        <v>363</v>
      </c>
      <c r="K422" s="15" t="s">
        <v>330</v>
      </c>
      <c r="L422" s="51" t="s">
        <v>296</v>
      </c>
      <c r="M422" s="69" t="s">
        <v>184</v>
      </c>
      <c r="N422" s="226"/>
      <c r="O422" s="226"/>
      <c r="P422" s="226"/>
      <c r="Q422" s="226"/>
      <c r="R422" s="226"/>
      <c r="S422" s="226"/>
      <c r="T422" s="226" t="s">
        <v>184</v>
      </c>
      <c r="U422" s="226"/>
      <c r="V422" s="226"/>
      <c r="W422" s="226"/>
      <c r="X422" s="227">
        <f t="shared" si="191"/>
        <v>1</v>
      </c>
      <c r="Y422" s="80"/>
      <c r="Z422" s="80"/>
      <c r="AA422" s="80"/>
      <c r="AB422" s="185"/>
      <c r="AC422" s="80"/>
      <c r="AD422" s="80"/>
      <c r="AE422" s="80"/>
      <c r="AF422" s="80"/>
      <c r="AG422" s="80"/>
      <c r="AH422" s="80"/>
      <c r="AI422" s="80"/>
      <c r="AJ422" s="80"/>
      <c r="AK422" s="80"/>
      <c r="AL422" s="80"/>
      <c r="AM422" s="80"/>
      <c r="AN422" s="80"/>
      <c r="AO422" s="80"/>
      <c r="AP422" s="80"/>
      <c r="AQ422" s="80"/>
      <c r="AR422" s="80"/>
      <c r="AS422" s="80"/>
      <c r="AT422" s="80"/>
      <c r="AU422" s="80"/>
      <c r="AV422" s="80" t="s">
        <v>522</v>
      </c>
      <c r="AW422" s="80"/>
      <c r="AX422" s="80"/>
      <c r="AY422" s="80"/>
      <c r="AZ422" s="80"/>
      <c r="BA422" s="80"/>
      <c r="BB422" s="80"/>
      <c r="BC422" s="80"/>
      <c r="BD422" s="80"/>
      <c r="BE422" s="80"/>
      <c r="BF422" s="80"/>
      <c r="BG422" s="80"/>
      <c r="BH422" s="6">
        <v>1</v>
      </c>
      <c r="BI422" s="6">
        <v>2</v>
      </c>
      <c r="BJ422" s="6">
        <v>2</v>
      </c>
      <c r="BK422" s="6">
        <v>2</v>
      </c>
      <c r="BL422" s="6">
        <v>1</v>
      </c>
      <c r="BM422" s="6">
        <v>2</v>
      </c>
      <c r="BN422" s="6">
        <v>2</v>
      </c>
      <c r="BO422" s="6">
        <v>2</v>
      </c>
      <c r="BP422" s="6">
        <v>2</v>
      </c>
      <c r="BQ422" s="6">
        <v>2</v>
      </c>
      <c r="BR422" s="6">
        <v>2</v>
      </c>
      <c r="BS422" s="6">
        <v>2</v>
      </c>
      <c r="BT422" s="6">
        <v>2</v>
      </c>
      <c r="BU422" s="6">
        <v>2</v>
      </c>
      <c r="BV422" s="6">
        <v>2</v>
      </c>
      <c r="BW422" s="6">
        <v>2</v>
      </c>
      <c r="BX422" s="6">
        <v>2</v>
      </c>
      <c r="BY422" s="6">
        <v>2</v>
      </c>
      <c r="BZ422" s="6">
        <v>2</v>
      </c>
      <c r="CA422" s="6">
        <v>2</v>
      </c>
      <c r="CB422" s="6">
        <v>2</v>
      </c>
      <c r="CC422" s="308">
        <f t="shared" si="187"/>
        <v>19</v>
      </c>
      <c r="CD422" s="347">
        <f t="shared" si="192"/>
        <v>0.90476190476190477</v>
      </c>
      <c r="CE422" s="308">
        <f t="shared" si="188"/>
        <v>2</v>
      </c>
      <c r="CF422" s="347">
        <f t="shared" si="193"/>
        <v>9.5238095238095233E-2</v>
      </c>
      <c r="CG422" s="308">
        <f t="shared" si="189"/>
        <v>0</v>
      </c>
      <c r="CH422" s="347">
        <f t="shared" si="194"/>
        <v>0</v>
      </c>
      <c r="CI422" s="308">
        <f t="shared" si="190"/>
        <v>0</v>
      </c>
      <c r="CJ422" s="347">
        <f t="shared" si="196"/>
        <v>0</v>
      </c>
      <c r="CK422" s="306">
        <f t="shared" si="197"/>
        <v>1.9047619047619047</v>
      </c>
      <c r="CL422" s="306" t="str">
        <f t="shared" si="195"/>
        <v>Đạt mục tiêu</v>
      </c>
      <c r="CM422" s="39"/>
    </row>
    <row r="423" spans="1:91" s="22" customFormat="1" ht="15.75" customHeight="1">
      <c r="A423" s="71">
        <v>417</v>
      </c>
      <c r="B423" s="585">
        <v>545</v>
      </c>
      <c r="C423" s="575" t="s">
        <v>66</v>
      </c>
      <c r="D423" s="587" t="s">
        <v>10</v>
      </c>
      <c r="E423" s="575" t="s">
        <v>253</v>
      </c>
      <c r="F423" s="587" t="s">
        <v>12</v>
      </c>
      <c r="G423" s="575" t="s">
        <v>253</v>
      </c>
      <c r="H423" s="177" t="s">
        <v>925</v>
      </c>
      <c r="I423" s="62" t="s">
        <v>599</v>
      </c>
      <c r="J423" s="14" t="s">
        <v>363</v>
      </c>
      <c r="K423" s="17" t="s">
        <v>330</v>
      </c>
      <c r="L423" s="51" t="s">
        <v>296</v>
      </c>
      <c r="M423" s="69" t="s">
        <v>184</v>
      </c>
      <c r="N423" s="73"/>
      <c r="O423" s="73"/>
      <c r="P423" s="73"/>
      <c r="Q423" s="73"/>
      <c r="R423" s="73" t="s">
        <v>184</v>
      </c>
      <c r="S423" s="74"/>
      <c r="T423" s="73"/>
      <c r="U423" s="73"/>
      <c r="V423" s="73"/>
      <c r="W423" s="73"/>
      <c r="X423" s="306">
        <f t="shared" si="191"/>
        <v>1</v>
      </c>
      <c r="Y423" s="80"/>
      <c r="Z423" s="80"/>
      <c r="AA423" s="80"/>
      <c r="AB423" s="185"/>
      <c r="AC423" s="80"/>
      <c r="AD423" s="80"/>
      <c r="AE423" s="80"/>
      <c r="AF423" s="80"/>
      <c r="AG423" s="80"/>
      <c r="AH423" s="80"/>
      <c r="AI423" s="80"/>
      <c r="AJ423" s="80"/>
      <c r="AK423" s="80"/>
      <c r="AL423" s="80"/>
      <c r="AM423" s="80"/>
      <c r="AN423" s="80"/>
      <c r="AO423" s="80"/>
      <c r="AP423" s="80"/>
      <c r="AQ423" s="80" t="s">
        <v>519</v>
      </c>
      <c r="AR423" s="80"/>
      <c r="AS423" s="80"/>
      <c r="AT423" s="80"/>
      <c r="AU423" s="80"/>
      <c r="AV423" s="80"/>
      <c r="AW423" s="80"/>
      <c r="AX423" s="80"/>
      <c r="AY423" s="80"/>
      <c r="AZ423" s="80"/>
      <c r="BA423" s="80"/>
      <c r="BB423" s="80"/>
      <c r="BC423" s="80"/>
      <c r="BD423" s="80"/>
      <c r="BE423" s="80"/>
      <c r="BF423" s="80"/>
      <c r="BG423" s="80"/>
      <c r="BH423" s="6">
        <v>1</v>
      </c>
      <c r="BI423" s="6">
        <v>2</v>
      </c>
      <c r="BJ423" s="6">
        <v>2</v>
      </c>
      <c r="BK423" s="6">
        <v>1</v>
      </c>
      <c r="BL423" s="6">
        <v>2</v>
      </c>
      <c r="BM423" s="6">
        <v>1</v>
      </c>
      <c r="BN423" s="6">
        <v>2</v>
      </c>
      <c r="BO423" s="6">
        <v>1</v>
      </c>
      <c r="BP423" s="6">
        <v>2</v>
      </c>
      <c r="BQ423" s="6">
        <v>1</v>
      </c>
      <c r="BR423" s="6">
        <v>2</v>
      </c>
      <c r="BS423" s="6">
        <v>2</v>
      </c>
      <c r="BT423" s="6">
        <v>2</v>
      </c>
      <c r="BU423" s="6">
        <v>2</v>
      </c>
      <c r="BV423" s="6">
        <v>1</v>
      </c>
      <c r="BW423" s="6">
        <v>1</v>
      </c>
      <c r="BX423" s="6">
        <v>2</v>
      </c>
      <c r="BY423" s="6">
        <v>2</v>
      </c>
      <c r="BZ423" s="6">
        <v>2</v>
      </c>
      <c r="CA423" s="6">
        <v>1</v>
      </c>
      <c r="CB423" s="6">
        <v>2</v>
      </c>
      <c r="CC423" s="308">
        <f t="shared" si="187"/>
        <v>13</v>
      </c>
      <c r="CD423" s="347">
        <f t="shared" si="192"/>
        <v>0.61904761904761907</v>
      </c>
      <c r="CE423" s="308">
        <f t="shared" si="188"/>
        <v>8</v>
      </c>
      <c r="CF423" s="347">
        <f t="shared" si="193"/>
        <v>0.38095238095238093</v>
      </c>
      <c r="CG423" s="308">
        <f t="shared" si="189"/>
        <v>0</v>
      </c>
      <c r="CH423" s="347">
        <f t="shared" si="194"/>
        <v>0</v>
      </c>
      <c r="CI423" s="308">
        <f t="shared" si="190"/>
        <v>0</v>
      </c>
      <c r="CJ423" s="347">
        <f t="shared" si="196"/>
        <v>0</v>
      </c>
      <c r="CK423" s="277">
        <f t="shared" si="197"/>
        <v>1.6190476190476191</v>
      </c>
      <c r="CL423" s="306" t="str">
        <f t="shared" si="195"/>
        <v>Đạt mục tiêu</v>
      </c>
      <c r="CM423" s="6"/>
    </row>
    <row r="424" spans="1:91" s="22" customFormat="1" ht="30.75" hidden="1" customHeight="1">
      <c r="A424" s="71">
        <v>418</v>
      </c>
      <c r="B424" s="589"/>
      <c r="C424" s="590"/>
      <c r="D424" s="591"/>
      <c r="E424" s="590"/>
      <c r="F424" s="591"/>
      <c r="G424" s="590"/>
      <c r="H424" s="178" t="s">
        <v>993</v>
      </c>
      <c r="I424" s="62" t="s">
        <v>599</v>
      </c>
      <c r="J424" s="14" t="s">
        <v>363</v>
      </c>
      <c r="K424" s="17" t="s">
        <v>330</v>
      </c>
      <c r="L424" s="52" t="s">
        <v>296</v>
      </c>
      <c r="M424" s="69" t="s">
        <v>184</v>
      </c>
      <c r="N424" s="73"/>
      <c r="O424" s="73"/>
      <c r="P424" s="73"/>
      <c r="Q424" s="73"/>
      <c r="R424" s="73"/>
      <c r="S424" s="74"/>
      <c r="T424" s="73" t="s">
        <v>184</v>
      </c>
      <c r="U424" s="73"/>
      <c r="V424" s="73"/>
      <c r="W424" s="73"/>
      <c r="X424" s="306">
        <f t="shared" si="191"/>
        <v>1</v>
      </c>
      <c r="Y424" s="80"/>
      <c r="Z424" s="80"/>
      <c r="AA424" s="80"/>
      <c r="AB424" s="185"/>
      <c r="AC424" s="80"/>
      <c r="AD424" s="80"/>
      <c r="AE424" s="80"/>
      <c r="AF424" s="80"/>
      <c r="AG424" s="80"/>
      <c r="AH424" s="80"/>
      <c r="AI424" s="80"/>
      <c r="AJ424" s="80"/>
      <c r="AK424" s="80"/>
      <c r="AL424" s="80"/>
      <c r="AM424" s="80"/>
      <c r="AN424" s="80"/>
      <c r="AO424" s="80"/>
      <c r="AP424" s="80"/>
      <c r="AQ424" s="80"/>
      <c r="AR424" s="80"/>
      <c r="AS424" s="80"/>
      <c r="AT424" s="80"/>
      <c r="AU424" s="80"/>
      <c r="AV424" s="80"/>
      <c r="AW424" s="80"/>
      <c r="AX424" s="80" t="s">
        <v>522</v>
      </c>
      <c r="AY424" s="80"/>
      <c r="AZ424" s="80"/>
      <c r="BA424" s="80"/>
      <c r="BB424" s="80"/>
      <c r="BC424" s="80"/>
      <c r="BD424" s="80"/>
      <c r="BE424" s="80"/>
      <c r="BF424" s="80"/>
      <c r="BG424" s="80"/>
      <c r="BH424" s="6" t="s">
        <v>946</v>
      </c>
      <c r="BI424" s="6" t="s">
        <v>946</v>
      </c>
      <c r="BJ424" s="6" t="s">
        <v>946</v>
      </c>
      <c r="BK424" s="6" t="s">
        <v>946</v>
      </c>
      <c r="BL424" s="6" t="s">
        <v>946</v>
      </c>
      <c r="BM424" s="6" t="s">
        <v>946</v>
      </c>
      <c r="BN424" s="6" t="s">
        <v>946</v>
      </c>
      <c r="BO424" s="6" t="s">
        <v>946</v>
      </c>
      <c r="BP424" s="6" t="s">
        <v>946</v>
      </c>
      <c r="BQ424" s="6" t="s">
        <v>946</v>
      </c>
      <c r="BR424" s="6" t="s">
        <v>946</v>
      </c>
      <c r="BS424" s="6" t="s">
        <v>946</v>
      </c>
      <c r="BT424" s="6" t="s">
        <v>946</v>
      </c>
      <c r="BU424" s="6" t="s">
        <v>946</v>
      </c>
      <c r="BV424" s="6" t="s">
        <v>946</v>
      </c>
      <c r="BW424" s="6" t="s">
        <v>946</v>
      </c>
      <c r="BX424" s="6" t="s">
        <v>946</v>
      </c>
      <c r="BY424" s="6" t="s">
        <v>946</v>
      </c>
      <c r="BZ424" s="6" t="s">
        <v>946</v>
      </c>
      <c r="CA424" s="6" t="s">
        <v>946</v>
      </c>
      <c r="CB424" s="6" t="s">
        <v>946</v>
      </c>
      <c r="CC424" s="308">
        <f t="shared" si="187"/>
        <v>0</v>
      </c>
      <c r="CD424" s="347">
        <f t="shared" si="192"/>
        <v>0</v>
      </c>
      <c r="CE424" s="308">
        <f t="shared" si="188"/>
        <v>0</v>
      </c>
      <c r="CF424" s="347">
        <f t="shared" si="193"/>
        <v>0</v>
      </c>
      <c r="CG424" s="308">
        <f t="shared" si="189"/>
        <v>0</v>
      </c>
      <c r="CH424" s="347">
        <f t="shared" si="194"/>
        <v>0</v>
      </c>
      <c r="CI424" s="308">
        <f t="shared" si="190"/>
        <v>21</v>
      </c>
      <c r="CJ424" s="347">
        <f t="shared" si="196"/>
        <v>1</v>
      </c>
      <c r="CK424" s="306" t="e">
        <f t="shared" si="197"/>
        <v>#DIV/0!</v>
      </c>
      <c r="CL424" s="306" t="str">
        <f t="shared" si="195"/>
        <v>KĐG</v>
      </c>
      <c r="CM424" s="6"/>
    </row>
    <row r="425" spans="1:91" s="22" customFormat="1" ht="32.25" hidden="1" customHeight="1">
      <c r="A425" s="71">
        <v>419</v>
      </c>
      <c r="B425" s="586"/>
      <c r="C425" s="576"/>
      <c r="D425" s="588"/>
      <c r="E425" s="576"/>
      <c r="F425" s="588"/>
      <c r="G425" s="576"/>
      <c r="H425" s="178" t="s">
        <v>678</v>
      </c>
      <c r="I425" s="62" t="s">
        <v>599</v>
      </c>
      <c r="J425" s="14" t="s">
        <v>363</v>
      </c>
      <c r="K425" s="17" t="s">
        <v>330</v>
      </c>
      <c r="L425" s="52" t="s">
        <v>296</v>
      </c>
      <c r="M425" s="69" t="s">
        <v>184</v>
      </c>
      <c r="N425" s="73"/>
      <c r="O425" s="73"/>
      <c r="P425" s="73"/>
      <c r="Q425" s="73"/>
      <c r="R425" s="73"/>
      <c r="S425" s="74" t="s">
        <v>184</v>
      </c>
      <c r="T425" s="73"/>
      <c r="U425" s="73"/>
      <c r="V425" s="73"/>
      <c r="W425" s="73"/>
      <c r="X425" s="306">
        <f t="shared" si="191"/>
        <v>1</v>
      </c>
      <c r="Y425" s="80"/>
      <c r="Z425" s="80"/>
      <c r="AA425" s="80"/>
      <c r="AB425" s="185"/>
      <c r="AC425" s="80"/>
      <c r="AD425" s="80"/>
      <c r="AE425" s="80"/>
      <c r="AF425" s="80"/>
      <c r="AG425" s="80"/>
      <c r="AH425" s="80"/>
      <c r="AI425" s="80"/>
      <c r="AJ425" s="80"/>
      <c r="AK425" s="80"/>
      <c r="AL425" s="80"/>
      <c r="AM425" s="80"/>
      <c r="AN425" s="80"/>
      <c r="AO425" s="80"/>
      <c r="AP425" s="80"/>
      <c r="AQ425" s="80"/>
      <c r="AR425" s="80"/>
      <c r="AS425" s="80" t="s">
        <v>519</v>
      </c>
      <c r="AT425" s="80"/>
      <c r="AU425" s="80"/>
      <c r="AV425" s="80"/>
      <c r="AW425" s="80"/>
      <c r="AX425" s="80"/>
      <c r="AY425" s="80"/>
      <c r="AZ425" s="80"/>
      <c r="BA425" s="80"/>
      <c r="BB425" s="80"/>
      <c r="BC425" s="80"/>
      <c r="BD425" s="80"/>
      <c r="BE425" s="80"/>
      <c r="BF425" s="80"/>
      <c r="BG425" s="80"/>
      <c r="BH425" s="222">
        <v>2</v>
      </c>
      <c r="BI425" s="222">
        <v>2</v>
      </c>
      <c r="BJ425" s="222">
        <v>2</v>
      </c>
      <c r="BK425" s="222">
        <v>2</v>
      </c>
      <c r="BL425" s="222">
        <v>2</v>
      </c>
      <c r="BM425" s="222">
        <v>2</v>
      </c>
      <c r="BN425" s="222">
        <v>2</v>
      </c>
      <c r="BO425" s="222">
        <v>2</v>
      </c>
      <c r="BP425" s="222">
        <v>2</v>
      </c>
      <c r="BQ425" s="222">
        <v>2</v>
      </c>
      <c r="BR425" s="222">
        <v>2</v>
      </c>
      <c r="BS425" s="222">
        <v>2</v>
      </c>
      <c r="BT425" s="222">
        <v>2</v>
      </c>
      <c r="BU425" s="222">
        <v>1</v>
      </c>
      <c r="BV425" s="222">
        <v>2</v>
      </c>
      <c r="BW425" s="222">
        <v>2</v>
      </c>
      <c r="BX425" s="222">
        <v>2</v>
      </c>
      <c r="BY425" s="222">
        <v>2</v>
      </c>
      <c r="BZ425" s="222">
        <v>1</v>
      </c>
      <c r="CA425" s="222">
        <v>2</v>
      </c>
      <c r="CB425" s="222">
        <v>1</v>
      </c>
      <c r="CC425" s="308">
        <f t="shared" si="187"/>
        <v>18</v>
      </c>
      <c r="CD425" s="347">
        <f t="shared" si="192"/>
        <v>0.8571428571428571</v>
      </c>
      <c r="CE425" s="308">
        <f t="shared" si="188"/>
        <v>3</v>
      </c>
      <c r="CF425" s="347">
        <f t="shared" si="193"/>
        <v>0.14285714285714285</v>
      </c>
      <c r="CG425" s="308">
        <f t="shared" si="189"/>
        <v>0</v>
      </c>
      <c r="CH425" s="347">
        <f t="shared" si="194"/>
        <v>0</v>
      </c>
      <c r="CI425" s="308">
        <f t="shared" si="190"/>
        <v>0</v>
      </c>
      <c r="CJ425" s="347">
        <f t="shared" si="196"/>
        <v>0</v>
      </c>
      <c r="CK425" s="306">
        <f t="shared" si="197"/>
        <v>1.8571428571428572</v>
      </c>
      <c r="CL425" s="306" t="str">
        <f t="shared" si="195"/>
        <v>Đạt mục tiêu</v>
      </c>
      <c r="CM425" s="39"/>
    </row>
    <row r="426" spans="1:91" s="22" customFormat="1" ht="27.75" hidden="1" customHeight="1">
      <c r="A426" s="71">
        <v>420</v>
      </c>
      <c r="B426" s="585">
        <v>548</v>
      </c>
      <c r="C426" s="575" t="s">
        <v>65</v>
      </c>
      <c r="D426" s="587" t="s">
        <v>10</v>
      </c>
      <c r="E426" s="575" t="s">
        <v>254</v>
      </c>
      <c r="F426" s="587" t="s">
        <v>12</v>
      </c>
      <c r="G426" s="575" t="s">
        <v>254</v>
      </c>
      <c r="H426" s="172" t="s">
        <v>677</v>
      </c>
      <c r="I426" s="62" t="s">
        <v>599</v>
      </c>
      <c r="J426" s="14" t="s">
        <v>363</v>
      </c>
      <c r="K426" s="255" t="s">
        <v>330</v>
      </c>
      <c r="L426" s="52" t="s">
        <v>296</v>
      </c>
      <c r="M426" s="69" t="s">
        <v>184</v>
      </c>
      <c r="N426" s="73" t="s">
        <v>184</v>
      </c>
      <c r="O426" s="73"/>
      <c r="P426" s="73"/>
      <c r="Q426" s="73"/>
      <c r="R426" s="73"/>
      <c r="S426" s="74"/>
      <c r="T426" s="73"/>
      <c r="U426" s="73"/>
      <c r="V426" s="73"/>
      <c r="W426" s="73"/>
      <c r="X426" s="306">
        <f t="shared" si="191"/>
        <v>1</v>
      </c>
      <c r="Y426" s="185" t="s">
        <v>519</v>
      </c>
      <c r="Z426" s="80"/>
      <c r="AA426" s="80"/>
      <c r="AB426" s="185"/>
      <c r="AC426" s="80"/>
      <c r="AD426" s="80"/>
      <c r="AE426" s="80"/>
      <c r="AF426" s="80"/>
      <c r="AG426" s="80"/>
      <c r="AH426" s="80"/>
      <c r="AI426" s="80"/>
      <c r="AJ426" s="80"/>
      <c r="AK426" s="80"/>
      <c r="AL426" s="80"/>
      <c r="AM426" s="80"/>
      <c r="AN426" s="80"/>
      <c r="AO426" s="80"/>
      <c r="AP426" s="80"/>
      <c r="AQ426" s="80"/>
      <c r="AR426" s="80"/>
      <c r="AS426" s="80"/>
      <c r="AT426" s="80"/>
      <c r="AU426" s="80"/>
      <c r="AV426" s="80"/>
      <c r="AW426" s="80"/>
      <c r="AX426" s="80"/>
      <c r="AY426" s="80"/>
      <c r="AZ426" s="80"/>
      <c r="BA426" s="80"/>
      <c r="BB426" s="80"/>
      <c r="BC426" s="80"/>
      <c r="BD426" s="80"/>
      <c r="BE426" s="80"/>
      <c r="BF426" s="80"/>
      <c r="BG426" s="80"/>
      <c r="BH426" s="6">
        <v>2</v>
      </c>
      <c r="BI426" s="6">
        <v>2</v>
      </c>
      <c r="BJ426" s="6">
        <v>2</v>
      </c>
      <c r="BK426" s="6">
        <v>2</v>
      </c>
      <c r="BL426" s="6">
        <v>2</v>
      </c>
      <c r="BM426" s="6">
        <v>1</v>
      </c>
      <c r="BN426" s="6">
        <v>2</v>
      </c>
      <c r="BO426" s="6">
        <v>1</v>
      </c>
      <c r="BP426" s="6">
        <v>1</v>
      </c>
      <c r="BQ426" s="6">
        <v>2</v>
      </c>
      <c r="BR426" s="6">
        <v>2</v>
      </c>
      <c r="BS426" s="6">
        <v>1</v>
      </c>
      <c r="BT426" s="6">
        <v>2</v>
      </c>
      <c r="BU426" s="6">
        <v>2</v>
      </c>
      <c r="BV426" s="6">
        <v>2</v>
      </c>
      <c r="BW426" s="6">
        <v>2</v>
      </c>
      <c r="BX426" s="6">
        <v>1</v>
      </c>
      <c r="BY426" s="6">
        <v>2</v>
      </c>
      <c r="BZ426" s="6">
        <v>2</v>
      </c>
      <c r="CA426" s="6">
        <v>2</v>
      </c>
      <c r="CB426" s="6">
        <v>2</v>
      </c>
      <c r="CC426" s="308">
        <f t="shared" si="187"/>
        <v>16</v>
      </c>
      <c r="CD426" s="347">
        <f t="shared" si="192"/>
        <v>0.76190476190476186</v>
      </c>
      <c r="CE426" s="308">
        <f t="shared" si="188"/>
        <v>5</v>
      </c>
      <c r="CF426" s="347">
        <f t="shared" si="193"/>
        <v>0.23809523809523808</v>
      </c>
      <c r="CG426" s="308">
        <f t="shared" si="189"/>
        <v>0</v>
      </c>
      <c r="CH426" s="347">
        <f t="shared" si="194"/>
        <v>0</v>
      </c>
      <c r="CI426" s="308">
        <f t="shared" si="190"/>
        <v>0</v>
      </c>
      <c r="CJ426" s="347">
        <f t="shared" si="196"/>
        <v>0</v>
      </c>
      <c r="CK426" s="306">
        <f t="shared" si="197"/>
        <v>1.7619047619047619</v>
      </c>
      <c r="CL426" s="306" t="str">
        <f t="shared" si="195"/>
        <v>Đạt mục tiêu</v>
      </c>
      <c r="CM426" s="39"/>
    </row>
    <row r="427" spans="1:91" s="22" customFormat="1" ht="25.5" hidden="1" customHeight="1">
      <c r="A427" s="71">
        <v>421</v>
      </c>
      <c r="B427" s="589"/>
      <c r="C427" s="590"/>
      <c r="D427" s="591"/>
      <c r="E427" s="590"/>
      <c r="F427" s="591"/>
      <c r="G427" s="590"/>
      <c r="H427" s="172" t="s">
        <v>676</v>
      </c>
      <c r="I427" s="62" t="s">
        <v>599</v>
      </c>
      <c r="J427" s="14" t="s">
        <v>363</v>
      </c>
      <c r="K427" s="17" t="s">
        <v>330</v>
      </c>
      <c r="L427" s="52" t="s">
        <v>296</v>
      </c>
      <c r="M427" s="69" t="s">
        <v>184</v>
      </c>
      <c r="N427" s="73"/>
      <c r="O427" s="73"/>
      <c r="P427" s="73"/>
      <c r="Q427" s="73" t="s">
        <v>184</v>
      </c>
      <c r="R427" s="73"/>
      <c r="S427" s="74"/>
      <c r="T427" s="73"/>
      <c r="U427" s="73"/>
      <c r="V427" s="73"/>
      <c r="W427" s="73"/>
      <c r="X427" s="306">
        <f t="shared" si="191"/>
        <v>1</v>
      </c>
      <c r="Y427" s="80"/>
      <c r="Z427" s="80"/>
      <c r="AA427" s="80"/>
      <c r="AB427" s="185"/>
      <c r="AC427" s="80"/>
      <c r="AD427" s="80"/>
      <c r="AE427" s="80" t="s">
        <v>522</v>
      </c>
      <c r="AF427" s="80"/>
      <c r="AG427" s="80"/>
      <c r="AH427" s="80"/>
      <c r="AI427" s="80"/>
      <c r="AJ427" s="80"/>
      <c r="AK427" s="80"/>
      <c r="AL427" s="80"/>
      <c r="AM427" s="80" t="s">
        <v>519</v>
      </c>
      <c r="AN427" s="80"/>
      <c r="AO427" s="80"/>
      <c r="AP427" s="80"/>
      <c r="AQ427" s="80"/>
      <c r="AR427" s="80"/>
      <c r="AS427" s="80"/>
      <c r="AT427" s="80"/>
      <c r="AU427" s="80"/>
      <c r="AV427" s="80"/>
      <c r="AW427" s="80"/>
      <c r="AX427" s="80"/>
      <c r="AY427" s="80"/>
      <c r="AZ427" s="80"/>
      <c r="BA427" s="80"/>
      <c r="BB427" s="80"/>
      <c r="BC427" s="80"/>
      <c r="BD427" s="80"/>
      <c r="BE427" s="80"/>
      <c r="BF427" s="80"/>
      <c r="BG427" s="80"/>
      <c r="BH427" s="6">
        <v>2</v>
      </c>
      <c r="BI427" s="6">
        <v>2</v>
      </c>
      <c r="BJ427" s="6">
        <v>2</v>
      </c>
      <c r="BK427" s="6">
        <v>2</v>
      </c>
      <c r="BL427" s="6">
        <v>1</v>
      </c>
      <c r="BM427" s="6">
        <v>1</v>
      </c>
      <c r="BN427" s="6">
        <v>2</v>
      </c>
      <c r="BO427" s="6">
        <v>2</v>
      </c>
      <c r="BP427" s="6">
        <v>2</v>
      </c>
      <c r="BQ427" s="6">
        <v>2</v>
      </c>
      <c r="BR427" s="6">
        <v>1</v>
      </c>
      <c r="BS427" s="6">
        <v>2</v>
      </c>
      <c r="BT427" s="6">
        <v>2</v>
      </c>
      <c r="BU427" s="6">
        <v>2</v>
      </c>
      <c r="BV427" s="6">
        <v>1</v>
      </c>
      <c r="BW427" s="6">
        <v>2</v>
      </c>
      <c r="BX427" s="6">
        <v>1</v>
      </c>
      <c r="BY427" s="6">
        <v>1</v>
      </c>
      <c r="BZ427" s="6">
        <v>2</v>
      </c>
      <c r="CA427" s="6">
        <v>1</v>
      </c>
      <c r="CB427" s="6">
        <v>2</v>
      </c>
      <c r="CC427" s="308">
        <f t="shared" si="187"/>
        <v>14</v>
      </c>
      <c r="CD427" s="347">
        <f t="shared" si="192"/>
        <v>0.66666666666666663</v>
      </c>
      <c r="CE427" s="308">
        <f t="shared" si="188"/>
        <v>7</v>
      </c>
      <c r="CF427" s="347">
        <f t="shared" si="193"/>
        <v>0.33333333333333331</v>
      </c>
      <c r="CG427" s="308">
        <f t="shared" si="189"/>
        <v>0</v>
      </c>
      <c r="CH427" s="347">
        <f t="shared" si="194"/>
        <v>0</v>
      </c>
      <c r="CI427" s="308">
        <f t="shared" si="190"/>
        <v>0</v>
      </c>
      <c r="CJ427" s="347">
        <f t="shared" si="196"/>
        <v>0</v>
      </c>
      <c r="CK427" s="306">
        <f t="shared" si="197"/>
        <v>1.6666666666666667</v>
      </c>
      <c r="CL427" s="306" t="str">
        <f t="shared" si="195"/>
        <v>Đạt mục tiêu</v>
      </c>
      <c r="CM427" s="39"/>
    </row>
    <row r="428" spans="1:91" s="22" customFormat="1" ht="21.75" hidden="1" customHeight="1">
      <c r="A428" s="71">
        <v>422</v>
      </c>
      <c r="B428" s="589"/>
      <c r="C428" s="590"/>
      <c r="D428" s="591"/>
      <c r="E428" s="590"/>
      <c r="F428" s="591"/>
      <c r="G428" s="590"/>
      <c r="H428" s="172" t="s">
        <v>675</v>
      </c>
      <c r="I428" s="62" t="s">
        <v>599</v>
      </c>
      <c r="J428" s="14" t="s">
        <v>363</v>
      </c>
      <c r="K428" s="17" t="s">
        <v>330</v>
      </c>
      <c r="L428" s="52" t="s">
        <v>296</v>
      </c>
      <c r="M428" s="69" t="s">
        <v>184</v>
      </c>
      <c r="N428" s="73"/>
      <c r="O428" s="73"/>
      <c r="P428" s="73" t="s">
        <v>184</v>
      </c>
      <c r="Q428" s="73"/>
      <c r="R428" s="73"/>
      <c r="S428" s="74"/>
      <c r="T428" s="73"/>
      <c r="U428" s="73"/>
      <c r="V428" s="73"/>
      <c r="W428" s="73"/>
      <c r="X428" s="306">
        <f t="shared" si="191"/>
        <v>1</v>
      </c>
      <c r="Y428" s="80"/>
      <c r="Z428" s="80"/>
      <c r="AA428" s="80"/>
      <c r="AB428" s="185"/>
      <c r="AC428" s="80"/>
      <c r="AD428" s="80"/>
      <c r="AE428" s="80"/>
      <c r="AF428" s="80"/>
      <c r="AG428" s="80"/>
      <c r="AH428" s="80" t="s">
        <v>519</v>
      </c>
      <c r="AI428" s="80"/>
      <c r="AJ428" s="80"/>
      <c r="AK428" s="80"/>
      <c r="AL428" s="80"/>
      <c r="AM428" s="80"/>
      <c r="AN428" s="80"/>
      <c r="AO428" s="80"/>
      <c r="AP428" s="80"/>
      <c r="AQ428" s="80"/>
      <c r="AR428" s="80"/>
      <c r="AS428" s="80"/>
      <c r="AT428" s="80"/>
      <c r="AU428" s="80"/>
      <c r="AV428" s="80"/>
      <c r="AW428" s="80"/>
      <c r="AX428" s="80"/>
      <c r="AY428" s="80"/>
      <c r="AZ428" s="80"/>
      <c r="BA428" s="80"/>
      <c r="BB428" s="80"/>
      <c r="BC428" s="80"/>
      <c r="BD428" s="80"/>
      <c r="BE428" s="80"/>
      <c r="BF428" s="80"/>
      <c r="BG428" s="80"/>
      <c r="BH428" s="6">
        <v>2</v>
      </c>
      <c r="BI428" s="6">
        <v>1</v>
      </c>
      <c r="BJ428" s="6">
        <v>2</v>
      </c>
      <c r="BK428" s="6">
        <v>1</v>
      </c>
      <c r="BL428" s="6">
        <v>2</v>
      </c>
      <c r="BM428" s="6">
        <v>1</v>
      </c>
      <c r="BN428" s="6">
        <v>2</v>
      </c>
      <c r="BO428" s="6">
        <v>1</v>
      </c>
      <c r="BP428" s="6">
        <v>2</v>
      </c>
      <c r="BQ428" s="6">
        <v>2</v>
      </c>
      <c r="BR428" s="6">
        <v>2</v>
      </c>
      <c r="BS428" s="6">
        <v>2</v>
      </c>
      <c r="BT428" s="6">
        <v>2</v>
      </c>
      <c r="BU428" s="6">
        <v>2</v>
      </c>
      <c r="BV428" s="6">
        <v>1</v>
      </c>
      <c r="BW428" s="6">
        <v>2</v>
      </c>
      <c r="BX428" s="6">
        <v>2</v>
      </c>
      <c r="BY428" s="6">
        <v>2</v>
      </c>
      <c r="BZ428" s="6">
        <v>2</v>
      </c>
      <c r="CA428" s="6">
        <v>1</v>
      </c>
      <c r="CB428" s="6">
        <v>2</v>
      </c>
      <c r="CC428" s="308">
        <f t="shared" si="187"/>
        <v>15</v>
      </c>
      <c r="CD428" s="347">
        <f t="shared" si="192"/>
        <v>0.7142857142857143</v>
      </c>
      <c r="CE428" s="308">
        <f t="shared" si="188"/>
        <v>6</v>
      </c>
      <c r="CF428" s="347">
        <f t="shared" si="193"/>
        <v>0.2857142857142857</v>
      </c>
      <c r="CG428" s="308">
        <f t="shared" si="189"/>
        <v>0</v>
      </c>
      <c r="CH428" s="347">
        <f t="shared" si="194"/>
        <v>0</v>
      </c>
      <c r="CI428" s="308">
        <f t="shared" si="190"/>
        <v>0</v>
      </c>
      <c r="CJ428" s="347">
        <f t="shared" si="196"/>
        <v>0</v>
      </c>
      <c r="CK428" s="306">
        <f t="shared" si="197"/>
        <v>1.7142857142857142</v>
      </c>
      <c r="CL428" s="306" t="str">
        <f t="shared" si="195"/>
        <v>Đạt mục tiêu</v>
      </c>
      <c r="CM428" s="39"/>
    </row>
    <row r="429" spans="1:91" s="22" customFormat="1" ht="71.25" customHeight="1">
      <c r="A429" s="71">
        <v>423</v>
      </c>
      <c r="B429" s="589"/>
      <c r="C429" s="590"/>
      <c r="D429" s="591"/>
      <c r="E429" s="590"/>
      <c r="F429" s="591"/>
      <c r="G429" s="590"/>
      <c r="H429" s="170" t="s">
        <v>910</v>
      </c>
      <c r="I429" s="62" t="s">
        <v>599</v>
      </c>
      <c r="J429" s="14" t="s">
        <v>363</v>
      </c>
      <c r="K429" s="17" t="s">
        <v>330</v>
      </c>
      <c r="L429" s="52" t="s">
        <v>296</v>
      </c>
      <c r="M429" s="69" t="s">
        <v>184</v>
      </c>
      <c r="N429" s="73"/>
      <c r="O429" s="73"/>
      <c r="P429" s="73"/>
      <c r="Q429" s="73"/>
      <c r="R429" s="73" t="s">
        <v>184</v>
      </c>
      <c r="S429" s="74"/>
      <c r="T429" s="73"/>
      <c r="U429" s="73"/>
      <c r="V429" s="73"/>
      <c r="W429" s="73"/>
      <c r="X429" s="306">
        <f t="shared" si="191"/>
        <v>1</v>
      </c>
      <c r="Y429" s="80"/>
      <c r="Z429" s="80"/>
      <c r="AA429" s="80"/>
      <c r="AB429" s="185"/>
      <c r="AC429" s="80"/>
      <c r="AD429" s="80"/>
      <c r="AE429" s="80"/>
      <c r="AF429" s="80"/>
      <c r="AG429" s="80"/>
      <c r="AH429" s="80"/>
      <c r="AI429" s="80"/>
      <c r="AJ429" s="80"/>
      <c r="AK429" s="80"/>
      <c r="AL429" s="80"/>
      <c r="AM429" s="80"/>
      <c r="AN429" s="80"/>
      <c r="AO429" s="80" t="s">
        <v>522</v>
      </c>
      <c r="AP429" s="80"/>
      <c r="AQ429" s="80"/>
      <c r="AR429" s="80"/>
      <c r="AS429" s="80"/>
      <c r="AT429" s="80"/>
      <c r="AU429" s="80"/>
      <c r="AV429" s="80"/>
      <c r="AW429" s="80"/>
      <c r="AX429" s="80"/>
      <c r="AY429" s="80"/>
      <c r="AZ429" s="80"/>
      <c r="BA429" s="80"/>
      <c r="BB429" s="80"/>
      <c r="BC429" s="80"/>
      <c r="BD429" s="80"/>
      <c r="BE429" s="80"/>
      <c r="BF429" s="80"/>
      <c r="BG429" s="80"/>
      <c r="BH429" s="6">
        <v>2</v>
      </c>
      <c r="BI429" s="6">
        <v>2</v>
      </c>
      <c r="BJ429" s="6">
        <v>2</v>
      </c>
      <c r="BK429" s="6">
        <v>2</v>
      </c>
      <c r="BL429" s="6">
        <v>2</v>
      </c>
      <c r="BM429" s="6">
        <v>1</v>
      </c>
      <c r="BN429" s="6">
        <v>2</v>
      </c>
      <c r="BO429" s="6">
        <v>2</v>
      </c>
      <c r="BP429" s="6">
        <v>2</v>
      </c>
      <c r="BQ429" s="6">
        <v>2</v>
      </c>
      <c r="BR429" s="6">
        <v>2</v>
      </c>
      <c r="BS429" s="6">
        <v>2</v>
      </c>
      <c r="BT429" s="6">
        <v>1</v>
      </c>
      <c r="BU429" s="6">
        <v>1</v>
      </c>
      <c r="BV429" s="6">
        <v>2</v>
      </c>
      <c r="BW429" s="6">
        <v>2</v>
      </c>
      <c r="BX429" s="6">
        <v>2</v>
      </c>
      <c r="BY429" s="6">
        <v>1</v>
      </c>
      <c r="BZ429" s="6">
        <v>2</v>
      </c>
      <c r="CA429" s="6">
        <v>2</v>
      </c>
      <c r="CB429" s="6">
        <v>1</v>
      </c>
      <c r="CC429" s="308">
        <f t="shared" si="187"/>
        <v>16</v>
      </c>
      <c r="CD429" s="347">
        <f t="shared" si="192"/>
        <v>0.76190476190476186</v>
      </c>
      <c r="CE429" s="308">
        <f t="shared" si="188"/>
        <v>5</v>
      </c>
      <c r="CF429" s="347">
        <f t="shared" si="193"/>
        <v>0.23809523809523808</v>
      </c>
      <c r="CG429" s="308">
        <f t="shared" si="189"/>
        <v>0</v>
      </c>
      <c r="CH429" s="347">
        <f t="shared" si="194"/>
        <v>0</v>
      </c>
      <c r="CI429" s="308">
        <f t="shared" si="190"/>
        <v>0</v>
      </c>
      <c r="CJ429" s="347">
        <f t="shared" si="196"/>
        <v>0</v>
      </c>
      <c r="CK429" s="277">
        <f t="shared" si="197"/>
        <v>1.7619047619047619</v>
      </c>
      <c r="CL429" s="306" t="str">
        <f t="shared" si="195"/>
        <v>Đạt mục tiêu</v>
      </c>
      <c r="CM429" s="27"/>
    </row>
    <row r="430" spans="1:91" s="22" customFormat="1" ht="33.75" hidden="1" customHeight="1">
      <c r="A430" s="71">
        <v>424</v>
      </c>
      <c r="B430" s="589"/>
      <c r="C430" s="590"/>
      <c r="D430" s="591"/>
      <c r="E430" s="590"/>
      <c r="F430" s="591"/>
      <c r="G430" s="590"/>
      <c r="H430" s="172" t="s">
        <v>674</v>
      </c>
      <c r="I430" s="62" t="s">
        <v>599</v>
      </c>
      <c r="J430" s="14" t="s">
        <v>363</v>
      </c>
      <c r="K430" s="17" t="s">
        <v>330</v>
      </c>
      <c r="L430" s="52" t="s">
        <v>296</v>
      </c>
      <c r="M430" s="69" t="s">
        <v>184</v>
      </c>
      <c r="N430" s="73"/>
      <c r="O430" s="73"/>
      <c r="P430" s="73"/>
      <c r="Q430" s="73"/>
      <c r="R430" s="73"/>
      <c r="S430" s="74"/>
      <c r="T430" s="73" t="s">
        <v>184</v>
      </c>
      <c r="U430" s="73"/>
      <c r="V430" s="73"/>
      <c r="W430" s="73"/>
      <c r="X430" s="306">
        <f t="shared" si="191"/>
        <v>1</v>
      </c>
      <c r="Y430" s="80"/>
      <c r="Z430" s="80"/>
      <c r="AA430" s="80"/>
      <c r="AB430" s="185"/>
      <c r="AC430" s="80"/>
      <c r="AD430" s="80"/>
      <c r="AE430" s="80"/>
      <c r="AF430" s="80"/>
      <c r="AG430" s="80"/>
      <c r="AH430" s="80"/>
      <c r="AI430" s="80"/>
      <c r="AJ430" s="80"/>
      <c r="AK430" s="80"/>
      <c r="AL430" s="80"/>
      <c r="AM430" s="80"/>
      <c r="AN430" s="80"/>
      <c r="AO430" s="80"/>
      <c r="AP430" s="80"/>
      <c r="AQ430" s="80"/>
      <c r="AR430" s="80"/>
      <c r="AS430" s="80"/>
      <c r="AT430" s="80"/>
      <c r="AU430" s="80"/>
      <c r="AV430" s="80" t="s">
        <v>519</v>
      </c>
      <c r="AW430" s="80"/>
      <c r="AX430" s="80"/>
      <c r="AY430" s="80"/>
      <c r="AZ430" s="80"/>
      <c r="BA430" s="80"/>
      <c r="BB430" s="80"/>
      <c r="BC430" s="80"/>
      <c r="BD430" s="80"/>
      <c r="BE430" s="80"/>
      <c r="BF430" s="80"/>
      <c r="BG430" s="80"/>
      <c r="BH430" s="6">
        <v>2</v>
      </c>
      <c r="BI430" s="6">
        <v>2</v>
      </c>
      <c r="BJ430" s="6">
        <v>2</v>
      </c>
      <c r="BK430" s="6">
        <v>2</v>
      </c>
      <c r="BL430" s="6">
        <v>1</v>
      </c>
      <c r="BM430" s="6">
        <v>2</v>
      </c>
      <c r="BN430" s="6">
        <v>2</v>
      </c>
      <c r="BO430" s="6">
        <v>1</v>
      </c>
      <c r="BP430" s="6">
        <v>2</v>
      </c>
      <c r="BQ430" s="6">
        <v>2</v>
      </c>
      <c r="BR430" s="6">
        <v>2</v>
      </c>
      <c r="BS430" s="6">
        <v>2</v>
      </c>
      <c r="BT430" s="6">
        <v>2</v>
      </c>
      <c r="BU430" s="6">
        <v>1</v>
      </c>
      <c r="BV430" s="6">
        <v>2</v>
      </c>
      <c r="BW430" s="6">
        <v>2</v>
      </c>
      <c r="BX430" s="6">
        <v>1</v>
      </c>
      <c r="BY430" s="6">
        <v>2</v>
      </c>
      <c r="BZ430" s="6">
        <v>2</v>
      </c>
      <c r="CA430" s="6">
        <v>2</v>
      </c>
      <c r="CB430" s="6">
        <v>2</v>
      </c>
      <c r="CC430" s="308">
        <f t="shared" si="187"/>
        <v>17</v>
      </c>
      <c r="CD430" s="347">
        <f t="shared" si="192"/>
        <v>0.80952380952380953</v>
      </c>
      <c r="CE430" s="308">
        <f t="shared" si="188"/>
        <v>4</v>
      </c>
      <c r="CF430" s="347">
        <f t="shared" si="193"/>
        <v>0.19047619047619047</v>
      </c>
      <c r="CG430" s="308">
        <f t="shared" si="189"/>
        <v>0</v>
      </c>
      <c r="CH430" s="347">
        <f t="shared" si="194"/>
        <v>0</v>
      </c>
      <c r="CI430" s="308">
        <f t="shared" si="190"/>
        <v>0</v>
      </c>
      <c r="CJ430" s="347">
        <f t="shared" si="196"/>
        <v>0</v>
      </c>
      <c r="CK430" s="306">
        <f t="shared" si="197"/>
        <v>1.8095238095238095</v>
      </c>
      <c r="CL430" s="306" t="str">
        <f t="shared" si="195"/>
        <v>Đạt mục tiêu</v>
      </c>
      <c r="CM430" s="27"/>
    </row>
    <row r="431" spans="1:91" s="22" customFormat="1" ht="33.75" hidden="1" customHeight="1">
      <c r="A431" s="71">
        <v>425</v>
      </c>
      <c r="B431" s="586"/>
      <c r="C431" s="576"/>
      <c r="D431" s="588"/>
      <c r="E431" s="576"/>
      <c r="F431" s="588"/>
      <c r="G431" s="576"/>
      <c r="H431" s="172" t="s">
        <v>673</v>
      </c>
      <c r="I431" s="62" t="s">
        <v>599</v>
      </c>
      <c r="J431" s="14" t="s">
        <v>363</v>
      </c>
      <c r="K431" s="17" t="s">
        <v>330</v>
      </c>
      <c r="L431" s="52" t="s">
        <v>296</v>
      </c>
      <c r="M431" s="69" t="s">
        <v>184</v>
      </c>
      <c r="N431" s="73"/>
      <c r="O431" s="73"/>
      <c r="P431" s="73"/>
      <c r="Q431" s="73"/>
      <c r="R431" s="73"/>
      <c r="S431" s="74"/>
      <c r="T431" s="73" t="s">
        <v>184</v>
      </c>
      <c r="U431" s="73"/>
      <c r="V431" s="73"/>
      <c r="W431" s="73"/>
      <c r="X431" s="306">
        <f t="shared" si="191"/>
        <v>1</v>
      </c>
      <c r="Y431" s="80"/>
      <c r="Z431" s="80"/>
      <c r="AA431" s="80"/>
      <c r="AB431" s="185"/>
      <c r="AC431" s="80"/>
      <c r="AD431" s="80"/>
      <c r="AE431" s="80"/>
      <c r="AF431" s="80"/>
      <c r="AG431" s="80"/>
      <c r="AH431" s="80"/>
      <c r="AI431" s="80"/>
      <c r="AJ431" s="80"/>
      <c r="AK431" s="80"/>
      <c r="AL431" s="80"/>
      <c r="AM431" s="80"/>
      <c r="AN431" s="80"/>
      <c r="AO431" s="80"/>
      <c r="AP431" s="80"/>
      <c r="AQ431" s="80"/>
      <c r="AR431" s="80"/>
      <c r="AS431" s="80"/>
      <c r="AT431" s="80"/>
      <c r="AU431" s="80"/>
      <c r="AV431" s="80"/>
      <c r="AW431" s="199" t="s">
        <v>519</v>
      </c>
      <c r="AX431" s="80"/>
      <c r="AY431" s="80"/>
      <c r="AZ431" s="80"/>
      <c r="BA431" s="80"/>
      <c r="BB431" s="80"/>
      <c r="BC431" s="80"/>
      <c r="BD431" s="80"/>
      <c r="BE431" s="80"/>
      <c r="BF431" s="80"/>
      <c r="BG431" s="80"/>
      <c r="BH431" s="6">
        <v>1</v>
      </c>
      <c r="BI431" s="6">
        <v>2</v>
      </c>
      <c r="BJ431" s="6">
        <v>2</v>
      </c>
      <c r="BK431" s="6">
        <v>2</v>
      </c>
      <c r="BL431" s="6">
        <v>2</v>
      </c>
      <c r="BM431" s="6">
        <v>2</v>
      </c>
      <c r="BN431" s="6">
        <v>2</v>
      </c>
      <c r="BO431" s="6">
        <v>2</v>
      </c>
      <c r="BP431" s="6">
        <v>1</v>
      </c>
      <c r="BQ431" s="6">
        <v>1</v>
      </c>
      <c r="BR431" s="6">
        <v>2</v>
      </c>
      <c r="BS431" s="6">
        <v>2</v>
      </c>
      <c r="BT431" s="6">
        <v>2</v>
      </c>
      <c r="BU431" s="6">
        <v>2</v>
      </c>
      <c r="BV431" s="6">
        <v>2</v>
      </c>
      <c r="BW431" s="6">
        <v>2</v>
      </c>
      <c r="BX431" s="6">
        <v>2</v>
      </c>
      <c r="BY431" s="6">
        <v>2</v>
      </c>
      <c r="BZ431" s="6">
        <v>2</v>
      </c>
      <c r="CA431" s="6">
        <v>2</v>
      </c>
      <c r="CB431" s="6">
        <v>2</v>
      </c>
      <c r="CC431" s="308">
        <f t="shared" si="187"/>
        <v>18</v>
      </c>
      <c r="CD431" s="347">
        <f t="shared" si="192"/>
        <v>0.8571428571428571</v>
      </c>
      <c r="CE431" s="308">
        <f t="shared" si="188"/>
        <v>3</v>
      </c>
      <c r="CF431" s="347">
        <f t="shared" si="193"/>
        <v>0.14285714285714285</v>
      </c>
      <c r="CG431" s="308">
        <f t="shared" si="189"/>
        <v>0</v>
      </c>
      <c r="CH431" s="347">
        <f t="shared" si="194"/>
        <v>0</v>
      </c>
      <c r="CI431" s="308">
        <f t="shared" si="190"/>
        <v>0</v>
      </c>
      <c r="CJ431" s="347">
        <f t="shared" si="196"/>
        <v>0</v>
      </c>
      <c r="CK431" s="306">
        <f t="shared" si="197"/>
        <v>1.8571428571428572</v>
      </c>
      <c r="CL431" s="306" t="str">
        <f t="shared" si="195"/>
        <v>Đạt mục tiêu</v>
      </c>
      <c r="CM431" s="39"/>
    </row>
    <row r="432" spans="1:91" s="22" customFormat="1" ht="27" hidden="1" customHeight="1">
      <c r="A432" s="71">
        <v>426</v>
      </c>
      <c r="B432" s="577"/>
      <c r="C432" s="579"/>
      <c r="D432" s="579"/>
      <c r="E432" s="579"/>
      <c r="F432" s="587" t="s">
        <v>12</v>
      </c>
      <c r="G432" s="575" t="s">
        <v>255</v>
      </c>
      <c r="H432" s="172" t="s">
        <v>672</v>
      </c>
      <c r="I432" s="62" t="s">
        <v>599</v>
      </c>
      <c r="J432" s="14" t="s">
        <v>363</v>
      </c>
      <c r="K432" s="15" t="s">
        <v>330</v>
      </c>
      <c r="L432" s="52" t="s">
        <v>296</v>
      </c>
      <c r="M432" s="69" t="s">
        <v>184</v>
      </c>
      <c r="N432" s="73"/>
      <c r="O432" s="73" t="s">
        <v>184</v>
      </c>
      <c r="P432" s="73"/>
      <c r="Q432" s="73"/>
      <c r="R432" s="73"/>
      <c r="S432" s="74"/>
      <c r="T432" s="73"/>
      <c r="U432" s="73"/>
      <c r="V432" s="73"/>
      <c r="W432" s="73"/>
      <c r="X432" s="306">
        <f t="shared" si="191"/>
        <v>1</v>
      </c>
      <c r="Y432" s="80"/>
      <c r="Z432" s="80"/>
      <c r="AA432" s="80"/>
      <c r="AB432" s="185"/>
      <c r="AC432" s="80" t="s">
        <v>519</v>
      </c>
      <c r="AD432" s="80"/>
      <c r="AE432" s="80"/>
      <c r="AF432" s="80"/>
      <c r="AG432" s="80"/>
      <c r="AH432" s="80"/>
      <c r="AI432" s="80"/>
      <c r="AJ432" s="80"/>
      <c r="AK432" s="80"/>
      <c r="AL432" s="80"/>
      <c r="AM432" s="80"/>
      <c r="AN432" s="80"/>
      <c r="AO432" s="80"/>
      <c r="AP432" s="80"/>
      <c r="AQ432" s="80"/>
      <c r="AR432" s="80"/>
      <c r="AS432" s="80"/>
      <c r="AT432" s="80"/>
      <c r="AU432" s="80"/>
      <c r="AV432" s="80"/>
      <c r="AW432" s="80"/>
      <c r="AX432" s="80"/>
      <c r="AY432" s="80"/>
      <c r="AZ432" s="80"/>
      <c r="BA432" s="80"/>
      <c r="BB432" s="80"/>
      <c r="BC432" s="80"/>
      <c r="BD432" s="80"/>
      <c r="BE432" s="80"/>
      <c r="BF432" s="80"/>
      <c r="BG432" s="80"/>
      <c r="BH432" s="6">
        <v>2</v>
      </c>
      <c r="BI432" s="6">
        <v>2</v>
      </c>
      <c r="BJ432" s="6">
        <v>2</v>
      </c>
      <c r="BK432" s="6">
        <v>2</v>
      </c>
      <c r="BL432" s="6">
        <v>2</v>
      </c>
      <c r="BM432" s="6">
        <v>2</v>
      </c>
      <c r="BN432" s="6">
        <v>2</v>
      </c>
      <c r="BO432" s="6">
        <v>2</v>
      </c>
      <c r="BP432" s="6">
        <v>1</v>
      </c>
      <c r="BQ432" s="6">
        <v>2</v>
      </c>
      <c r="BR432" s="6">
        <v>2</v>
      </c>
      <c r="BS432" s="6">
        <v>1</v>
      </c>
      <c r="BT432" s="6">
        <v>1</v>
      </c>
      <c r="BU432" s="6">
        <v>2</v>
      </c>
      <c r="BV432" s="6">
        <v>2</v>
      </c>
      <c r="BW432" s="6">
        <v>2</v>
      </c>
      <c r="BX432" s="6">
        <v>2</v>
      </c>
      <c r="BY432" s="6">
        <v>2</v>
      </c>
      <c r="BZ432" s="6">
        <v>2</v>
      </c>
      <c r="CA432" s="6">
        <v>1</v>
      </c>
      <c r="CB432" s="6">
        <v>2</v>
      </c>
      <c r="CC432" s="308">
        <f t="shared" si="187"/>
        <v>17</v>
      </c>
      <c r="CD432" s="347">
        <f t="shared" si="192"/>
        <v>0.80952380952380953</v>
      </c>
      <c r="CE432" s="308">
        <f t="shared" si="188"/>
        <v>4</v>
      </c>
      <c r="CF432" s="347">
        <f t="shared" si="193"/>
        <v>0.19047619047619047</v>
      </c>
      <c r="CG432" s="308">
        <f t="shared" si="189"/>
        <v>0</v>
      </c>
      <c r="CH432" s="347">
        <f t="shared" si="194"/>
        <v>0</v>
      </c>
      <c r="CI432" s="308">
        <f t="shared" si="190"/>
        <v>0</v>
      </c>
      <c r="CJ432" s="347">
        <f t="shared" si="196"/>
        <v>0</v>
      </c>
      <c r="CK432" s="306">
        <f t="shared" si="197"/>
        <v>1.8095238095238095</v>
      </c>
      <c r="CL432" s="306" t="str">
        <f t="shared" si="195"/>
        <v>Đạt mục tiêu</v>
      </c>
      <c r="CM432" s="39"/>
    </row>
    <row r="433" spans="1:91" s="22" customFormat="1" ht="17.25" hidden="1" customHeight="1">
      <c r="A433" s="71">
        <v>427</v>
      </c>
      <c r="B433" s="589"/>
      <c r="C433" s="590"/>
      <c r="D433" s="591"/>
      <c r="E433" s="590"/>
      <c r="F433" s="591"/>
      <c r="G433" s="590"/>
      <c r="H433" s="172" t="s">
        <v>671</v>
      </c>
      <c r="I433" s="62" t="s">
        <v>599</v>
      </c>
      <c r="J433" s="14" t="s">
        <v>363</v>
      </c>
      <c r="K433" s="15" t="s">
        <v>330</v>
      </c>
      <c r="L433" s="52" t="s">
        <v>296</v>
      </c>
      <c r="M433" s="69" t="s">
        <v>184</v>
      </c>
      <c r="N433" s="73"/>
      <c r="O433" s="73"/>
      <c r="P433" s="73" t="s">
        <v>184</v>
      </c>
      <c r="Q433" s="73"/>
      <c r="R433" s="73"/>
      <c r="S433" s="74"/>
      <c r="T433" s="73"/>
      <c r="U433" s="73"/>
      <c r="V433" s="73"/>
      <c r="W433" s="73"/>
      <c r="X433" s="306">
        <f t="shared" si="191"/>
        <v>1</v>
      </c>
      <c r="Y433" s="80"/>
      <c r="Z433" s="80"/>
      <c r="AA433" s="80"/>
      <c r="AB433" s="185"/>
      <c r="AC433" s="80"/>
      <c r="AD433" s="80"/>
      <c r="AE433" s="80"/>
      <c r="AF433" s="80"/>
      <c r="AG433" s="80" t="s">
        <v>519</v>
      </c>
      <c r="AH433" s="80"/>
      <c r="AI433" s="80"/>
      <c r="AJ433" s="80"/>
      <c r="AK433" s="80"/>
      <c r="AL433" s="80"/>
      <c r="AM433" s="80"/>
      <c r="AN433" s="80"/>
      <c r="AO433" s="80"/>
      <c r="AP433" s="80"/>
      <c r="AQ433" s="80"/>
      <c r="AR433" s="80"/>
      <c r="AS433" s="80"/>
      <c r="AT433" s="80"/>
      <c r="AU433" s="80"/>
      <c r="AV433" s="80"/>
      <c r="AW433" s="80"/>
      <c r="AX433" s="80"/>
      <c r="AY433" s="80"/>
      <c r="AZ433" s="80"/>
      <c r="BA433" s="80"/>
      <c r="BB433" s="80"/>
      <c r="BC433" s="80"/>
      <c r="BD433" s="80"/>
      <c r="BE433" s="80"/>
      <c r="BF433" s="80"/>
      <c r="BG433" s="80"/>
      <c r="BH433" s="6">
        <v>2</v>
      </c>
      <c r="BI433" s="6">
        <v>2</v>
      </c>
      <c r="BJ433" s="6">
        <v>2</v>
      </c>
      <c r="BK433" s="6">
        <v>2</v>
      </c>
      <c r="BL433" s="6">
        <v>2</v>
      </c>
      <c r="BM433" s="6">
        <v>1</v>
      </c>
      <c r="BN433" s="6">
        <v>2</v>
      </c>
      <c r="BO433" s="6">
        <v>2</v>
      </c>
      <c r="BP433" s="6">
        <v>2</v>
      </c>
      <c r="BQ433" s="6">
        <v>2</v>
      </c>
      <c r="BR433" s="6">
        <v>2</v>
      </c>
      <c r="BS433" s="6">
        <v>2</v>
      </c>
      <c r="BT433" s="6">
        <v>2</v>
      </c>
      <c r="BU433" s="6">
        <v>2</v>
      </c>
      <c r="BV433" s="6">
        <v>1</v>
      </c>
      <c r="BW433" s="6">
        <v>2</v>
      </c>
      <c r="BX433" s="6">
        <v>2</v>
      </c>
      <c r="BY433" s="6">
        <v>2</v>
      </c>
      <c r="BZ433" s="6">
        <v>1</v>
      </c>
      <c r="CA433" s="6">
        <v>2</v>
      </c>
      <c r="CB433" s="6">
        <v>2</v>
      </c>
      <c r="CC433" s="308">
        <f t="shared" si="187"/>
        <v>18</v>
      </c>
      <c r="CD433" s="347">
        <f t="shared" si="192"/>
        <v>0.8571428571428571</v>
      </c>
      <c r="CE433" s="308">
        <f t="shared" si="188"/>
        <v>3</v>
      </c>
      <c r="CF433" s="347">
        <f t="shared" si="193"/>
        <v>0.14285714285714285</v>
      </c>
      <c r="CG433" s="308">
        <f t="shared" si="189"/>
        <v>0</v>
      </c>
      <c r="CH433" s="347">
        <f t="shared" si="194"/>
        <v>0</v>
      </c>
      <c r="CI433" s="308">
        <f t="shared" si="190"/>
        <v>0</v>
      </c>
      <c r="CJ433" s="347">
        <f t="shared" si="196"/>
        <v>0</v>
      </c>
      <c r="CK433" s="306">
        <f t="shared" si="197"/>
        <v>1.8571428571428572</v>
      </c>
      <c r="CL433" s="306" t="str">
        <f t="shared" si="195"/>
        <v>Đạt mục tiêu</v>
      </c>
      <c r="CM433" s="39"/>
    </row>
    <row r="434" spans="1:91" s="22" customFormat="1" ht="32.25" hidden="1" customHeight="1">
      <c r="A434" s="71">
        <v>428</v>
      </c>
      <c r="B434" s="589"/>
      <c r="C434" s="590"/>
      <c r="D434" s="591"/>
      <c r="E434" s="590"/>
      <c r="F434" s="591"/>
      <c r="G434" s="590"/>
      <c r="H434" s="172" t="s">
        <v>965</v>
      </c>
      <c r="I434" s="62" t="s">
        <v>599</v>
      </c>
      <c r="J434" s="14" t="s">
        <v>363</v>
      </c>
      <c r="K434" s="15" t="s">
        <v>330</v>
      </c>
      <c r="L434" s="52" t="s">
        <v>296</v>
      </c>
      <c r="M434" s="69" t="s">
        <v>184</v>
      </c>
      <c r="N434" s="73"/>
      <c r="O434" s="73"/>
      <c r="P434" s="73"/>
      <c r="Q434" s="73" t="s">
        <v>184</v>
      </c>
      <c r="R434" s="73"/>
      <c r="S434" s="74"/>
      <c r="T434" s="73"/>
      <c r="U434" s="73"/>
      <c r="V434" s="73"/>
      <c r="W434" s="73"/>
      <c r="X434" s="306">
        <f t="shared" si="191"/>
        <v>1</v>
      </c>
      <c r="Y434" s="80"/>
      <c r="Z434" s="80"/>
      <c r="AA434" s="80"/>
      <c r="AB434" s="185"/>
      <c r="AC434" s="80"/>
      <c r="AD434" s="80"/>
      <c r="AE434" s="80"/>
      <c r="AF434" s="80"/>
      <c r="AG434" s="80"/>
      <c r="AH434" s="80"/>
      <c r="AI434" s="80"/>
      <c r="AJ434" s="80"/>
      <c r="AK434" s="80" t="s">
        <v>519</v>
      </c>
      <c r="AL434" s="80"/>
      <c r="AM434" s="80"/>
      <c r="AN434" s="80"/>
      <c r="AO434" s="80"/>
      <c r="AP434" s="80"/>
      <c r="AQ434" s="80"/>
      <c r="AR434" s="80"/>
      <c r="AS434" s="80"/>
      <c r="AT434" s="80"/>
      <c r="AU434" s="80"/>
      <c r="AV434" s="80"/>
      <c r="AW434" s="80"/>
      <c r="AX434" s="80"/>
      <c r="AY434" s="80"/>
      <c r="AZ434" s="80"/>
      <c r="BA434" s="80"/>
      <c r="BB434" s="80"/>
      <c r="BC434" s="80"/>
      <c r="BD434" s="80"/>
      <c r="BE434" s="80"/>
      <c r="BF434" s="80"/>
      <c r="BG434" s="80"/>
      <c r="BH434" s="6">
        <v>2</v>
      </c>
      <c r="BI434" s="6">
        <v>2</v>
      </c>
      <c r="BJ434" s="6">
        <v>1</v>
      </c>
      <c r="BK434" s="6">
        <v>2</v>
      </c>
      <c r="BL434" s="6">
        <v>2</v>
      </c>
      <c r="BM434" s="6">
        <v>2</v>
      </c>
      <c r="BN434" s="6">
        <v>2</v>
      </c>
      <c r="BO434" s="6">
        <v>2</v>
      </c>
      <c r="BP434" s="6">
        <v>2</v>
      </c>
      <c r="BQ434" s="6">
        <v>2</v>
      </c>
      <c r="BR434" s="6">
        <v>2</v>
      </c>
      <c r="BS434" s="6">
        <v>2</v>
      </c>
      <c r="BT434" s="6">
        <v>2</v>
      </c>
      <c r="BU434" s="6">
        <v>2</v>
      </c>
      <c r="BV434" s="6">
        <v>2</v>
      </c>
      <c r="BW434" s="6">
        <v>2</v>
      </c>
      <c r="BX434" s="6">
        <v>2</v>
      </c>
      <c r="BY434" s="6">
        <v>2</v>
      </c>
      <c r="BZ434" s="6">
        <v>2</v>
      </c>
      <c r="CA434" s="6">
        <v>2</v>
      </c>
      <c r="CB434" s="6">
        <v>2</v>
      </c>
      <c r="CC434" s="308">
        <f t="shared" si="187"/>
        <v>20</v>
      </c>
      <c r="CD434" s="347">
        <f t="shared" si="192"/>
        <v>0.95238095238095233</v>
      </c>
      <c r="CE434" s="308">
        <f t="shared" si="188"/>
        <v>1</v>
      </c>
      <c r="CF434" s="347">
        <f t="shared" si="193"/>
        <v>4.7619047619047616E-2</v>
      </c>
      <c r="CG434" s="308">
        <f t="shared" si="189"/>
        <v>0</v>
      </c>
      <c r="CH434" s="347">
        <f t="shared" si="194"/>
        <v>0</v>
      </c>
      <c r="CI434" s="308">
        <f t="shared" si="190"/>
        <v>0</v>
      </c>
      <c r="CJ434" s="347">
        <f t="shared" si="196"/>
        <v>0</v>
      </c>
      <c r="CK434" s="306">
        <f t="shared" si="197"/>
        <v>1.9523809523809523</v>
      </c>
      <c r="CL434" s="306" t="str">
        <f t="shared" si="195"/>
        <v>Đạt mục tiêu</v>
      </c>
      <c r="CM434" s="27"/>
    </row>
    <row r="435" spans="1:91" s="22" customFormat="1" ht="29.25" hidden="1" customHeight="1">
      <c r="A435" s="71">
        <v>429</v>
      </c>
      <c r="B435" s="589"/>
      <c r="C435" s="590"/>
      <c r="D435" s="591"/>
      <c r="E435" s="590"/>
      <c r="F435" s="591"/>
      <c r="G435" s="590"/>
      <c r="H435" s="172" t="s">
        <v>670</v>
      </c>
      <c r="I435" s="62" t="s">
        <v>599</v>
      </c>
      <c r="J435" s="14" t="s">
        <v>363</v>
      </c>
      <c r="K435" s="15" t="s">
        <v>330</v>
      </c>
      <c r="L435" s="52" t="s">
        <v>296</v>
      </c>
      <c r="M435" s="69" t="s">
        <v>184</v>
      </c>
      <c r="N435" s="73"/>
      <c r="O435" s="73"/>
      <c r="P435" s="73"/>
      <c r="Q435" s="73" t="s">
        <v>184</v>
      </c>
      <c r="R435" s="73"/>
      <c r="S435" s="74"/>
      <c r="T435" s="73"/>
      <c r="U435" s="73"/>
      <c r="V435" s="73"/>
      <c r="W435" s="73"/>
      <c r="X435" s="306">
        <f t="shared" si="191"/>
        <v>1</v>
      </c>
      <c r="Y435" s="80"/>
      <c r="Z435" s="80"/>
      <c r="AA435" s="80"/>
      <c r="AB435" s="185"/>
      <c r="AC435" s="80"/>
      <c r="AD435" s="80"/>
      <c r="AE435" s="80"/>
      <c r="AF435" s="80"/>
      <c r="AG435" s="80"/>
      <c r="AH435" s="80"/>
      <c r="AI435" s="80"/>
      <c r="AJ435" s="80" t="s">
        <v>519</v>
      </c>
      <c r="AK435" s="80"/>
      <c r="AL435" s="80"/>
      <c r="AM435" s="80"/>
      <c r="AN435" s="80"/>
      <c r="AO435" s="80"/>
      <c r="AP435" s="80"/>
      <c r="AQ435" s="80"/>
      <c r="AR435" s="80"/>
      <c r="AS435" s="80"/>
      <c r="AT435" s="80"/>
      <c r="AU435" s="80"/>
      <c r="AV435" s="80"/>
      <c r="AW435" s="80"/>
      <c r="AX435" s="80"/>
      <c r="AY435" s="80"/>
      <c r="AZ435" s="80"/>
      <c r="BA435" s="80"/>
      <c r="BB435" s="80"/>
      <c r="BC435" s="80"/>
      <c r="BD435" s="80"/>
      <c r="BE435" s="80"/>
      <c r="BF435" s="80"/>
      <c r="BG435" s="80"/>
      <c r="BH435" s="6">
        <v>2</v>
      </c>
      <c r="BI435" s="6">
        <v>2</v>
      </c>
      <c r="BJ435" s="6">
        <v>2</v>
      </c>
      <c r="BK435" s="6">
        <v>2</v>
      </c>
      <c r="BL435" s="6">
        <v>2</v>
      </c>
      <c r="BM435" s="6">
        <v>2</v>
      </c>
      <c r="BN435" s="6">
        <v>2</v>
      </c>
      <c r="BO435" s="6">
        <v>1</v>
      </c>
      <c r="BP435" s="6">
        <v>2</v>
      </c>
      <c r="BQ435" s="6">
        <v>2</v>
      </c>
      <c r="BR435" s="6">
        <v>1</v>
      </c>
      <c r="BS435" s="6">
        <v>2</v>
      </c>
      <c r="BT435" s="6">
        <v>2</v>
      </c>
      <c r="BU435" s="6">
        <v>2</v>
      </c>
      <c r="BV435" s="6">
        <v>2</v>
      </c>
      <c r="BW435" s="6">
        <v>2</v>
      </c>
      <c r="BX435" s="6">
        <v>2</v>
      </c>
      <c r="BY435" s="6">
        <v>2</v>
      </c>
      <c r="BZ435" s="6">
        <v>1</v>
      </c>
      <c r="CA435" s="6">
        <v>2</v>
      </c>
      <c r="CB435" s="6">
        <v>2</v>
      </c>
      <c r="CC435" s="308">
        <f t="shared" si="187"/>
        <v>18</v>
      </c>
      <c r="CD435" s="347">
        <f t="shared" si="192"/>
        <v>0.8571428571428571</v>
      </c>
      <c r="CE435" s="308">
        <f t="shared" si="188"/>
        <v>3</v>
      </c>
      <c r="CF435" s="347">
        <f t="shared" si="193"/>
        <v>0.14285714285714285</v>
      </c>
      <c r="CG435" s="308">
        <f t="shared" si="189"/>
        <v>0</v>
      </c>
      <c r="CH435" s="347">
        <f t="shared" si="194"/>
        <v>0</v>
      </c>
      <c r="CI435" s="308">
        <f t="shared" si="190"/>
        <v>0</v>
      </c>
      <c r="CJ435" s="347">
        <f t="shared" si="196"/>
        <v>0</v>
      </c>
      <c r="CK435" s="306">
        <f t="shared" si="197"/>
        <v>1.8571428571428572</v>
      </c>
      <c r="CL435" s="306" t="str">
        <f t="shared" si="195"/>
        <v>Đạt mục tiêu</v>
      </c>
      <c r="CM435" s="6"/>
    </row>
    <row r="436" spans="1:91" s="22" customFormat="1" ht="26.25" hidden="1" customHeight="1">
      <c r="A436" s="71">
        <v>430</v>
      </c>
      <c r="B436" s="589"/>
      <c r="C436" s="590"/>
      <c r="D436" s="591"/>
      <c r="E436" s="590"/>
      <c r="F436" s="591"/>
      <c r="G436" s="590"/>
      <c r="H436" s="172" t="s">
        <v>669</v>
      </c>
      <c r="I436" s="62" t="s">
        <v>599</v>
      </c>
      <c r="J436" s="14" t="s">
        <v>363</v>
      </c>
      <c r="K436" s="15" t="s">
        <v>330</v>
      </c>
      <c r="L436" s="52" t="s">
        <v>296</v>
      </c>
      <c r="M436" s="69" t="s">
        <v>184</v>
      </c>
      <c r="N436" s="73"/>
      <c r="O436" s="73"/>
      <c r="P436" s="73"/>
      <c r="Q436" s="73" t="s">
        <v>184</v>
      </c>
      <c r="R436" s="73"/>
      <c r="S436" s="74"/>
      <c r="T436" s="73"/>
      <c r="U436" s="73"/>
      <c r="V436" s="73"/>
      <c r="W436" s="73"/>
      <c r="X436" s="306">
        <f t="shared" si="191"/>
        <v>1</v>
      </c>
      <c r="Y436" s="80"/>
      <c r="Z436" s="80"/>
      <c r="AA436" s="80"/>
      <c r="AB436" s="185"/>
      <c r="AC436" s="80"/>
      <c r="AD436" s="80"/>
      <c r="AE436" s="80"/>
      <c r="AF436" s="80"/>
      <c r="AG436" s="80"/>
      <c r="AH436" s="80"/>
      <c r="AI436" s="80"/>
      <c r="AJ436" s="80"/>
      <c r="AK436" s="80"/>
      <c r="AL436" s="80" t="s">
        <v>519</v>
      </c>
      <c r="AM436" s="80"/>
      <c r="AN436" s="80"/>
      <c r="AO436" s="80"/>
      <c r="AP436" s="80"/>
      <c r="AQ436" s="80"/>
      <c r="AR436" s="80"/>
      <c r="AS436" s="80"/>
      <c r="AT436" s="80"/>
      <c r="AU436" s="80"/>
      <c r="AV436" s="80"/>
      <c r="AW436" s="80"/>
      <c r="AX436" s="80"/>
      <c r="AY436" s="80"/>
      <c r="AZ436" s="80"/>
      <c r="BA436" s="80"/>
      <c r="BB436" s="80"/>
      <c r="BC436" s="80"/>
      <c r="BD436" s="80"/>
      <c r="BE436" s="80"/>
      <c r="BF436" s="80"/>
      <c r="BG436" s="80"/>
      <c r="BH436" s="6">
        <v>2</v>
      </c>
      <c r="BI436" s="6">
        <v>2</v>
      </c>
      <c r="BJ436" s="6">
        <v>2</v>
      </c>
      <c r="BK436" s="6">
        <v>2</v>
      </c>
      <c r="BL436" s="6">
        <v>2</v>
      </c>
      <c r="BM436" s="6">
        <v>2</v>
      </c>
      <c r="BN436" s="6">
        <v>2</v>
      </c>
      <c r="BO436" s="6">
        <v>2</v>
      </c>
      <c r="BP436" s="6">
        <v>2</v>
      </c>
      <c r="BQ436" s="6">
        <v>2</v>
      </c>
      <c r="BR436" s="6">
        <v>2</v>
      </c>
      <c r="BS436" s="6">
        <v>2</v>
      </c>
      <c r="BT436" s="6">
        <v>2</v>
      </c>
      <c r="BU436" s="6">
        <v>2</v>
      </c>
      <c r="BV436" s="6">
        <v>1</v>
      </c>
      <c r="BW436" s="6">
        <v>2</v>
      </c>
      <c r="BX436" s="6">
        <v>1</v>
      </c>
      <c r="BY436" s="6">
        <v>2</v>
      </c>
      <c r="BZ436" s="6">
        <v>2</v>
      </c>
      <c r="CA436" s="6">
        <v>2</v>
      </c>
      <c r="CB436" s="6">
        <v>2</v>
      </c>
      <c r="CC436" s="308">
        <f t="shared" si="187"/>
        <v>19</v>
      </c>
      <c r="CD436" s="347">
        <f t="shared" si="192"/>
        <v>0.90476190476190477</v>
      </c>
      <c r="CE436" s="308">
        <f t="shared" si="188"/>
        <v>2</v>
      </c>
      <c r="CF436" s="347">
        <f t="shared" si="193"/>
        <v>9.5238095238095233E-2</v>
      </c>
      <c r="CG436" s="308">
        <f t="shared" si="189"/>
        <v>0</v>
      </c>
      <c r="CH436" s="347">
        <f t="shared" si="194"/>
        <v>0</v>
      </c>
      <c r="CI436" s="308">
        <f t="shared" si="190"/>
        <v>0</v>
      </c>
      <c r="CJ436" s="347">
        <f t="shared" si="196"/>
        <v>0</v>
      </c>
      <c r="CK436" s="306">
        <f t="shared" si="197"/>
        <v>1.9047619047619047</v>
      </c>
      <c r="CL436" s="306" t="str">
        <f t="shared" si="195"/>
        <v>Đạt mục tiêu</v>
      </c>
      <c r="CM436" s="6"/>
    </row>
    <row r="437" spans="1:91" s="22" customFormat="1" ht="25.5" hidden="1" customHeight="1">
      <c r="A437" s="71">
        <v>431</v>
      </c>
      <c r="B437" s="589"/>
      <c r="C437" s="590"/>
      <c r="D437" s="591"/>
      <c r="E437" s="590"/>
      <c r="F437" s="591"/>
      <c r="G437" s="590"/>
      <c r="H437" s="172" t="s">
        <v>667</v>
      </c>
      <c r="I437" s="62"/>
      <c r="J437" s="14"/>
      <c r="K437" s="15"/>
      <c r="L437" s="52"/>
      <c r="M437" s="69"/>
      <c r="N437" s="73"/>
      <c r="O437" s="73"/>
      <c r="P437" s="73"/>
      <c r="Q437" s="73"/>
      <c r="R437" s="73"/>
      <c r="S437" s="74"/>
      <c r="T437" s="73"/>
      <c r="U437" s="73" t="s">
        <v>184</v>
      </c>
      <c r="V437" s="73"/>
      <c r="W437" s="73"/>
      <c r="X437" s="306"/>
      <c r="Y437" s="80"/>
      <c r="Z437" s="80"/>
      <c r="AA437" s="80"/>
      <c r="AB437" s="185"/>
      <c r="AC437" s="80"/>
      <c r="AD437" s="80"/>
      <c r="AE437" s="80"/>
      <c r="AF437" s="80"/>
      <c r="AG437" s="80"/>
      <c r="AH437" s="80"/>
      <c r="AI437" s="80"/>
      <c r="AJ437" s="80"/>
      <c r="AK437" s="80"/>
      <c r="AL437" s="80"/>
      <c r="AM437" s="80"/>
      <c r="AN437" s="80"/>
      <c r="AO437" s="80"/>
      <c r="AP437" s="80"/>
      <c r="AQ437" s="80"/>
      <c r="AR437" s="80"/>
      <c r="AS437" s="80"/>
      <c r="AT437" s="80"/>
      <c r="AU437" s="80"/>
      <c r="AV437" s="80"/>
      <c r="AW437" s="80"/>
      <c r="AX437" s="80"/>
      <c r="AY437" s="80"/>
      <c r="AZ437" s="80" t="s">
        <v>519</v>
      </c>
      <c r="BA437" s="80"/>
      <c r="BB437" s="80"/>
      <c r="BC437" s="80"/>
      <c r="BD437" s="80"/>
      <c r="BE437" s="80"/>
      <c r="BF437" s="80"/>
      <c r="BG437" s="80"/>
      <c r="BH437" s="6">
        <v>2</v>
      </c>
      <c r="BI437" s="6">
        <v>2</v>
      </c>
      <c r="BJ437" s="6">
        <v>2</v>
      </c>
      <c r="BK437" s="6">
        <v>2</v>
      </c>
      <c r="BL437" s="6">
        <v>2</v>
      </c>
      <c r="BM437" s="6">
        <v>1</v>
      </c>
      <c r="BN437" s="6">
        <v>2</v>
      </c>
      <c r="BO437" s="6">
        <v>2</v>
      </c>
      <c r="BP437" s="6">
        <v>2</v>
      </c>
      <c r="BQ437" s="6">
        <v>2</v>
      </c>
      <c r="BR437" s="6">
        <v>1</v>
      </c>
      <c r="BS437" s="6">
        <v>2</v>
      </c>
      <c r="BT437" s="6">
        <v>2</v>
      </c>
      <c r="BU437" s="6">
        <v>2</v>
      </c>
      <c r="BV437" s="6">
        <v>1</v>
      </c>
      <c r="BW437" s="6">
        <v>1</v>
      </c>
      <c r="BX437" s="6">
        <v>2</v>
      </c>
      <c r="BY437" s="6">
        <v>1</v>
      </c>
      <c r="BZ437" s="6">
        <v>2</v>
      </c>
      <c r="CA437" s="6">
        <v>2</v>
      </c>
      <c r="CB437" s="6">
        <v>2</v>
      </c>
      <c r="CC437" s="308">
        <f t="shared" si="187"/>
        <v>16</v>
      </c>
      <c r="CD437" s="347">
        <f t="shared" si="192"/>
        <v>0.76190476190476186</v>
      </c>
      <c r="CE437" s="308">
        <f t="shared" si="188"/>
        <v>5</v>
      </c>
      <c r="CF437" s="347">
        <f t="shared" si="193"/>
        <v>0.23809523809523808</v>
      </c>
      <c r="CG437" s="308">
        <f t="shared" si="189"/>
        <v>0</v>
      </c>
      <c r="CH437" s="347">
        <f t="shared" si="194"/>
        <v>0</v>
      </c>
      <c r="CI437" s="308">
        <f t="shared" si="190"/>
        <v>0</v>
      </c>
      <c r="CJ437" s="347">
        <f t="shared" si="196"/>
        <v>0</v>
      </c>
      <c r="CK437" s="306">
        <f t="shared" si="197"/>
        <v>1.7619047619047619</v>
      </c>
      <c r="CL437" s="306" t="str">
        <f t="shared" si="195"/>
        <v>Đạt mục tiêu</v>
      </c>
      <c r="CM437" s="6"/>
    </row>
    <row r="438" spans="1:91" s="22" customFormat="1" ht="25.5" hidden="1" customHeight="1">
      <c r="A438" s="71">
        <v>432</v>
      </c>
      <c r="B438" s="589"/>
      <c r="C438" s="590"/>
      <c r="D438" s="591"/>
      <c r="E438" s="590"/>
      <c r="F438" s="591"/>
      <c r="G438" s="590"/>
      <c r="H438" s="172" t="s">
        <v>668</v>
      </c>
      <c r="I438" s="62" t="s">
        <v>599</v>
      </c>
      <c r="J438" s="14" t="s">
        <v>363</v>
      </c>
      <c r="K438" s="15" t="s">
        <v>330</v>
      </c>
      <c r="L438" s="52" t="s">
        <v>296</v>
      </c>
      <c r="M438" s="69" t="s">
        <v>184</v>
      </c>
      <c r="N438" s="73"/>
      <c r="O438" s="73"/>
      <c r="P438" s="73"/>
      <c r="Q438" s="73"/>
      <c r="R438" s="73"/>
      <c r="S438" s="74"/>
      <c r="T438" s="73"/>
      <c r="U438" s="73" t="s">
        <v>184</v>
      </c>
      <c r="V438" s="73"/>
      <c r="W438" s="73"/>
      <c r="X438" s="306">
        <f t="shared" si="191"/>
        <v>1</v>
      </c>
      <c r="Y438" s="80"/>
      <c r="Z438" s="80"/>
      <c r="AA438" s="80"/>
      <c r="AB438" s="185"/>
      <c r="AC438" s="80"/>
      <c r="AD438" s="80"/>
      <c r="AE438" s="80"/>
      <c r="AF438" s="80"/>
      <c r="AG438" s="80"/>
      <c r="AH438" s="80"/>
      <c r="AI438" s="80"/>
      <c r="AJ438" s="80"/>
      <c r="AK438" s="80"/>
      <c r="AL438" s="80"/>
      <c r="AM438" s="80"/>
      <c r="AN438" s="80"/>
      <c r="AO438" s="80"/>
      <c r="AP438" s="80"/>
      <c r="AQ438" s="80"/>
      <c r="AR438" s="80"/>
      <c r="AS438" s="80"/>
      <c r="AT438" s="80"/>
      <c r="AU438" s="80"/>
      <c r="AV438" s="80"/>
      <c r="AW438" s="80"/>
      <c r="AX438" s="80"/>
      <c r="AY438" s="80"/>
      <c r="AZ438" s="80"/>
      <c r="BA438" s="80" t="s">
        <v>519</v>
      </c>
      <c r="BB438" s="80"/>
      <c r="BC438" s="80"/>
      <c r="BD438" s="80"/>
      <c r="BE438" s="80"/>
      <c r="BF438" s="80"/>
      <c r="BG438" s="80"/>
      <c r="BH438" s="6">
        <v>2</v>
      </c>
      <c r="BI438" s="6">
        <v>2</v>
      </c>
      <c r="BJ438" s="6">
        <v>2</v>
      </c>
      <c r="BK438" s="6">
        <v>2</v>
      </c>
      <c r="BL438" s="6">
        <v>2</v>
      </c>
      <c r="BM438" s="6">
        <v>1</v>
      </c>
      <c r="BN438" s="6">
        <v>2</v>
      </c>
      <c r="BO438" s="6">
        <v>2</v>
      </c>
      <c r="BP438" s="6">
        <v>2</v>
      </c>
      <c r="BQ438" s="6">
        <v>2</v>
      </c>
      <c r="BR438" s="6">
        <v>2</v>
      </c>
      <c r="BS438" s="6">
        <v>1</v>
      </c>
      <c r="BT438" s="6">
        <v>2</v>
      </c>
      <c r="BU438" s="6">
        <v>1</v>
      </c>
      <c r="BV438" s="6">
        <v>2</v>
      </c>
      <c r="BW438" s="6">
        <v>2</v>
      </c>
      <c r="BX438" s="6">
        <v>2</v>
      </c>
      <c r="BY438" s="6">
        <v>1</v>
      </c>
      <c r="BZ438" s="6">
        <v>2</v>
      </c>
      <c r="CA438" s="6">
        <v>2</v>
      </c>
      <c r="CB438" s="6">
        <v>2</v>
      </c>
      <c r="CC438" s="308">
        <f t="shared" si="187"/>
        <v>17</v>
      </c>
      <c r="CD438" s="347">
        <f t="shared" si="192"/>
        <v>0.80952380952380953</v>
      </c>
      <c r="CE438" s="308">
        <f t="shared" si="188"/>
        <v>4</v>
      </c>
      <c r="CF438" s="347">
        <f t="shared" si="193"/>
        <v>0.19047619047619047</v>
      </c>
      <c r="CG438" s="308">
        <f t="shared" si="189"/>
        <v>0</v>
      </c>
      <c r="CH438" s="347">
        <f t="shared" si="194"/>
        <v>0</v>
      </c>
      <c r="CI438" s="308">
        <f t="shared" si="190"/>
        <v>0</v>
      </c>
      <c r="CJ438" s="347">
        <f t="shared" si="196"/>
        <v>0</v>
      </c>
      <c r="CK438" s="306">
        <f t="shared" si="197"/>
        <v>1.8095238095238095</v>
      </c>
      <c r="CL438" s="306" t="str">
        <f t="shared" si="195"/>
        <v>Đạt mục tiêu</v>
      </c>
      <c r="CM438" s="6"/>
    </row>
    <row r="439" spans="1:91" s="22" customFormat="1" ht="14.25" hidden="1" customHeight="1">
      <c r="A439" s="71">
        <v>433</v>
      </c>
      <c r="B439" s="586"/>
      <c r="C439" s="576"/>
      <c r="D439" s="588"/>
      <c r="E439" s="576"/>
      <c r="F439" s="588"/>
      <c r="G439" s="576"/>
      <c r="H439" s="170" t="s">
        <v>935</v>
      </c>
      <c r="I439" s="62" t="s">
        <v>599</v>
      </c>
      <c r="J439" s="14" t="s">
        <v>363</v>
      </c>
      <c r="K439" s="15" t="s">
        <v>330</v>
      </c>
      <c r="L439" s="52" t="s">
        <v>296</v>
      </c>
      <c r="M439" s="69" t="s">
        <v>184</v>
      </c>
      <c r="N439" s="73"/>
      <c r="O439" s="73"/>
      <c r="P439" s="73"/>
      <c r="Q439" s="73"/>
      <c r="R439" s="73"/>
      <c r="S439" s="74"/>
      <c r="T439" s="73"/>
      <c r="U439" s="73"/>
      <c r="V439" s="73"/>
      <c r="W439" s="73" t="s">
        <v>184</v>
      </c>
      <c r="X439" s="306">
        <f t="shared" si="191"/>
        <v>1</v>
      </c>
      <c r="Y439" s="80"/>
      <c r="Z439" s="80"/>
      <c r="AA439" s="80"/>
      <c r="AB439" s="185"/>
      <c r="AC439" s="80"/>
      <c r="AD439" s="80"/>
      <c r="AE439" s="80"/>
      <c r="AF439" s="80"/>
      <c r="AG439" s="80"/>
      <c r="AH439" s="80"/>
      <c r="AI439" s="80"/>
      <c r="AJ439" s="80"/>
      <c r="AK439" s="80"/>
      <c r="AL439" s="80"/>
      <c r="AM439" s="80"/>
      <c r="AN439" s="80"/>
      <c r="AO439" s="80"/>
      <c r="AP439" s="80"/>
      <c r="AQ439" s="80"/>
      <c r="AR439" s="80"/>
      <c r="AS439" s="80"/>
      <c r="AT439" s="80"/>
      <c r="AU439" s="80"/>
      <c r="AV439" s="80"/>
      <c r="AW439" s="80"/>
      <c r="AX439" s="80"/>
      <c r="AY439" s="80"/>
      <c r="AZ439" s="80"/>
      <c r="BA439" s="80"/>
      <c r="BB439" s="80"/>
      <c r="BC439" s="80"/>
      <c r="BD439" s="80"/>
      <c r="BE439" s="80"/>
      <c r="BF439" s="80" t="s">
        <v>523</v>
      </c>
      <c r="BG439" s="80"/>
      <c r="BH439" s="6">
        <v>2</v>
      </c>
      <c r="BI439" s="6">
        <v>2</v>
      </c>
      <c r="BJ439" s="6">
        <v>2</v>
      </c>
      <c r="BK439" s="6">
        <v>2</v>
      </c>
      <c r="BL439" s="6">
        <v>2</v>
      </c>
      <c r="BM439" s="6">
        <v>2</v>
      </c>
      <c r="BN439" s="6">
        <v>2</v>
      </c>
      <c r="BO439" s="6">
        <v>2</v>
      </c>
      <c r="BP439" s="6">
        <v>1</v>
      </c>
      <c r="BQ439" s="6">
        <v>2</v>
      </c>
      <c r="BR439" s="6">
        <v>2</v>
      </c>
      <c r="BS439" s="6">
        <v>2</v>
      </c>
      <c r="BT439" s="6">
        <v>1</v>
      </c>
      <c r="BU439" s="6">
        <v>2</v>
      </c>
      <c r="BV439" s="6">
        <v>2</v>
      </c>
      <c r="BW439" s="6">
        <v>2</v>
      </c>
      <c r="BX439" s="6">
        <v>2</v>
      </c>
      <c r="BY439" s="6">
        <v>2</v>
      </c>
      <c r="BZ439" s="6">
        <v>2</v>
      </c>
      <c r="CA439" s="6">
        <v>1</v>
      </c>
      <c r="CB439" s="6">
        <v>2</v>
      </c>
      <c r="CC439" s="308">
        <f t="shared" si="187"/>
        <v>18</v>
      </c>
      <c r="CD439" s="347">
        <f t="shared" si="192"/>
        <v>0.8571428571428571</v>
      </c>
      <c r="CE439" s="308">
        <f t="shared" si="188"/>
        <v>3</v>
      </c>
      <c r="CF439" s="347">
        <f t="shared" si="193"/>
        <v>0.14285714285714285</v>
      </c>
      <c r="CG439" s="308">
        <f t="shared" si="189"/>
        <v>0</v>
      </c>
      <c r="CH439" s="347">
        <f t="shared" si="194"/>
        <v>0</v>
      </c>
      <c r="CI439" s="308">
        <f t="shared" si="190"/>
        <v>0</v>
      </c>
      <c r="CJ439" s="347">
        <f t="shared" si="196"/>
        <v>0</v>
      </c>
      <c r="CK439" s="306">
        <f t="shared" si="197"/>
        <v>1.8571428571428572</v>
      </c>
      <c r="CL439" s="306" t="str">
        <f t="shared" si="195"/>
        <v>Đạt mục tiêu</v>
      </c>
      <c r="CM439" s="6"/>
    </row>
    <row r="440" spans="1:91" s="22" customFormat="1" ht="49.5" hidden="1" customHeight="1">
      <c r="A440" s="71">
        <v>434</v>
      </c>
      <c r="B440" s="342">
        <v>554</v>
      </c>
      <c r="C440" s="345" t="s">
        <v>259</v>
      </c>
      <c r="D440" s="329" t="s">
        <v>13</v>
      </c>
      <c r="E440" s="345" t="s">
        <v>260</v>
      </c>
      <c r="F440" s="329" t="s">
        <v>13</v>
      </c>
      <c r="G440" s="345" t="s">
        <v>260</v>
      </c>
      <c r="H440" s="161" t="s">
        <v>596</v>
      </c>
      <c r="I440" s="55" t="s">
        <v>600</v>
      </c>
      <c r="J440" s="14" t="s">
        <v>363</v>
      </c>
      <c r="K440" s="15" t="s">
        <v>330</v>
      </c>
      <c r="L440" s="51" t="s">
        <v>296</v>
      </c>
      <c r="M440" s="69" t="s">
        <v>184</v>
      </c>
      <c r="N440" s="342"/>
      <c r="O440" s="342" t="s">
        <v>184</v>
      </c>
      <c r="P440" s="342"/>
      <c r="Q440" s="342"/>
      <c r="R440" s="342"/>
      <c r="S440" s="342"/>
      <c r="T440" s="342"/>
      <c r="U440" s="342"/>
      <c r="V440" s="342"/>
      <c r="W440" s="342"/>
      <c r="X440" s="306">
        <f t="shared" si="191"/>
        <v>1</v>
      </c>
      <c r="Y440" s="80"/>
      <c r="Z440" s="80"/>
      <c r="AA440" s="80"/>
      <c r="AB440" s="185"/>
      <c r="AC440" s="80"/>
      <c r="AD440" s="80" t="s">
        <v>523</v>
      </c>
      <c r="AE440" s="80"/>
      <c r="AF440" s="80"/>
      <c r="AG440" s="80"/>
      <c r="AH440" s="80"/>
      <c r="AI440" s="80"/>
      <c r="AJ440" s="80"/>
      <c r="AK440" s="80"/>
      <c r="AL440" s="80"/>
      <c r="AM440" s="80"/>
      <c r="AN440" s="80"/>
      <c r="AO440" s="80"/>
      <c r="AP440" s="80"/>
      <c r="AQ440" s="80"/>
      <c r="AR440" s="80"/>
      <c r="AS440" s="80"/>
      <c r="AT440" s="80"/>
      <c r="AU440" s="80"/>
      <c r="AV440" s="80"/>
      <c r="AW440" s="80"/>
      <c r="AX440" s="80"/>
      <c r="AY440" s="80"/>
      <c r="AZ440" s="80"/>
      <c r="BA440" s="80"/>
      <c r="BB440" s="80"/>
      <c r="BC440" s="80"/>
      <c r="BD440" s="80"/>
      <c r="BE440" s="80"/>
      <c r="BF440" s="80"/>
      <c r="BG440" s="80"/>
      <c r="BH440" s="6">
        <v>2</v>
      </c>
      <c r="BI440" s="6">
        <v>2</v>
      </c>
      <c r="BJ440" s="6">
        <v>2</v>
      </c>
      <c r="BK440" s="6">
        <v>2</v>
      </c>
      <c r="BL440" s="6">
        <v>2</v>
      </c>
      <c r="BM440" s="6">
        <v>2</v>
      </c>
      <c r="BN440" s="6">
        <v>2</v>
      </c>
      <c r="BO440" s="6">
        <v>2</v>
      </c>
      <c r="BP440" s="6">
        <v>2</v>
      </c>
      <c r="BQ440" s="6">
        <v>2</v>
      </c>
      <c r="BR440" s="6">
        <v>2</v>
      </c>
      <c r="BS440" s="6">
        <v>2</v>
      </c>
      <c r="BT440" s="6">
        <v>2</v>
      </c>
      <c r="BU440" s="6">
        <v>2</v>
      </c>
      <c r="BV440" s="6">
        <v>2</v>
      </c>
      <c r="BW440" s="6">
        <v>2</v>
      </c>
      <c r="BX440" s="6">
        <v>2</v>
      </c>
      <c r="BY440" s="6">
        <v>2</v>
      </c>
      <c r="BZ440" s="6">
        <v>2</v>
      </c>
      <c r="CA440" s="6">
        <v>2</v>
      </c>
      <c r="CB440" s="6">
        <v>2</v>
      </c>
      <c r="CC440" s="308">
        <f t="shared" si="187"/>
        <v>21</v>
      </c>
      <c r="CD440" s="347">
        <f t="shared" si="192"/>
        <v>1</v>
      </c>
      <c r="CE440" s="308">
        <f t="shared" si="188"/>
        <v>0</v>
      </c>
      <c r="CF440" s="347">
        <f t="shared" si="193"/>
        <v>0</v>
      </c>
      <c r="CG440" s="308">
        <f t="shared" si="189"/>
        <v>0</v>
      </c>
      <c r="CH440" s="347">
        <f t="shared" si="194"/>
        <v>0</v>
      </c>
      <c r="CI440" s="308">
        <f t="shared" si="190"/>
        <v>0</v>
      </c>
      <c r="CJ440" s="347">
        <f t="shared" si="196"/>
        <v>0</v>
      </c>
      <c r="CK440" s="306">
        <f t="shared" si="197"/>
        <v>2</v>
      </c>
      <c r="CL440" s="306" t="str">
        <f t="shared" si="195"/>
        <v>Đạt mục tiêu</v>
      </c>
      <c r="CM440" s="6"/>
    </row>
    <row r="441" spans="1:91" s="22" customFormat="1" ht="41.25" hidden="1" customHeight="1">
      <c r="A441" s="71">
        <v>435</v>
      </c>
      <c r="B441" s="342">
        <v>556</v>
      </c>
      <c r="C441" s="345" t="s">
        <v>256</v>
      </c>
      <c r="D441" s="329" t="s">
        <v>10</v>
      </c>
      <c r="E441" s="345" t="s">
        <v>68</v>
      </c>
      <c r="F441" s="329" t="s">
        <v>12</v>
      </c>
      <c r="G441" s="345" t="s">
        <v>68</v>
      </c>
      <c r="H441" s="161" t="s">
        <v>68</v>
      </c>
      <c r="I441" s="55" t="s">
        <v>600</v>
      </c>
      <c r="J441" s="14" t="s">
        <v>363</v>
      </c>
      <c r="K441" s="15" t="s">
        <v>330</v>
      </c>
      <c r="L441" s="51" t="s">
        <v>296</v>
      </c>
      <c r="M441" s="69" t="s">
        <v>184</v>
      </c>
      <c r="N441" s="342"/>
      <c r="O441" s="342"/>
      <c r="P441" s="342"/>
      <c r="Q441" s="342"/>
      <c r="R441" s="342"/>
      <c r="S441" s="342" t="s">
        <v>184</v>
      </c>
      <c r="T441" s="342"/>
      <c r="U441" s="342"/>
      <c r="V441" s="342"/>
      <c r="W441" s="342"/>
      <c r="X441" s="306">
        <f t="shared" si="191"/>
        <v>1</v>
      </c>
      <c r="Y441" s="80"/>
      <c r="Z441" s="80"/>
      <c r="AA441" s="80"/>
      <c r="AB441" s="185"/>
      <c r="AC441" s="80"/>
      <c r="AD441" s="80"/>
      <c r="AE441" s="80"/>
      <c r="AF441" s="80"/>
      <c r="AG441" s="80"/>
      <c r="AH441" s="80"/>
      <c r="AI441" s="80"/>
      <c r="AJ441" s="80"/>
      <c r="AK441" s="80"/>
      <c r="AL441" s="80"/>
      <c r="AM441" s="80"/>
      <c r="AN441" s="80"/>
      <c r="AO441" s="80"/>
      <c r="AP441" s="80"/>
      <c r="AQ441" s="80"/>
      <c r="AR441" s="80"/>
      <c r="AS441" s="80" t="s">
        <v>522</v>
      </c>
      <c r="AT441" s="80" t="s">
        <v>522</v>
      </c>
      <c r="AU441" s="80"/>
      <c r="AV441" s="80"/>
      <c r="AW441" s="80"/>
      <c r="AX441" s="80"/>
      <c r="AY441" s="80"/>
      <c r="AZ441" s="80"/>
      <c r="BA441" s="80"/>
      <c r="BB441" s="80"/>
      <c r="BC441" s="80"/>
      <c r="BD441" s="80"/>
      <c r="BE441" s="80"/>
      <c r="BF441" s="80"/>
      <c r="BG441" s="80"/>
      <c r="BH441" s="222">
        <v>2</v>
      </c>
      <c r="BI441" s="222">
        <v>2</v>
      </c>
      <c r="BJ441" s="222">
        <v>2</v>
      </c>
      <c r="BK441" s="222">
        <v>2</v>
      </c>
      <c r="BL441" s="222">
        <v>2</v>
      </c>
      <c r="BM441" s="222">
        <v>2</v>
      </c>
      <c r="BN441" s="222">
        <v>2</v>
      </c>
      <c r="BO441" s="222">
        <v>2</v>
      </c>
      <c r="BP441" s="222">
        <v>2</v>
      </c>
      <c r="BQ441" s="222">
        <v>2</v>
      </c>
      <c r="BR441" s="222">
        <v>2</v>
      </c>
      <c r="BS441" s="222">
        <v>2</v>
      </c>
      <c r="BT441" s="222">
        <v>2</v>
      </c>
      <c r="BU441" s="222">
        <v>2</v>
      </c>
      <c r="BV441" s="222">
        <v>2</v>
      </c>
      <c r="BW441" s="222">
        <v>2</v>
      </c>
      <c r="BX441" s="222">
        <v>2</v>
      </c>
      <c r="BY441" s="222">
        <v>2</v>
      </c>
      <c r="BZ441" s="222">
        <v>2</v>
      </c>
      <c r="CA441" s="222">
        <v>2</v>
      </c>
      <c r="CB441" s="222">
        <v>2</v>
      </c>
      <c r="CC441" s="308">
        <f t="shared" si="187"/>
        <v>21</v>
      </c>
      <c r="CD441" s="347">
        <f t="shared" si="192"/>
        <v>1</v>
      </c>
      <c r="CE441" s="308">
        <f t="shared" si="188"/>
        <v>0</v>
      </c>
      <c r="CF441" s="347">
        <f t="shared" si="193"/>
        <v>0</v>
      </c>
      <c r="CG441" s="308">
        <f t="shared" si="189"/>
        <v>0</v>
      </c>
      <c r="CH441" s="347">
        <f t="shared" si="194"/>
        <v>0</v>
      </c>
      <c r="CI441" s="308">
        <f t="shared" si="190"/>
        <v>0</v>
      </c>
      <c r="CJ441" s="347">
        <f t="shared" si="196"/>
        <v>0</v>
      </c>
      <c r="CK441" s="306">
        <f t="shared" si="197"/>
        <v>2</v>
      </c>
      <c r="CL441" s="306" t="str">
        <f t="shared" si="195"/>
        <v>Đạt mục tiêu</v>
      </c>
      <c r="CM441" s="6"/>
    </row>
    <row r="442" spans="1:91" s="22" customFormat="1" ht="29.25" hidden="1" customHeight="1">
      <c r="A442" s="71">
        <v>436</v>
      </c>
      <c r="B442" s="342">
        <v>559</v>
      </c>
      <c r="C442" s="582" t="s">
        <v>339</v>
      </c>
      <c r="D442" s="583"/>
      <c r="E442" s="583"/>
      <c r="F442" s="584"/>
      <c r="G442" s="45" t="s">
        <v>331</v>
      </c>
      <c r="H442" s="152" t="s">
        <v>331</v>
      </c>
      <c r="I442" s="45" t="s">
        <v>331</v>
      </c>
      <c r="J442" s="45" t="s">
        <v>331</v>
      </c>
      <c r="K442" s="45" t="s">
        <v>331</v>
      </c>
      <c r="L442" s="45" t="s">
        <v>331</v>
      </c>
      <c r="M442" s="45" t="s">
        <v>331</v>
      </c>
      <c r="N442" s="45" t="s">
        <v>331</v>
      </c>
      <c r="O442" s="45" t="s">
        <v>331</v>
      </c>
      <c r="P442" s="45" t="s">
        <v>331</v>
      </c>
      <c r="Q442" s="45" t="s">
        <v>331</v>
      </c>
      <c r="R442" s="45" t="s">
        <v>331</v>
      </c>
      <c r="S442" s="45" t="s">
        <v>331</v>
      </c>
      <c r="T442" s="45" t="s">
        <v>331</v>
      </c>
      <c r="U442" s="45" t="s">
        <v>331</v>
      </c>
      <c r="V442" s="45" t="s">
        <v>331</v>
      </c>
      <c r="W442" s="45" t="s">
        <v>331</v>
      </c>
      <c r="X442" s="45" t="s">
        <v>331</v>
      </c>
      <c r="Y442" s="45" t="s">
        <v>331</v>
      </c>
      <c r="Z442" s="45" t="s">
        <v>331</v>
      </c>
      <c r="AA442" s="45" t="s">
        <v>331</v>
      </c>
      <c r="AB442" s="45" t="s">
        <v>331</v>
      </c>
      <c r="AC442" s="45" t="s">
        <v>331</v>
      </c>
      <c r="AD442" s="45" t="s">
        <v>331</v>
      </c>
      <c r="AE442" s="45" t="s">
        <v>331</v>
      </c>
      <c r="AF442" s="45" t="s">
        <v>331</v>
      </c>
      <c r="AG442" s="45" t="s">
        <v>331</v>
      </c>
      <c r="AH442" s="45" t="s">
        <v>331</v>
      </c>
      <c r="AI442" s="45" t="s">
        <v>331</v>
      </c>
      <c r="AJ442" s="45" t="s">
        <v>331</v>
      </c>
      <c r="AK442" s="45" t="s">
        <v>331</v>
      </c>
      <c r="AL442" s="45" t="s">
        <v>331</v>
      </c>
      <c r="AM442" s="45" t="s">
        <v>331</v>
      </c>
      <c r="AN442" s="45" t="s">
        <v>331</v>
      </c>
      <c r="AO442" s="45" t="s">
        <v>331</v>
      </c>
      <c r="AP442" s="45" t="s">
        <v>331</v>
      </c>
      <c r="AQ442" s="45" t="s">
        <v>331</v>
      </c>
      <c r="AR442" s="45" t="s">
        <v>331</v>
      </c>
      <c r="AS442" s="45" t="s">
        <v>331</v>
      </c>
      <c r="AT442" s="45" t="s">
        <v>331</v>
      </c>
      <c r="AU442" s="45" t="s">
        <v>331</v>
      </c>
      <c r="AV442" s="45" t="s">
        <v>331</v>
      </c>
      <c r="AW442" s="45" t="s">
        <v>331</v>
      </c>
      <c r="AX442" s="45" t="s">
        <v>331</v>
      </c>
      <c r="AY442" s="45" t="s">
        <v>331</v>
      </c>
      <c r="AZ442" s="45" t="s">
        <v>331</v>
      </c>
      <c r="BA442" s="45" t="s">
        <v>331</v>
      </c>
      <c r="BB442" s="45" t="s">
        <v>331</v>
      </c>
      <c r="BC442" s="45" t="s">
        <v>331</v>
      </c>
      <c r="BD442" s="45" t="s">
        <v>331</v>
      </c>
      <c r="BE442" s="45" t="s">
        <v>331</v>
      </c>
      <c r="BF442" s="45" t="s">
        <v>331</v>
      </c>
      <c r="BG442" s="45" t="s">
        <v>331</v>
      </c>
      <c r="BH442" s="45" t="s">
        <v>331</v>
      </c>
      <c r="BI442" s="45" t="s">
        <v>331</v>
      </c>
      <c r="BJ442" s="45" t="s">
        <v>331</v>
      </c>
      <c r="BK442" s="45" t="s">
        <v>331</v>
      </c>
      <c r="BL442" s="45" t="s">
        <v>331</v>
      </c>
      <c r="BM442" s="45" t="s">
        <v>331</v>
      </c>
      <c r="BN442" s="45" t="s">
        <v>331</v>
      </c>
      <c r="BO442" s="45" t="s">
        <v>331</v>
      </c>
      <c r="BP442" s="45" t="s">
        <v>331</v>
      </c>
      <c r="BQ442" s="45" t="s">
        <v>331</v>
      </c>
      <c r="BR442" s="45" t="s">
        <v>331</v>
      </c>
      <c r="BS442" s="45" t="s">
        <v>331</v>
      </c>
      <c r="BT442" s="45" t="s">
        <v>331</v>
      </c>
      <c r="BU442" s="45" t="s">
        <v>331</v>
      </c>
      <c r="BV442" s="45" t="s">
        <v>331</v>
      </c>
      <c r="BW442" s="45" t="s">
        <v>331</v>
      </c>
      <c r="BX442" s="45" t="s">
        <v>331</v>
      </c>
      <c r="BY442" s="45" t="s">
        <v>331</v>
      </c>
      <c r="BZ442" s="45" t="s">
        <v>331</v>
      </c>
      <c r="CA442" s="45" t="s">
        <v>331</v>
      </c>
      <c r="CB442" s="45" t="s">
        <v>331</v>
      </c>
      <c r="CC442" s="45" t="s">
        <v>331</v>
      </c>
      <c r="CD442" s="278" t="s">
        <v>331</v>
      </c>
      <c r="CE442" s="45" t="s">
        <v>331</v>
      </c>
      <c r="CF442" s="278" t="s">
        <v>331</v>
      </c>
      <c r="CG442" s="45" t="s">
        <v>331</v>
      </c>
      <c r="CH442" s="278" t="s">
        <v>331</v>
      </c>
      <c r="CI442" s="45" t="s">
        <v>331</v>
      </c>
      <c r="CJ442" s="278" t="s">
        <v>331</v>
      </c>
      <c r="CK442" s="45" t="s">
        <v>331</v>
      </c>
      <c r="CL442" s="45" t="s">
        <v>331</v>
      </c>
      <c r="CM442" s="45" t="s">
        <v>331</v>
      </c>
    </row>
    <row r="443" spans="1:91" s="22" customFormat="1" ht="84" customHeight="1">
      <c r="A443" s="71">
        <v>437</v>
      </c>
      <c r="B443" s="342">
        <v>560</v>
      </c>
      <c r="C443" s="345" t="s">
        <v>69</v>
      </c>
      <c r="D443" s="329" t="s">
        <v>10</v>
      </c>
      <c r="E443" s="345" t="s">
        <v>70</v>
      </c>
      <c r="F443" s="329" t="s">
        <v>12</v>
      </c>
      <c r="G443" s="345" t="s">
        <v>70</v>
      </c>
      <c r="H443" s="161" t="s">
        <v>597</v>
      </c>
      <c r="I443" s="55" t="s">
        <v>600</v>
      </c>
      <c r="J443" s="14" t="s">
        <v>363</v>
      </c>
      <c r="K443" s="15" t="s">
        <v>330</v>
      </c>
      <c r="L443" s="51" t="s">
        <v>296</v>
      </c>
      <c r="M443" s="69" t="s">
        <v>184</v>
      </c>
      <c r="N443" s="342"/>
      <c r="O443" s="342"/>
      <c r="P443" s="342"/>
      <c r="Q443" s="342"/>
      <c r="R443" s="342" t="s">
        <v>184</v>
      </c>
      <c r="S443" s="342"/>
      <c r="T443" s="342"/>
      <c r="U443" s="342"/>
      <c r="V443" s="342"/>
      <c r="W443" s="342"/>
      <c r="X443" s="306">
        <f>COUNTIF($N443:$W443,"x")</f>
        <v>1</v>
      </c>
      <c r="Y443" s="80"/>
      <c r="Z443" s="80"/>
      <c r="AA443" s="80"/>
      <c r="AB443" s="185"/>
      <c r="AC443" s="80"/>
      <c r="AD443" s="80"/>
      <c r="AE443" s="80"/>
      <c r="AF443" s="80"/>
      <c r="AG443" s="80"/>
      <c r="AH443" s="80"/>
      <c r="AI443" s="80"/>
      <c r="AJ443" s="80"/>
      <c r="AK443" s="80"/>
      <c r="AL443" s="80"/>
      <c r="AM443" s="80"/>
      <c r="AN443" s="80"/>
      <c r="AO443" s="80"/>
      <c r="AP443" s="80"/>
      <c r="AQ443" s="80"/>
      <c r="AR443" s="80"/>
      <c r="AS443" s="80"/>
      <c r="AT443" s="80"/>
      <c r="AU443" s="80"/>
      <c r="AV443" s="80"/>
      <c r="AW443" s="80"/>
      <c r="AX443" s="80"/>
      <c r="AY443" s="80"/>
      <c r="AZ443" s="80"/>
      <c r="BA443" s="80"/>
      <c r="BB443" s="80"/>
      <c r="BC443" s="80"/>
      <c r="BD443" s="80"/>
      <c r="BE443" s="80"/>
      <c r="BF443" s="80"/>
      <c r="BG443" s="80"/>
      <c r="BH443" s="6">
        <v>2</v>
      </c>
      <c r="BI443" s="6">
        <v>2</v>
      </c>
      <c r="BJ443" s="6">
        <v>2</v>
      </c>
      <c r="BK443" s="6">
        <v>2</v>
      </c>
      <c r="BL443" s="6">
        <v>2</v>
      </c>
      <c r="BM443" s="6">
        <v>1</v>
      </c>
      <c r="BN443" s="6">
        <v>2</v>
      </c>
      <c r="BO443" s="6">
        <v>2</v>
      </c>
      <c r="BP443" s="6">
        <v>2</v>
      </c>
      <c r="BQ443" s="6">
        <v>2</v>
      </c>
      <c r="BR443" s="6">
        <v>2</v>
      </c>
      <c r="BS443" s="6">
        <v>2</v>
      </c>
      <c r="BT443" s="6">
        <v>1</v>
      </c>
      <c r="BU443" s="6">
        <v>2</v>
      </c>
      <c r="BV443" s="6">
        <v>2</v>
      </c>
      <c r="BW443" s="6">
        <v>2</v>
      </c>
      <c r="BX443" s="6">
        <v>2</v>
      </c>
      <c r="BY443" s="6">
        <v>1</v>
      </c>
      <c r="BZ443" s="6">
        <v>2</v>
      </c>
      <c r="CA443" s="6">
        <v>2</v>
      </c>
      <c r="CB443" s="6">
        <v>2</v>
      </c>
      <c r="CC443" s="308">
        <f>COUNTIF(BH443:CB443,"2")</f>
        <v>18</v>
      </c>
      <c r="CD443" s="347">
        <f>CC443/(CC443+CE443+CG443+CI443)</f>
        <v>0.8571428571428571</v>
      </c>
      <c r="CE443" s="308">
        <f>COUNTIF(BH443:CB443,"1")</f>
        <v>3</v>
      </c>
      <c r="CF443" s="347">
        <f>CE443/(CC443+CE443+CG443+CI443)</f>
        <v>0.14285714285714285</v>
      </c>
      <c r="CG443" s="308">
        <f>COUNTIF(BH443:CB443,"0")</f>
        <v>0</v>
      </c>
      <c r="CH443" s="347">
        <f>CG443/(CC443+CE443+CG443+CI443)</f>
        <v>0</v>
      </c>
      <c r="CI443" s="308">
        <f>COUNTIF(BH443:CB443,"KĐG")</f>
        <v>0</v>
      </c>
      <c r="CJ443" s="347">
        <f>CI443/(CC443+CE443+CG443+CI443)</f>
        <v>0</v>
      </c>
      <c r="CK443" s="277">
        <f>(((CC443*2)+(CE443*1)+(CG443*0)))/(CC443+CE443+CG443)</f>
        <v>1.8571428571428572</v>
      </c>
      <c r="CL443" s="306" t="str">
        <f>IF(CJ443&gt;=50%,"KĐG",IF(CK443&gt;=1.6,"Đạt mục tiêu",IF(CK443&gt;=1,"Cần cố gắng","Chưa đạt")))</f>
        <v>Đạt mục tiêu</v>
      </c>
      <c r="CM443" s="6"/>
    </row>
    <row r="444" spans="1:91" s="22" customFormat="1" ht="27.75" hidden="1" customHeight="1">
      <c r="A444" s="71">
        <v>438</v>
      </c>
      <c r="B444" s="585">
        <v>566</v>
      </c>
      <c r="C444" s="575" t="s">
        <v>257</v>
      </c>
      <c r="D444" s="587" t="s">
        <v>10</v>
      </c>
      <c r="E444" s="575" t="s">
        <v>71</v>
      </c>
      <c r="F444" s="587" t="s">
        <v>12</v>
      </c>
      <c r="G444" s="575" t="s">
        <v>71</v>
      </c>
      <c r="H444" s="172" t="s">
        <v>667</v>
      </c>
      <c r="I444" s="55" t="s">
        <v>599</v>
      </c>
      <c r="J444" s="14" t="s">
        <v>363</v>
      </c>
      <c r="K444" s="15"/>
      <c r="L444" s="51"/>
      <c r="M444" s="69" t="s">
        <v>184</v>
      </c>
      <c r="N444" s="342"/>
      <c r="O444" s="342"/>
      <c r="P444" s="342"/>
      <c r="Q444" s="342"/>
      <c r="R444" s="342"/>
      <c r="S444" s="342"/>
      <c r="T444" s="342"/>
      <c r="U444" s="342" t="s">
        <v>184</v>
      </c>
      <c r="V444" s="342"/>
      <c r="W444" s="342"/>
      <c r="X444" s="306">
        <f>COUNTIF($N444:$W444,"x")</f>
        <v>1</v>
      </c>
      <c r="Y444" s="80"/>
      <c r="Z444" s="80"/>
      <c r="AA444" s="80"/>
      <c r="AB444" s="185"/>
      <c r="AC444" s="80"/>
      <c r="AD444" s="80"/>
      <c r="AE444" s="80"/>
      <c r="AF444" s="80"/>
      <c r="AG444" s="80"/>
      <c r="AH444" s="80"/>
      <c r="AI444" s="80"/>
      <c r="AJ444" s="80"/>
      <c r="AK444" s="80"/>
      <c r="AL444" s="80"/>
      <c r="AM444" s="80"/>
      <c r="AN444" s="80"/>
      <c r="AO444" s="80"/>
      <c r="AP444" s="80"/>
      <c r="AQ444" s="80"/>
      <c r="AR444" s="80"/>
      <c r="AS444" s="80"/>
      <c r="AT444" s="80"/>
      <c r="AU444" s="80"/>
      <c r="AV444" s="80"/>
      <c r="AW444" s="80"/>
      <c r="AX444" s="80"/>
      <c r="AY444" s="80"/>
      <c r="AZ444" s="80" t="s">
        <v>519</v>
      </c>
      <c r="BA444" s="80"/>
      <c r="BB444" s="80"/>
      <c r="BC444" s="80"/>
      <c r="BD444" s="80"/>
      <c r="BE444" s="80"/>
      <c r="BF444" s="80"/>
      <c r="BG444" s="80"/>
      <c r="BH444" s="6">
        <v>2</v>
      </c>
      <c r="BI444" s="6">
        <v>2</v>
      </c>
      <c r="BJ444" s="6">
        <v>2</v>
      </c>
      <c r="BK444" s="6">
        <v>2</v>
      </c>
      <c r="BL444" s="6">
        <v>2</v>
      </c>
      <c r="BM444" s="6">
        <v>1</v>
      </c>
      <c r="BN444" s="6">
        <v>2</v>
      </c>
      <c r="BO444" s="6">
        <v>2</v>
      </c>
      <c r="BP444" s="6">
        <v>2</v>
      </c>
      <c r="BQ444" s="6">
        <v>2</v>
      </c>
      <c r="BR444" s="6">
        <v>2</v>
      </c>
      <c r="BS444" s="6">
        <v>2</v>
      </c>
      <c r="BT444" s="6">
        <v>2</v>
      </c>
      <c r="BU444" s="6">
        <v>2</v>
      </c>
      <c r="BV444" s="6">
        <v>2</v>
      </c>
      <c r="BW444" s="6">
        <v>2</v>
      </c>
      <c r="BX444" s="6">
        <v>1</v>
      </c>
      <c r="BY444" s="6">
        <v>2</v>
      </c>
      <c r="BZ444" s="6">
        <v>1</v>
      </c>
      <c r="CA444" s="6">
        <v>2</v>
      </c>
      <c r="CB444" s="6">
        <v>1</v>
      </c>
      <c r="CC444" s="308">
        <f>COUNTIF(BH444:CB444,"2")</f>
        <v>17</v>
      </c>
      <c r="CD444" s="347">
        <f>CC444/(CC444+CE444+CG444+CI444)</f>
        <v>0.80952380952380953</v>
      </c>
      <c r="CE444" s="308">
        <f>COUNTIF(BH444:CB444,"1")</f>
        <v>4</v>
      </c>
      <c r="CF444" s="347">
        <f>CE444/(CC444+CE444+CG444+CI444)</f>
        <v>0.19047619047619047</v>
      </c>
      <c r="CG444" s="308">
        <f>COUNTIF(BH444:CB444,"0")</f>
        <v>0</v>
      </c>
      <c r="CH444" s="347">
        <f>CG444/(CC444+CE444+CG444+CI444)</f>
        <v>0</v>
      </c>
      <c r="CI444" s="308">
        <f>COUNTIF(BH444:CB444,"KĐG")</f>
        <v>0</v>
      </c>
      <c r="CJ444" s="347">
        <f t="shared" si="196"/>
        <v>0</v>
      </c>
      <c r="CK444" s="306">
        <f t="shared" si="197"/>
        <v>1.8095238095238095</v>
      </c>
      <c r="CL444" s="306" t="str">
        <f>IF(CJ444&gt;=50%,"KĐG",IF(CK444&gt;=1.6,"Đạt mục tiêu",IF(CK444&gt;=1,"Cần cố gắng","Chưa đạt")))</f>
        <v>Đạt mục tiêu</v>
      </c>
      <c r="CM444" s="6"/>
    </row>
    <row r="445" spans="1:91" s="22" customFormat="1" ht="25.5" hidden="1" customHeight="1">
      <c r="A445" s="71">
        <v>439</v>
      </c>
      <c r="B445" s="586"/>
      <c r="C445" s="576"/>
      <c r="D445" s="588"/>
      <c r="E445" s="576"/>
      <c r="F445" s="588"/>
      <c r="G445" s="576"/>
      <c r="H445" s="161" t="s">
        <v>71</v>
      </c>
      <c r="I445" s="55" t="s">
        <v>600</v>
      </c>
      <c r="J445" s="14" t="s">
        <v>363</v>
      </c>
      <c r="K445" s="15" t="s">
        <v>330</v>
      </c>
      <c r="L445" s="51" t="s">
        <v>296</v>
      </c>
      <c r="M445" s="69" t="s">
        <v>184</v>
      </c>
      <c r="N445" s="342"/>
      <c r="O445" s="342"/>
      <c r="P445" s="342"/>
      <c r="Q445" s="342"/>
      <c r="R445" s="342"/>
      <c r="S445" s="342"/>
      <c r="T445" s="342"/>
      <c r="U445" s="342"/>
      <c r="V445" s="342" t="s">
        <v>184</v>
      </c>
      <c r="W445" s="342"/>
      <c r="X445" s="306">
        <f>COUNTIF($N445:$W445,"x")</f>
        <v>1</v>
      </c>
      <c r="Y445" s="80"/>
      <c r="Z445" s="80"/>
      <c r="AA445" s="80"/>
      <c r="AB445" s="185"/>
      <c r="AC445" s="80"/>
      <c r="AD445" s="80"/>
      <c r="AE445" s="80"/>
      <c r="AF445" s="80"/>
      <c r="AG445" s="80"/>
      <c r="AH445" s="80"/>
      <c r="AI445" s="80"/>
      <c r="AJ445" s="80"/>
      <c r="AK445" s="80"/>
      <c r="AL445" s="80"/>
      <c r="AM445" s="80"/>
      <c r="AN445" s="80"/>
      <c r="AO445" s="80"/>
      <c r="AP445" s="80"/>
      <c r="AQ445" s="80"/>
      <c r="AR445" s="80"/>
      <c r="AS445" s="80"/>
      <c r="AT445" s="80"/>
      <c r="AU445" s="80"/>
      <c r="AV445" s="80"/>
      <c r="AW445" s="80"/>
      <c r="AX445" s="80"/>
      <c r="AY445" s="80"/>
      <c r="AZ445" s="80"/>
      <c r="BA445" s="80"/>
      <c r="BB445" s="80" t="s">
        <v>522</v>
      </c>
      <c r="BC445" s="80"/>
      <c r="BD445" s="80" t="s">
        <v>522</v>
      </c>
      <c r="BE445" s="80"/>
      <c r="BF445" s="80"/>
      <c r="BG445" s="80"/>
      <c r="BH445" s="6">
        <v>2</v>
      </c>
      <c r="BI445" s="6">
        <v>2</v>
      </c>
      <c r="BJ445" s="6">
        <v>2</v>
      </c>
      <c r="BK445" s="6">
        <v>2</v>
      </c>
      <c r="BL445" s="6">
        <v>2</v>
      </c>
      <c r="BM445" s="6">
        <v>2</v>
      </c>
      <c r="BN445" s="6">
        <v>2</v>
      </c>
      <c r="BO445" s="6">
        <v>2</v>
      </c>
      <c r="BP445" s="6">
        <v>2</v>
      </c>
      <c r="BQ445" s="6">
        <v>2</v>
      </c>
      <c r="BR445" s="6">
        <v>2</v>
      </c>
      <c r="BS445" s="6">
        <v>2</v>
      </c>
      <c r="BT445" s="6">
        <v>1</v>
      </c>
      <c r="BU445" s="6">
        <v>2</v>
      </c>
      <c r="BV445" s="6">
        <v>2</v>
      </c>
      <c r="BW445" s="6">
        <v>2</v>
      </c>
      <c r="BX445" s="6">
        <v>2</v>
      </c>
      <c r="BY445" s="6">
        <v>2</v>
      </c>
      <c r="BZ445" s="6">
        <v>2</v>
      </c>
      <c r="CA445" s="6">
        <v>2</v>
      </c>
      <c r="CB445" s="6">
        <v>2</v>
      </c>
      <c r="CC445" s="308">
        <f>COUNTIF(BH445:CB445,"2")</f>
        <v>20</v>
      </c>
      <c r="CD445" s="347">
        <f>CC445/(CC445+CE445+CG445+CI445)</f>
        <v>0.95238095238095233</v>
      </c>
      <c r="CE445" s="308">
        <f>COUNTIF(BH445:CB445,"1")</f>
        <v>1</v>
      </c>
      <c r="CF445" s="347">
        <f>CE445/(CC445+CE445+CG445+CI445)</f>
        <v>4.7619047619047616E-2</v>
      </c>
      <c r="CG445" s="308">
        <f>COUNTIF(BH445:CB445,"0")</f>
        <v>0</v>
      </c>
      <c r="CH445" s="347">
        <f>CG445/(CC445+CE445+CG445+CI445)</f>
        <v>0</v>
      </c>
      <c r="CI445" s="308">
        <f>COUNTIF(BH445:CB445,"KĐG")</f>
        <v>0</v>
      </c>
      <c r="CJ445" s="347">
        <f t="shared" si="196"/>
        <v>0</v>
      </c>
      <c r="CK445" s="306">
        <f t="shared" si="197"/>
        <v>1.9523809523809523</v>
      </c>
      <c r="CL445" s="306" t="str">
        <f>IF(CJ445&gt;=50%,"KĐG",IF(CK445&gt;=1.6,"Đạt mục tiêu",IF(CK445&gt;=1,"Cần cố gắng","Chưa đạt")))</f>
        <v>Đạt mục tiêu</v>
      </c>
      <c r="CM445" s="6"/>
    </row>
    <row r="446" spans="1:91" s="22" customFormat="1" ht="27.75" hidden="1" customHeight="1">
      <c r="A446" s="71">
        <v>440</v>
      </c>
      <c r="B446" s="342">
        <v>571</v>
      </c>
      <c r="C446" s="345" t="s">
        <v>258</v>
      </c>
      <c r="D446" s="329" t="s">
        <v>10</v>
      </c>
      <c r="E446" s="25" t="s">
        <v>72</v>
      </c>
      <c r="F446" s="329" t="s">
        <v>12</v>
      </c>
      <c r="G446" s="25" t="s">
        <v>72</v>
      </c>
      <c r="H446" s="156" t="s">
        <v>445</v>
      </c>
      <c r="I446" s="55" t="s">
        <v>600</v>
      </c>
      <c r="J446" s="14" t="s">
        <v>363</v>
      </c>
      <c r="K446" s="15" t="s">
        <v>330</v>
      </c>
      <c r="L446" s="51" t="s">
        <v>296</v>
      </c>
      <c r="M446" s="69" t="s">
        <v>184</v>
      </c>
      <c r="N446" s="342"/>
      <c r="O446" s="342"/>
      <c r="P446" s="342"/>
      <c r="Q446" s="342"/>
      <c r="R446" s="342"/>
      <c r="S446" s="342"/>
      <c r="T446" s="342"/>
      <c r="U446" s="342"/>
      <c r="V446" s="342"/>
      <c r="W446" s="342" t="s">
        <v>184</v>
      </c>
      <c r="X446" s="306">
        <f>COUNTIF($N446:$W446,"x")</f>
        <v>1</v>
      </c>
      <c r="Y446" s="80"/>
      <c r="Z446" s="80"/>
      <c r="AA446" s="80"/>
      <c r="AB446" s="185"/>
      <c r="AC446" s="80"/>
      <c r="AD446" s="80"/>
      <c r="AE446" s="80"/>
      <c r="AF446" s="80"/>
      <c r="AG446" s="80"/>
      <c r="AH446" s="80"/>
      <c r="AI446" s="80"/>
      <c r="AJ446" s="80"/>
      <c r="AK446" s="80"/>
      <c r="AL446" s="80"/>
      <c r="AM446" s="80"/>
      <c r="AN446" s="80"/>
      <c r="AO446" s="80"/>
      <c r="AP446" s="80"/>
      <c r="AQ446" s="80"/>
      <c r="AR446" s="80"/>
      <c r="AS446" s="80"/>
      <c r="AT446" s="80"/>
      <c r="AU446" s="80"/>
      <c r="AV446" s="80"/>
      <c r="AW446" s="80"/>
      <c r="AX446" s="80"/>
      <c r="AY446" s="80"/>
      <c r="AZ446" s="80"/>
      <c r="BA446" s="80"/>
      <c r="BB446" s="80"/>
      <c r="BC446" s="80"/>
      <c r="BD446" s="80"/>
      <c r="BE446" s="80" t="s">
        <v>523</v>
      </c>
      <c r="BF446" s="80"/>
      <c r="BG446" s="80"/>
      <c r="BH446" s="6">
        <v>1</v>
      </c>
      <c r="BI446" s="6">
        <v>1</v>
      </c>
      <c r="BJ446" s="6">
        <v>2</v>
      </c>
      <c r="BK446" s="6">
        <v>2</v>
      </c>
      <c r="BL446" s="6">
        <v>1</v>
      </c>
      <c r="BM446" s="6">
        <v>2</v>
      </c>
      <c r="BN446" s="6">
        <v>2</v>
      </c>
      <c r="BO446" s="6">
        <v>2</v>
      </c>
      <c r="BP446" s="6">
        <v>2</v>
      </c>
      <c r="BQ446" s="6">
        <v>2</v>
      </c>
      <c r="BR446" s="6">
        <v>2</v>
      </c>
      <c r="BS446" s="6">
        <v>2</v>
      </c>
      <c r="BT446" s="6">
        <v>2</v>
      </c>
      <c r="BU446" s="6">
        <v>1</v>
      </c>
      <c r="BV446" s="6">
        <v>2</v>
      </c>
      <c r="BW446" s="6">
        <v>2</v>
      </c>
      <c r="BX446" s="6">
        <v>1</v>
      </c>
      <c r="BY446" s="6">
        <v>2</v>
      </c>
      <c r="BZ446" s="6">
        <v>1</v>
      </c>
      <c r="CA446" s="6">
        <v>2</v>
      </c>
      <c r="CB446" s="6">
        <v>2</v>
      </c>
      <c r="CC446" s="308">
        <f>COUNTIF(BH446:CB446,"2")</f>
        <v>15</v>
      </c>
      <c r="CD446" s="347">
        <f>CC446/(CC446+CE446+CG446+CI446)</f>
        <v>0.7142857142857143</v>
      </c>
      <c r="CE446" s="308">
        <f>COUNTIF(BH446:CB446,"1")</f>
        <v>6</v>
      </c>
      <c r="CF446" s="347">
        <f>CE446/(CC446+CE446+CG446+CI446)</f>
        <v>0.2857142857142857</v>
      </c>
      <c r="CG446" s="308">
        <f>COUNTIF(BH446:CB446,"0")</f>
        <v>0</v>
      </c>
      <c r="CH446" s="347">
        <f>CG446/(CC446+CE446+CG446+CI446)</f>
        <v>0</v>
      </c>
      <c r="CI446" s="308">
        <f>COUNTIF(BH446:CB446,"KĐG")</f>
        <v>0</v>
      </c>
      <c r="CJ446" s="347">
        <f t="shared" si="196"/>
        <v>0</v>
      </c>
      <c r="CK446" s="306">
        <f t="shared" si="197"/>
        <v>1.7142857142857142</v>
      </c>
      <c r="CL446" s="306" t="str">
        <f>IF(CJ446&gt;=50%,"KĐG",IF(CK446&gt;=1.6,"Đạt mục tiêu",IF(CK446&gt;=1,"Cần cố gắng","Chưa đạt")))</f>
        <v>Đạt mục tiêu</v>
      </c>
      <c r="CM446" s="6"/>
    </row>
    <row r="447" spans="1:91" s="22" customFormat="1" ht="20.25" customHeight="1">
      <c r="A447" s="96"/>
      <c r="B447" s="97"/>
      <c r="C447" s="98"/>
      <c r="D447" s="99"/>
      <c r="E447" s="98"/>
      <c r="F447" s="99"/>
      <c r="G447" s="100"/>
      <c r="H447" s="179"/>
      <c r="I447" s="101"/>
      <c r="J447" s="102"/>
      <c r="K447" s="97"/>
      <c r="L447" s="97"/>
      <c r="M447" s="97"/>
      <c r="N447" s="97"/>
      <c r="O447" s="97"/>
      <c r="P447" s="97"/>
      <c r="Q447" s="97"/>
      <c r="R447" s="97"/>
      <c r="S447" s="97"/>
      <c r="T447" s="97"/>
      <c r="U447" s="97"/>
      <c r="V447" s="97"/>
      <c r="W447" s="97"/>
      <c r="X447" s="103"/>
      <c r="Y447" s="97"/>
      <c r="Z447" s="97"/>
      <c r="AA447" s="97"/>
      <c r="AB447" s="283"/>
      <c r="AC447" s="97"/>
      <c r="AD447" s="97"/>
      <c r="AE447" s="97"/>
      <c r="AF447" s="97"/>
      <c r="AG447" s="97"/>
      <c r="AH447" s="97"/>
      <c r="AI447" s="97"/>
      <c r="AJ447" s="97"/>
      <c r="AK447" s="97"/>
      <c r="AL447" s="97"/>
      <c r="AM447" s="97"/>
      <c r="AN447" s="97"/>
      <c r="AO447" s="97"/>
      <c r="AP447" s="97"/>
      <c r="AQ447" s="97"/>
      <c r="AR447" s="97"/>
      <c r="AS447" s="97"/>
      <c r="AT447" s="97"/>
      <c r="AU447" s="97"/>
      <c r="AV447" s="97"/>
      <c r="AW447" s="97"/>
      <c r="AX447" s="97"/>
      <c r="AY447" s="97"/>
      <c r="AZ447" s="97"/>
      <c r="BA447" s="97"/>
      <c r="BB447" s="97"/>
      <c r="BC447" s="97"/>
      <c r="BD447" s="97"/>
      <c r="BE447" s="97"/>
      <c r="BF447" s="97"/>
      <c r="BG447" s="97"/>
      <c r="BH447" s="104"/>
      <c r="BI447" s="104"/>
      <c r="BJ447" s="104"/>
      <c r="BK447" s="104"/>
      <c r="BL447" s="104"/>
      <c r="BM447" s="104"/>
      <c r="BN447" s="104"/>
      <c r="BO447" s="104"/>
      <c r="BP447" s="104"/>
      <c r="BQ447" s="104"/>
      <c r="BR447" s="104"/>
      <c r="BS447" s="104"/>
      <c r="BT447" s="104"/>
      <c r="BU447" s="104"/>
      <c r="BV447" s="104"/>
      <c r="BW447" s="104"/>
      <c r="BX447" s="104"/>
      <c r="BY447" s="104"/>
      <c r="BZ447" s="104"/>
      <c r="CA447" s="104"/>
      <c r="CB447" s="104"/>
      <c r="CC447" s="105"/>
      <c r="CD447" s="272"/>
      <c r="CE447" s="105"/>
      <c r="CF447" s="272"/>
      <c r="CG447" s="105"/>
      <c r="CH447" s="272"/>
      <c r="CI447" s="105"/>
      <c r="CJ447" s="272"/>
      <c r="CK447" s="107"/>
      <c r="CL447" s="107"/>
      <c r="CM447" s="104"/>
    </row>
    <row r="448" spans="1:91" s="33" customFormat="1" ht="30.75" hidden="1" customHeight="1">
      <c r="A448" s="574"/>
      <c r="B448" s="574"/>
      <c r="C448" s="313" t="s">
        <v>536</v>
      </c>
      <c r="D448" s="313"/>
      <c r="E448" s="313"/>
      <c r="F448" s="318"/>
      <c r="G448" s="318"/>
      <c r="H448" s="318"/>
      <c r="I448" s="56"/>
      <c r="J448" s="19"/>
      <c r="K448" s="257"/>
      <c r="L448" s="53"/>
      <c r="M448" s="24"/>
      <c r="N448" s="24">
        <f>SUM(N449:N453)</f>
        <v>33</v>
      </c>
      <c r="O448" s="24">
        <f t="shared" ref="O448:W448" si="198">SUM(O449:O453)</f>
        <v>54</v>
      </c>
      <c r="P448" s="24">
        <f t="shared" si="198"/>
        <v>40</v>
      </c>
      <c r="Q448" s="24">
        <f t="shared" si="198"/>
        <v>40</v>
      </c>
      <c r="R448" s="24">
        <f t="shared" si="198"/>
        <v>47</v>
      </c>
      <c r="S448" s="24">
        <f t="shared" si="198"/>
        <v>18</v>
      </c>
      <c r="T448" s="24">
        <f t="shared" si="198"/>
        <v>45</v>
      </c>
      <c r="U448" s="24">
        <f t="shared" si="198"/>
        <v>32</v>
      </c>
      <c r="V448" s="24">
        <f t="shared" si="198"/>
        <v>37</v>
      </c>
      <c r="W448" s="24">
        <f t="shared" si="198"/>
        <v>36</v>
      </c>
      <c r="X448" s="82">
        <f t="shared" ref="X448:X453" si="199">SUM(N448:W448)</f>
        <v>382</v>
      </c>
      <c r="Y448" s="83"/>
      <c r="Z448" s="110"/>
      <c r="AA448" s="110"/>
      <c r="AB448" s="284"/>
      <c r="AC448" s="110"/>
      <c r="AD448" s="110"/>
      <c r="AE448" s="110"/>
      <c r="AF448" s="110"/>
      <c r="AG448" s="110"/>
      <c r="AH448" s="110"/>
      <c r="AI448" s="110"/>
      <c r="AJ448" s="110"/>
      <c r="AK448" s="110"/>
      <c r="AL448" s="110"/>
      <c r="AM448" s="110"/>
      <c r="AN448" s="110"/>
      <c r="AO448" s="110"/>
      <c r="AP448" s="110"/>
      <c r="AQ448" s="110"/>
      <c r="AR448" s="110"/>
      <c r="AS448" s="110"/>
      <c r="AT448" s="110"/>
      <c r="AU448" s="110"/>
      <c r="AV448" s="110"/>
      <c r="AW448" s="110"/>
      <c r="AX448" s="110"/>
      <c r="AY448" s="110"/>
      <c r="AZ448" s="110"/>
      <c r="BA448" s="110"/>
      <c r="BB448" s="110"/>
      <c r="BC448" s="110"/>
      <c r="BD448" s="110"/>
      <c r="BE448" s="110"/>
      <c r="BF448" s="110"/>
      <c r="BG448" s="110"/>
      <c r="BH448" s="104"/>
      <c r="BI448" s="104"/>
      <c r="BJ448" s="104"/>
      <c r="BK448" s="104"/>
      <c r="BL448" s="104"/>
      <c r="BM448" s="104"/>
      <c r="BN448" s="104"/>
      <c r="BO448" s="104"/>
      <c r="BP448" s="104"/>
      <c r="BQ448" s="104"/>
      <c r="BR448" s="104"/>
      <c r="BS448" s="104"/>
      <c r="BT448" s="104"/>
      <c r="BU448" s="104"/>
      <c r="BV448" s="104"/>
      <c r="BW448" s="104"/>
      <c r="BX448" s="104"/>
      <c r="BY448" s="104"/>
      <c r="BZ448" s="104"/>
      <c r="CA448" s="104"/>
      <c r="CB448" s="104"/>
      <c r="CC448" s="105"/>
      <c r="CD448" s="272"/>
      <c r="CE448" s="105"/>
      <c r="CF448" s="272"/>
      <c r="CG448" s="105"/>
      <c r="CH448" s="272"/>
      <c r="CI448" s="105"/>
      <c r="CJ448" s="272"/>
      <c r="CK448" s="107"/>
      <c r="CL448" s="107"/>
      <c r="CM448" s="104"/>
    </row>
    <row r="449" spans="1:91" s="33" customFormat="1" ht="30.75" hidden="1" customHeight="1">
      <c r="A449" s="578"/>
      <c r="B449" s="578"/>
      <c r="C449" s="319" t="s">
        <v>466</v>
      </c>
      <c r="D449" s="319"/>
      <c r="E449" s="319"/>
      <c r="F449" s="319"/>
      <c r="G449" s="319"/>
      <c r="H449" s="319"/>
      <c r="I449" s="92"/>
      <c r="J449" s="93"/>
      <c r="K449" s="258"/>
      <c r="L449" s="94"/>
      <c r="M449" s="108"/>
      <c r="N449" s="108">
        <f t="shared" ref="N449:W449" si="200">COUNTIF(N$7:N$110,"x")</f>
        <v>11</v>
      </c>
      <c r="O449" s="108">
        <f t="shared" si="200"/>
        <v>16</v>
      </c>
      <c r="P449" s="108">
        <f t="shared" si="200"/>
        <v>9</v>
      </c>
      <c r="Q449" s="108">
        <f t="shared" si="200"/>
        <v>7</v>
      </c>
      <c r="R449" s="108">
        <f t="shared" si="200"/>
        <v>12</v>
      </c>
      <c r="S449" s="108">
        <f t="shared" si="200"/>
        <v>3</v>
      </c>
      <c r="T449" s="108">
        <f t="shared" si="200"/>
        <v>12</v>
      </c>
      <c r="U449" s="108">
        <f t="shared" si="200"/>
        <v>7</v>
      </c>
      <c r="V449" s="108">
        <f t="shared" si="200"/>
        <v>8</v>
      </c>
      <c r="W449" s="108">
        <f t="shared" si="200"/>
        <v>4</v>
      </c>
      <c r="X449" s="95">
        <f t="shared" si="199"/>
        <v>89</v>
      </c>
      <c r="Y449" s="83"/>
      <c r="Z449" s="110"/>
      <c r="AA449" s="110"/>
      <c r="AB449" s="284"/>
      <c r="AC449" s="110"/>
      <c r="AD449" s="110"/>
      <c r="AE449" s="110"/>
      <c r="AF449" s="110"/>
      <c r="AG449" s="110"/>
      <c r="AH449" s="110"/>
      <c r="AI449" s="110"/>
      <c r="AJ449" s="110"/>
      <c r="AK449" s="110"/>
      <c r="AL449" s="110"/>
      <c r="AM449" s="110"/>
      <c r="AN449" s="110"/>
      <c r="AO449" s="110"/>
      <c r="AP449" s="110"/>
      <c r="AQ449" s="110"/>
      <c r="AR449" s="110"/>
      <c r="AS449" s="110"/>
      <c r="AT449" s="110"/>
      <c r="AU449" s="110"/>
      <c r="AV449" s="110"/>
      <c r="AW449" s="110"/>
      <c r="AX449" s="110"/>
      <c r="AY449" s="110"/>
      <c r="AZ449" s="110"/>
      <c r="BA449" s="110"/>
      <c r="BB449" s="110"/>
      <c r="BC449" s="110"/>
      <c r="BD449" s="110"/>
      <c r="BE449" s="110"/>
      <c r="BF449" s="110"/>
      <c r="BG449" s="110"/>
      <c r="BH449" s="104"/>
      <c r="BI449" s="104"/>
      <c r="BJ449" s="104"/>
      <c r="BK449" s="104"/>
      <c r="BL449" s="104"/>
      <c r="BM449" s="104"/>
      <c r="BN449" s="104"/>
      <c r="BO449" s="104"/>
      <c r="BP449" s="104"/>
      <c r="BQ449" s="104"/>
      <c r="BR449" s="104"/>
      <c r="BS449" s="104"/>
      <c r="BT449" s="104"/>
      <c r="BU449" s="104"/>
      <c r="BV449" s="104"/>
      <c r="BW449" s="104"/>
      <c r="BX449" s="104"/>
      <c r="BY449" s="104"/>
      <c r="BZ449" s="104"/>
      <c r="CA449" s="104"/>
      <c r="CB449" s="104"/>
      <c r="CC449" s="105"/>
      <c r="CD449" s="272"/>
      <c r="CE449" s="105"/>
      <c r="CF449" s="272"/>
      <c r="CG449" s="105"/>
      <c r="CH449" s="272"/>
      <c r="CI449" s="105"/>
      <c r="CJ449" s="272"/>
      <c r="CK449" s="107"/>
      <c r="CL449" s="107"/>
      <c r="CM449" s="104"/>
    </row>
    <row r="450" spans="1:91" s="33" customFormat="1" ht="30.75" hidden="1" customHeight="1">
      <c r="A450" s="578"/>
      <c r="B450" s="578"/>
      <c r="C450" s="320" t="s">
        <v>467</v>
      </c>
      <c r="D450" s="320"/>
      <c r="E450" s="320"/>
      <c r="F450" s="320"/>
      <c r="G450" s="320"/>
      <c r="H450" s="320"/>
      <c r="I450" s="56"/>
      <c r="J450" s="19"/>
      <c r="K450" s="257"/>
      <c r="L450" s="53"/>
      <c r="M450" s="34"/>
      <c r="N450" s="34">
        <f t="shared" ref="N450:W450" si="201">COUNTIF(N$111:N$189,"x")</f>
        <v>3</v>
      </c>
      <c r="O450" s="34">
        <f t="shared" si="201"/>
        <v>8</v>
      </c>
      <c r="P450" s="34">
        <f t="shared" si="201"/>
        <v>5</v>
      </c>
      <c r="Q450" s="34">
        <f t="shared" si="201"/>
        <v>4</v>
      </c>
      <c r="R450" s="34">
        <f t="shared" si="201"/>
        <v>5</v>
      </c>
      <c r="S450" s="34">
        <f t="shared" si="201"/>
        <v>2</v>
      </c>
      <c r="T450" s="34">
        <f t="shared" si="201"/>
        <v>6</v>
      </c>
      <c r="U450" s="34">
        <f t="shared" si="201"/>
        <v>7</v>
      </c>
      <c r="V450" s="34">
        <f t="shared" si="201"/>
        <v>7</v>
      </c>
      <c r="W450" s="34">
        <f t="shared" si="201"/>
        <v>5</v>
      </c>
      <c r="X450" s="82">
        <f t="shared" si="199"/>
        <v>52</v>
      </c>
      <c r="Y450" s="83"/>
      <c r="Z450" s="110"/>
      <c r="AA450" s="110"/>
      <c r="AB450" s="284"/>
      <c r="AC450" s="110"/>
      <c r="AD450" s="110"/>
      <c r="AE450" s="110"/>
      <c r="AF450" s="110"/>
      <c r="AG450" s="110"/>
      <c r="AH450" s="110"/>
      <c r="AI450" s="110"/>
      <c r="AJ450" s="110"/>
      <c r="AK450" s="110"/>
      <c r="AL450" s="110"/>
      <c r="AM450" s="110"/>
      <c r="AN450" s="110"/>
      <c r="AO450" s="110"/>
      <c r="AP450" s="110"/>
      <c r="AQ450" s="110"/>
      <c r="AR450" s="110"/>
      <c r="AS450" s="110"/>
      <c r="AT450" s="110"/>
      <c r="AU450" s="110"/>
      <c r="AV450" s="110"/>
      <c r="AW450" s="110"/>
      <c r="AX450" s="110"/>
      <c r="AY450" s="110"/>
      <c r="AZ450" s="110"/>
      <c r="BA450" s="110"/>
      <c r="BB450" s="110"/>
      <c r="BC450" s="110"/>
      <c r="BD450" s="110"/>
      <c r="BE450" s="110"/>
      <c r="BF450" s="110"/>
      <c r="BG450" s="110"/>
      <c r="BH450" s="104"/>
      <c r="BI450" s="104"/>
      <c r="BJ450" s="104"/>
      <c r="BK450" s="104"/>
      <c r="BL450" s="104"/>
      <c r="BM450" s="104"/>
      <c r="BN450" s="104"/>
      <c r="BO450" s="104"/>
      <c r="BP450" s="104"/>
      <c r="BQ450" s="104"/>
      <c r="BR450" s="104"/>
      <c r="BS450" s="104"/>
      <c r="BT450" s="104"/>
      <c r="BU450" s="104"/>
      <c r="BV450" s="104"/>
      <c r="BW450" s="104"/>
      <c r="BX450" s="104"/>
      <c r="BY450" s="104"/>
      <c r="BZ450" s="104"/>
      <c r="CA450" s="104"/>
      <c r="CB450" s="104"/>
      <c r="CC450" s="105"/>
      <c r="CD450" s="272"/>
      <c r="CE450" s="105"/>
      <c r="CF450" s="272"/>
      <c r="CG450" s="105"/>
      <c r="CH450" s="272"/>
      <c r="CI450" s="105"/>
      <c r="CJ450" s="272"/>
      <c r="CK450" s="107"/>
      <c r="CL450" s="107"/>
      <c r="CM450" s="104"/>
    </row>
    <row r="451" spans="1:91" s="33" customFormat="1" ht="30.75" hidden="1" customHeight="1">
      <c r="A451" s="578"/>
      <c r="B451" s="578"/>
      <c r="C451" s="320" t="s">
        <v>468</v>
      </c>
      <c r="D451" s="320"/>
      <c r="E451" s="320"/>
      <c r="F451" s="320"/>
      <c r="G451" s="320"/>
      <c r="H451" s="320"/>
      <c r="I451" s="56"/>
      <c r="J451" s="19"/>
      <c r="K451" s="257"/>
      <c r="L451" s="53"/>
      <c r="M451" s="34"/>
      <c r="N451" s="34">
        <f>COUNTIF(N$190:N$290,"x")</f>
        <v>7</v>
      </c>
      <c r="O451" s="34">
        <f t="shared" ref="O451:W451" si="202">COUNTIF(O$190:O$290,"x")</f>
        <v>11</v>
      </c>
      <c r="P451" s="34">
        <f t="shared" si="202"/>
        <v>11</v>
      </c>
      <c r="Q451" s="34">
        <f t="shared" si="202"/>
        <v>12</v>
      </c>
      <c r="R451" s="34">
        <f t="shared" si="202"/>
        <v>15</v>
      </c>
      <c r="S451" s="34">
        <f t="shared" si="202"/>
        <v>4</v>
      </c>
      <c r="T451" s="34">
        <f t="shared" si="202"/>
        <v>11</v>
      </c>
      <c r="U451" s="34">
        <f t="shared" si="202"/>
        <v>6</v>
      </c>
      <c r="V451" s="34">
        <f t="shared" si="202"/>
        <v>8</v>
      </c>
      <c r="W451" s="34">
        <f t="shared" si="202"/>
        <v>12</v>
      </c>
      <c r="X451" s="82">
        <f t="shared" si="199"/>
        <v>97</v>
      </c>
      <c r="Y451" s="83"/>
      <c r="Z451" s="110"/>
      <c r="AA451" s="110"/>
      <c r="AB451" s="284"/>
      <c r="AC451" s="110"/>
      <c r="AD451" s="110"/>
      <c r="AE451" s="110"/>
      <c r="AF451" s="110"/>
      <c r="AG451" s="110"/>
      <c r="AH451" s="110"/>
      <c r="AI451" s="110"/>
      <c r="AJ451" s="110"/>
      <c r="AK451" s="110"/>
      <c r="AL451" s="110"/>
      <c r="AM451" s="110"/>
      <c r="AN451" s="110"/>
      <c r="AO451" s="110"/>
      <c r="AP451" s="110"/>
      <c r="AQ451" s="110"/>
      <c r="AR451" s="110"/>
      <c r="AS451" s="110"/>
      <c r="AT451" s="110"/>
      <c r="AU451" s="110"/>
      <c r="AV451" s="110"/>
      <c r="AW451" s="110"/>
      <c r="AX451" s="110"/>
      <c r="AY451" s="110"/>
      <c r="AZ451" s="110"/>
      <c r="BA451" s="110"/>
      <c r="BB451" s="110"/>
      <c r="BC451" s="110"/>
      <c r="BD451" s="110"/>
      <c r="BE451" s="110"/>
      <c r="BF451" s="110"/>
      <c r="BG451" s="110"/>
      <c r="BH451" s="104"/>
      <c r="BI451" s="104"/>
      <c r="BJ451" s="104"/>
      <c r="BK451" s="104"/>
      <c r="BL451" s="104"/>
      <c r="BM451" s="104"/>
      <c r="BN451" s="104"/>
      <c r="BO451" s="104"/>
      <c r="BP451" s="104"/>
      <c r="BQ451" s="104"/>
      <c r="BR451" s="104"/>
      <c r="BS451" s="104"/>
      <c r="BT451" s="104"/>
      <c r="BU451" s="104"/>
      <c r="BV451" s="104"/>
      <c r="BW451" s="104"/>
      <c r="BX451" s="104"/>
      <c r="BY451" s="104"/>
      <c r="BZ451" s="104"/>
      <c r="CA451" s="104"/>
      <c r="CB451" s="104"/>
      <c r="CC451" s="105"/>
      <c r="CD451" s="272"/>
      <c r="CE451" s="105"/>
      <c r="CF451" s="272"/>
      <c r="CG451" s="105"/>
      <c r="CH451" s="272"/>
      <c r="CI451" s="105"/>
      <c r="CJ451" s="272"/>
      <c r="CK451" s="107"/>
      <c r="CL451" s="107"/>
      <c r="CM451" s="104"/>
    </row>
    <row r="452" spans="1:91" s="33" customFormat="1" ht="30.75" hidden="1" customHeight="1">
      <c r="A452" s="578"/>
      <c r="B452" s="578"/>
      <c r="C452" s="320" t="s">
        <v>469</v>
      </c>
      <c r="D452" s="320"/>
      <c r="E452" s="320"/>
      <c r="F452" s="320"/>
      <c r="G452" s="320"/>
      <c r="H452" s="320"/>
      <c r="I452" s="56"/>
      <c r="J452" s="19"/>
      <c r="K452" s="257"/>
      <c r="L452" s="53"/>
      <c r="M452" s="34"/>
      <c r="N452" s="34">
        <f>COUNTIF(N$291:N$327,"x")</f>
        <v>2</v>
      </c>
      <c r="O452" s="34">
        <f t="shared" ref="O452:W452" si="203">COUNTIF(O$291:O$327,"x")</f>
        <v>10</v>
      </c>
      <c r="P452" s="34">
        <f t="shared" si="203"/>
        <v>3</v>
      </c>
      <c r="Q452" s="34">
        <f t="shared" si="203"/>
        <v>1</v>
      </c>
      <c r="R452" s="34">
        <f t="shared" si="203"/>
        <v>1</v>
      </c>
      <c r="S452" s="34">
        <f t="shared" si="203"/>
        <v>1</v>
      </c>
      <c r="T452" s="34">
        <f t="shared" si="203"/>
        <v>2</v>
      </c>
      <c r="U452" s="34">
        <f t="shared" si="203"/>
        <v>3</v>
      </c>
      <c r="V452" s="34">
        <f t="shared" si="203"/>
        <v>3</v>
      </c>
      <c r="W452" s="34">
        <f t="shared" si="203"/>
        <v>3</v>
      </c>
      <c r="X452" s="82">
        <f t="shared" si="199"/>
        <v>29</v>
      </c>
      <c r="Y452" s="83"/>
      <c r="Z452" s="110"/>
      <c r="AA452" s="110"/>
      <c r="AB452" s="284"/>
      <c r="AC452" s="110"/>
      <c r="AD452" s="110"/>
      <c r="AE452" s="110"/>
      <c r="AF452" s="110"/>
      <c r="AG452" s="110"/>
      <c r="AH452" s="110"/>
      <c r="AI452" s="110"/>
      <c r="AJ452" s="110"/>
      <c r="AK452" s="110"/>
      <c r="AL452" s="110"/>
      <c r="AM452" s="110"/>
      <c r="AN452" s="110"/>
      <c r="AO452" s="110"/>
      <c r="AP452" s="110"/>
      <c r="AQ452" s="110"/>
      <c r="AR452" s="110"/>
      <c r="AS452" s="110"/>
      <c r="AT452" s="110"/>
      <c r="AU452" s="110"/>
      <c r="AV452" s="110"/>
      <c r="AW452" s="110"/>
      <c r="AX452" s="110"/>
      <c r="AY452" s="110"/>
      <c r="AZ452" s="110"/>
      <c r="BA452" s="110"/>
      <c r="BB452" s="110"/>
      <c r="BC452" s="110"/>
      <c r="BD452" s="110"/>
      <c r="BE452" s="110"/>
      <c r="BF452" s="110"/>
      <c r="BG452" s="110"/>
      <c r="BH452" s="104"/>
      <c r="BI452" s="104"/>
      <c r="BJ452" s="104"/>
      <c r="BK452" s="104"/>
      <c r="BL452" s="104"/>
      <c r="BM452" s="104"/>
      <c r="BN452" s="104"/>
      <c r="BO452" s="104"/>
      <c r="BP452" s="104"/>
      <c r="BQ452" s="104"/>
      <c r="BR452" s="104"/>
      <c r="BS452" s="104"/>
      <c r="BT452" s="104"/>
      <c r="BU452" s="104"/>
      <c r="BV452" s="104"/>
      <c r="BW452" s="104"/>
      <c r="BX452" s="104"/>
      <c r="BY452" s="104"/>
      <c r="BZ452" s="104"/>
      <c r="CA452" s="104"/>
      <c r="CB452" s="104"/>
      <c r="CC452" s="105"/>
      <c r="CD452" s="272"/>
      <c r="CE452" s="105"/>
      <c r="CF452" s="272"/>
      <c r="CG452" s="105"/>
      <c r="CH452" s="272"/>
      <c r="CI452" s="105"/>
      <c r="CJ452" s="272"/>
      <c r="CK452" s="107"/>
      <c r="CL452" s="107"/>
      <c r="CM452" s="104"/>
    </row>
    <row r="453" spans="1:91" s="33" customFormat="1" ht="30.75" hidden="1" customHeight="1">
      <c r="A453" s="578"/>
      <c r="B453" s="578"/>
      <c r="C453" s="320" t="s">
        <v>470</v>
      </c>
      <c r="D453" s="320"/>
      <c r="E453" s="320"/>
      <c r="F453" s="320"/>
      <c r="G453" s="320"/>
      <c r="H453" s="320"/>
      <c r="I453" s="56"/>
      <c r="J453" s="19"/>
      <c r="K453" s="257"/>
      <c r="L453" s="53"/>
      <c r="M453" s="34"/>
      <c r="N453" s="34">
        <f t="shared" ref="N453:W453" si="204">COUNTIF(N$328:N$446,"x")</f>
        <v>10</v>
      </c>
      <c r="O453" s="34">
        <f t="shared" si="204"/>
        <v>9</v>
      </c>
      <c r="P453" s="34">
        <f t="shared" si="204"/>
        <v>12</v>
      </c>
      <c r="Q453" s="34">
        <f t="shared" si="204"/>
        <v>16</v>
      </c>
      <c r="R453" s="34">
        <f t="shared" si="204"/>
        <v>14</v>
      </c>
      <c r="S453" s="34">
        <f t="shared" si="204"/>
        <v>8</v>
      </c>
      <c r="T453" s="34">
        <f t="shared" si="204"/>
        <v>14</v>
      </c>
      <c r="U453" s="34">
        <f t="shared" si="204"/>
        <v>9</v>
      </c>
      <c r="V453" s="34">
        <f t="shared" si="204"/>
        <v>11</v>
      </c>
      <c r="W453" s="34">
        <f t="shared" si="204"/>
        <v>12</v>
      </c>
      <c r="X453" s="82">
        <f t="shared" si="199"/>
        <v>115</v>
      </c>
      <c r="Y453" s="83"/>
      <c r="Z453" s="110"/>
      <c r="AA453" s="110"/>
      <c r="AB453" s="284"/>
      <c r="AC453" s="110"/>
      <c r="AD453" s="110"/>
      <c r="AE453" s="110"/>
      <c r="AF453" s="110"/>
      <c r="AG453" s="110"/>
      <c r="AH453" s="110"/>
      <c r="AI453" s="110"/>
      <c r="AJ453" s="110"/>
      <c r="AK453" s="110"/>
      <c r="AL453" s="110"/>
      <c r="AM453" s="110"/>
      <c r="AN453" s="110"/>
      <c r="AO453" s="110"/>
      <c r="AP453" s="110"/>
      <c r="AQ453" s="110"/>
      <c r="AR453" s="110"/>
      <c r="AS453" s="110"/>
      <c r="AT453" s="110"/>
      <c r="AU453" s="110"/>
      <c r="AV453" s="110"/>
      <c r="AW453" s="110"/>
      <c r="AX453" s="110"/>
      <c r="AY453" s="110"/>
      <c r="AZ453" s="110"/>
      <c r="BA453" s="110"/>
      <c r="BB453" s="110"/>
      <c r="BC453" s="110"/>
      <c r="BD453" s="110"/>
      <c r="BE453" s="110"/>
      <c r="BF453" s="110"/>
      <c r="BG453" s="110"/>
      <c r="BH453" s="104"/>
      <c r="BI453" s="104"/>
      <c r="BJ453" s="104"/>
      <c r="BK453" s="104"/>
      <c r="BL453" s="104"/>
      <c r="BM453" s="104"/>
      <c r="BN453" s="104"/>
      <c r="BO453" s="104"/>
      <c r="BP453" s="104"/>
      <c r="BQ453" s="104"/>
      <c r="BR453" s="104"/>
      <c r="BS453" s="104"/>
      <c r="BT453" s="104"/>
      <c r="BU453" s="104"/>
      <c r="BV453" s="104"/>
      <c r="BW453" s="104"/>
      <c r="BX453" s="104"/>
      <c r="BY453" s="104"/>
      <c r="BZ453" s="104"/>
      <c r="CA453" s="104"/>
      <c r="CB453" s="104"/>
      <c r="CC453" s="105"/>
      <c r="CD453" s="272"/>
      <c r="CE453" s="105"/>
      <c r="CF453" s="272"/>
      <c r="CG453" s="105"/>
      <c r="CH453" s="272"/>
      <c r="CI453" s="105"/>
      <c r="CJ453" s="272"/>
      <c r="CK453" s="107"/>
      <c r="CL453" s="107"/>
      <c r="CM453" s="104"/>
    </row>
    <row r="454" spans="1:91" s="22" customFormat="1" ht="12.75" hidden="1" customHeight="1" collapsed="1">
      <c r="A454" s="351"/>
      <c r="B454" s="352"/>
      <c r="C454" s="35"/>
      <c r="D454" s="352"/>
      <c r="E454" s="35"/>
      <c r="F454" s="352"/>
      <c r="G454" s="3"/>
      <c r="H454" s="184"/>
      <c r="I454" s="57"/>
      <c r="J454" s="13"/>
      <c r="K454" s="351"/>
      <c r="L454" s="351"/>
      <c r="M454" s="351"/>
      <c r="N454" s="351"/>
      <c r="O454" s="351"/>
      <c r="P454" s="351"/>
      <c r="Q454" s="351"/>
      <c r="R454" s="351"/>
      <c r="S454" s="79"/>
      <c r="T454" s="351"/>
      <c r="U454" s="351"/>
      <c r="V454" s="351"/>
      <c r="W454" s="351"/>
      <c r="X454" s="3"/>
      <c r="Y454" s="109"/>
      <c r="Z454" s="109"/>
      <c r="AA454" s="109"/>
      <c r="AB454" s="285"/>
      <c r="AC454" s="109"/>
      <c r="AD454" s="109"/>
      <c r="AE454" s="109"/>
      <c r="AF454" s="109"/>
      <c r="AG454" s="109"/>
      <c r="AH454" s="109"/>
      <c r="AI454" s="109"/>
      <c r="AJ454" s="109"/>
      <c r="AK454" s="109"/>
      <c r="AL454" s="109"/>
      <c r="AM454" s="109"/>
      <c r="AN454" s="109"/>
      <c r="AO454" s="109"/>
      <c r="AP454" s="109"/>
      <c r="AQ454" s="109"/>
      <c r="AR454" s="109"/>
      <c r="AS454" s="109"/>
      <c r="AT454" s="109"/>
      <c r="AU454" s="109"/>
      <c r="AV454" s="109"/>
      <c r="AW454" s="109"/>
      <c r="AX454" s="109"/>
      <c r="AY454" s="109"/>
      <c r="AZ454" s="109"/>
      <c r="BA454" s="109"/>
      <c r="BB454" s="109"/>
      <c r="BC454" s="109"/>
      <c r="BD454" s="109"/>
      <c r="BE454" s="109"/>
      <c r="BF454" s="109"/>
      <c r="BG454" s="109"/>
      <c r="BH454" s="104"/>
      <c r="BI454" s="104"/>
      <c r="BJ454" s="104"/>
      <c r="BK454" s="104"/>
      <c r="BL454" s="104"/>
      <c r="BM454" s="104"/>
      <c r="BN454" s="104"/>
      <c r="BO454" s="104"/>
      <c r="BP454" s="104"/>
      <c r="BQ454" s="104"/>
      <c r="BR454" s="104"/>
      <c r="BS454" s="104"/>
      <c r="BT454" s="104"/>
      <c r="BU454" s="104"/>
      <c r="BV454" s="104"/>
      <c r="BW454" s="104"/>
      <c r="BX454" s="104"/>
      <c r="BY454" s="104"/>
      <c r="BZ454" s="104"/>
      <c r="CA454" s="104"/>
      <c r="CB454" s="104"/>
      <c r="CC454" s="105"/>
      <c r="CD454" s="272"/>
      <c r="CE454" s="105"/>
      <c r="CF454" s="272"/>
      <c r="CG454" s="105"/>
      <c r="CH454" s="272"/>
      <c r="CI454" s="105"/>
      <c r="CJ454" s="272"/>
      <c r="CK454" s="107"/>
      <c r="CL454" s="107"/>
      <c r="CM454" s="104"/>
    </row>
    <row r="455" spans="1:91" s="33" customFormat="1" ht="24.75" hidden="1" customHeight="1" outlineLevel="1" collapsed="1">
      <c r="A455" s="574"/>
      <c r="B455" s="574"/>
      <c r="C455" s="727" t="s">
        <v>527</v>
      </c>
      <c r="D455" s="728"/>
      <c r="E455" s="728"/>
      <c r="F455" s="728"/>
      <c r="G455" s="728"/>
      <c r="H455" s="729"/>
      <c r="I455" s="87"/>
      <c r="J455" s="88"/>
      <c r="K455" s="88"/>
      <c r="L455" s="315"/>
      <c r="M455" s="315"/>
      <c r="N455" s="315"/>
      <c r="O455" s="315"/>
      <c r="P455" s="315"/>
      <c r="Q455" s="315"/>
      <c r="R455" s="315"/>
      <c r="S455" s="315"/>
      <c r="T455" s="315"/>
      <c r="U455" s="315"/>
      <c r="V455" s="315"/>
      <c r="W455" s="315"/>
      <c r="X455" s="315"/>
      <c r="Y455" s="24">
        <f>SUM(Y456:Y464)</f>
        <v>15</v>
      </c>
      <c r="Z455" s="24">
        <f t="shared" ref="Z455:BG455" si="205">SUM(Z456:Z464)</f>
        <v>17</v>
      </c>
      <c r="AA455" s="24">
        <f t="shared" si="205"/>
        <v>15</v>
      </c>
      <c r="AB455" s="24">
        <f t="shared" si="205"/>
        <v>11</v>
      </c>
      <c r="AC455" s="24">
        <f t="shared" si="205"/>
        <v>18</v>
      </c>
      <c r="AD455" s="24">
        <f t="shared" si="205"/>
        <v>27</v>
      </c>
      <c r="AE455" s="24">
        <f t="shared" si="205"/>
        <v>19</v>
      </c>
      <c r="AF455" s="24">
        <f t="shared" si="205"/>
        <v>21</v>
      </c>
      <c r="AG455" s="24">
        <f t="shared" si="205"/>
        <v>18</v>
      </c>
      <c r="AH455" s="24">
        <f t="shared" si="205"/>
        <v>17</v>
      </c>
      <c r="AI455" s="24">
        <f t="shared" si="205"/>
        <v>13</v>
      </c>
      <c r="AJ455" s="24">
        <f t="shared" si="205"/>
        <v>17</v>
      </c>
      <c r="AK455" s="24">
        <f t="shared" si="205"/>
        <v>15</v>
      </c>
      <c r="AL455" s="24">
        <f t="shared" si="205"/>
        <v>13</v>
      </c>
      <c r="AM455" s="24">
        <f t="shared" si="205"/>
        <v>14</v>
      </c>
      <c r="AN455" s="24">
        <f t="shared" si="205"/>
        <v>13</v>
      </c>
      <c r="AO455" s="24">
        <f t="shared" si="205"/>
        <v>17</v>
      </c>
      <c r="AP455" s="24">
        <f t="shared" si="205"/>
        <v>16</v>
      </c>
      <c r="AQ455" s="24">
        <f t="shared" si="205"/>
        <v>18</v>
      </c>
      <c r="AR455" s="24">
        <f t="shared" si="205"/>
        <v>17</v>
      </c>
      <c r="AS455" s="24">
        <f t="shared" si="205"/>
        <v>17</v>
      </c>
      <c r="AT455" s="24">
        <f t="shared" si="205"/>
        <v>16</v>
      </c>
      <c r="AU455" s="24">
        <f t="shared" si="205"/>
        <v>17</v>
      </c>
      <c r="AV455" s="24">
        <f t="shared" si="205"/>
        <v>16</v>
      </c>
      <c r="AW455" s="24">
        <f>SUM(AW456:AW464)</f>
        <v>17</v>
      </c>
      <c r="AX455" s="24">
        <f t="shared" si="205"/>
        <v>16</v>
      </c>
      <c r="AY455" s="24">
        <f t="shared" si="205"/>
        <v>16</v>
      </c>
      <c r="AZ455" s="24">
        <f t="shared" si="205"/>
        <v>16</v>
      </c>
      <c r="BA455" s="24">
        <f t="shared" si="205"/>
        <v>13</v>
      </c>
      <c r="BB455" s="24">
        <f t="shared" si="205"/>
        <v>20</v>
      </c>
      <c r="BC455" s="24">
        <f>SUM(BC456:BC464)</f>
        <v>19</v>
      </c>
      <c r="BD455" s="24">
        <f>SUM(BD456:BD464)</f>
        <v>17</v>
      </c>
      <c r="BE455" s="24">
        <f t="shared" si="205"/>
        <v>19</v>
      </c>
      <c r="BF455" s="24">
        <f t="shared" si="205"/>
        <v>17</v>
      </c>
      <c r="BG455" s="24">
        <f t="shared" si="205"/>
        <v>14</v>
      </c>
      <c r="BH455" s="315"/>
      <c r="BI455" s="315"/>
      <c r="BJ455" s="315"/>
      <c r="BK455" s="315"/>
      <c r="BL455" s="315"/>
      <c r="BM455" s="315"/>
      <c r="BN455" s="315"/>
      <c r="BO455" s="315"/>
      <c r="BP455" s="315"/>
      <c r="BQ455" s="315"/>
      <c r="BR455" s="315"/>
      <c r="BS455" s="315"/>
      <c r="BT455" s="315"/>
      <c r="BU455" s="315"/>
      <c r="BV455" s="315"/>
      <c r="BW455" s="315"/>
      <c r="BX455" s="315"/>
      <c r="BY455" s="315"/>
      <c r="BZ455" s="315"/>
      <c r="CA455" s="315"/>
      <c r="CB455" s="315"/>
      <c r="CC455" s="305"/>
      <c r="CD455" s="346"/>
      <c r="CE455" s="305"/>
      <c r="CF455" s="346"/>
      <c r="CG455" s="305"/>
      <c r="CH455" s="346"/>
      <c r="CI455" s="305"/>
      <c r="CJ455" s="346"/>
      <c r="CK455" s="312"/>
      <c r="CL455" s="312"/>
      <c r="CM455" s="315"/>
    </row>
    <row r="456" spans="1:91" s="33" customFormat="1" ht="24.75" hidden="1" customHeight="1" outlineLevel="1">
      <c r="A456" s="574"/>
      <c r="B456" s="574"/>
      <c r="C456" s="718" t="s">
        <v>528</v>
      </c>
      <c r="D456" s="719"/>
      <c r="E456" s="720"/>
      <c r="F456" s="314"/>
      <c r="G456" s="314"/>
      <c r="H456" s="314"/>
      <c r="I456" s="89"/>
      <c r="J456" s="88"/>
      <c r="K456" s="88"/>
      <c r="L456" s="315"/>
      <c r="M456" s="315"/>
      <c r="N456" s="315"/>
      <c r="O456" s="315"/>
      <c r="P456" s="315"/>
      <c r="Q456" s="315"/>
      <c r="R456" s="315"/>
      <c r="S456" s="315"/>
      <c r="T456" s="315"/>
      <c r="U456" s="315"/>
      <c r="V456" s="315"/>
      <c r="W456" s="315"/>
      <c r="X456" s="315"/>
      <c r="Y456" s="312">
        <f t="shared" ref="Y456:BG456" si="206">COUNTIF(Y$7:Y$446,"ĐTT")</f>
        <v>4</v>
      </c>
      <c r="Z456" s="312">
        <f t="shared" si="206"/>
        <v>2</v>
      </c>
      <c r="AA456" s="312">
        <f t="shared" si="206"/>
        <v>3</v>
      </c>
      <c r="AB456" s="312">
        <f t="shared" si="206"/>
        <v>1</v>
      </c>
      <c r="AC456" s="312">
        <f t="shared" si="206"/>
        <v>4</v>
      </c>
      <c r="AD456" s="312">
        <f t="shared" si="206"/>
        <v>2</v>
      </c>
      <c r="AE456" s="312">
        <f t="shared" si="206"/>
        <v>3</v>
      </c>
      <c r="AF456" s="312">
        <f t="shared" si="206"/>
        <v>3</v>
      </c>
      <c r="AG456" s="312">
        <f t="shared" si="206"/>
        <v>4</v>
      </c>
      <c r="AH456" s="312">
        <f t="shared" si="206"/>
        <v>1</v>
      </c>
      <c r="AI456" s="312">
        <f t="shared" si="206"/>
        <v>3</v>
      </c>
      <c r="AJ456" s="312">
        <f t="shared" si="206"/>
        <v>1</v>
      </c>
      <c r="AK456" s="312">
        <f t="shared" si="206"/>
        <v>3</v>
      </c>
      <c r="AL456" s="312">
        <f t="shared" si="206"/>
        <v>2</v>
      </c>
      <c r="AM456" s="312">
        <f t="shared" si="206"/>
        <v>1</v>
      </c>
      <c r="AN456" s="312">
        <f t="shared" si="206"/>
        <v>1</v>
      </c>
      <c r="AO456" s="312">
        <f t="shared" si="206"/>
        <v>3</v>
      </c>
      <c r="AP456" s="312">
        <f t="shared" si="206"/>
        <v>3</v>
      </c>
      <c r="AQ456" s="312">
        <f t="shared" si="206"/>
        <v>3</v>
      </c>
      <c r="AR456" s="312">
        <f t="shared" si="206"/>
        <v>5</v>
      </c>
      <c r="AS456" s="312">
        <f t="shared" si="206"/>
        <v>3</v>
      </c>
      <c r="AT456" s="312">
        <f t="shared" si="206"/>
        <v>2</v>
      </c>
      <c r="AU456" s="312">
        <f t="shared" si="206"/>
        <v>1</v>
      </c>
      <c r="AV456" s="312">
        <f t="shared" si="206"/>
        <v>2</v>
      </c>
      <c r="AW456" s="312">
        <f t="shared" si="206"/>
        <v>0</v>
      </c>
      <c r="AX456" s="312">
        <f t="shared" si="206"/>
        <v>1</v>
      </c>
      <c r="AY456" s="312">
        <f t="shared" si="206"/>
        <v>3</v>
      </c>
      <c r="AZ456" s="312">
        <f t="shared" si="206"/>
        <v>3</v>
      </c>
      <c r="BA456" s="312">
        <f t="shared" si="206"/>
        <v>2</v>
      </c>
      <c r="BB456" s="312">
        <f t="shared" si="206"/>
        <v>2</v>
      </c>
      <c r="BC456" s="312">
        <f t="shared" si="206"/>
        <v>2</v>
      </c>
      <c r="BD456" s="312">
        <f t="shared" si="206"/>
        <v>1</v>
      </c>
      <c r="BE456" s="312">
        <f t="shared" si="206"/>
        <v>3</v>
      </c>
      <c r="BF456" s="312">
        <f t="shared" si="206"/>
        <v>1</v>
      </c>
      <c r="BG456" s="312">
        <f t="shared" si="206"/>
        <v>1</v>
      </c>
      <c r="BH456" s="315"/>
      <c r="BI456" s="315"/>
      <c r="BJ456" s="315"/>
      <c r="BK456" s="315"/>
      <c r="BL456" s="315"/>
      <c r="BM456" s="315"/>
      <c r="BN456" s="315"/>
      <c r="BO456" s="315"/>
      <c r="BP456" s="315"/>
      <c r="BQ456" s="315"/>
      <c r="BR456" s="315"/>
      <c r="BS456" s="315"/>
      <c r="BT456" s="315"/>
      <c r="BU456" s="315"/>
      <c r="BV456" s="315"/>
      <c r="BW456" s="315"/>
      <c r="BX456" s="315"/>
      <c r="BY456" s="315"/>
      <c r="BZ456" s="315"/>
      <c r="CA456" s="315"/>
      <c r="CB456" s="315"/>
      <c r="CC456" s="305"/>
      <c r="CD456" s="346"/>
      <c r="CE456" s="305"/>
      <c r="CF456" s="346"/>
      <c r="CG456" s="305"/>
      <c r="CH456" s="346"/>
      <c r="CI456" s="305"/>
      <c r="CJ456" s="346"/>
      <c r="CK456" s="312"/>
      <c r="CL456" s="312"/>
      <c r="CM456" s="315"/>
    </row>
    <row r="457" spans="1:91" s="33" customFormat="1" ht="24.75" hidden="1" customHeight="1" outlineLevel="1">
      <c r="A457" s="574"/>
      <c r="B457" s="574"/>
      <c r="C457" s="718" t="s">
        <v>529</v>
      </c>
      <c r="D457" s="719"/>
      <c r="E457" s="720"/>
      <c r="F457" s="314"/>
      <c r="G457" s="314"/>
      <c r="H457" s="314"/>
      <c r="I457" s="89"/>
      <c r="J457" s="88"/>
      <c r="K457" s="88"/>
      <c r="L457" s="315"/>
      <c r="M457" s="315"/>
      <c r="N457" s="315"/>
      <c r="O457" s="315"/>
      <c r="P457" s="315"/>
      <c r="Q457" s="315"/>
      <c r="R457" s="315"/>
      <c r="S457" s="315"/>
      <c r="T457" s="315"/>
      <c r="U457" s="315"/>
      <c r="V457" s="315"/>
      <c r="W457" s="315"/>
      <c r="X457" s="315"/>
      <c r="Y457" s="312">
        <f t="shared" ref="Y457:BG457" si="207">COUNTIF(Y$7:Y$446,"TDS")</f>
        <v>1</v>
      </c>
      <c r="Z457" s="312">
        <f t="shared" si="207"/>
        <v>1</v>
      </c>
      <c r="AA457" s="312">
        <f t="shared" si="207"/>
        <v>1</v>
      </c>
      <c r="AB457" s="312">
        <f t="shared" si="207"/>
        <v>1</v>
      </c>
      <c r="AC457" s="312">
        <f t="shared" si="207"/>
        <v>1</v>
      </c>
      <c r="AD457" s="312">
        <f t="shared" si="207"/>
        <v>1</v>
      </c>
      <c r="AE457" s="312">
        <f t="shared" si="207"/>
        <v>1</v>
      </c>
      <c r="AF457" s="312">
        <f t="shared" si="207"/>
        <v>1</v>
      </c>
      <c r="AG457" s="312">
        <f t="shared" si="207"/>
        <v>1</v>
      </c>
      <c r="AH457" s="312">
        <f t="shared" si="207"/>
        <v>1</v>
      </c>
      <c r="AI457" s="312">
        <f t="shared" si="207"/>
        <v>1</v>
      </c>
      <c r="AJ457" s="312">
        <f t="shared" si="207"/>
        <v>1</v>
      </c>
      <c r="AK457" s="312">
        <f t="shared" si="207"/>
        <v>1</v>
      </c>
      <c r="AL457" s="312">
        <f t="shared" si="207"/>
        <v>1</v>
      </c>
      <c r="AM457" s="312">
        <f t="shared" si="207"/>
        <v>1</v>
      </c>
      <c r="AN457" s="312">
        <f t="shared" si="207"/>
        <v>1</v>
      </c>
      <c r="AO457" s="312">
        <f t="shared" si="207"/>
        <v>1</v>
      </c>
      <c r="AP457" s="312">
        <f t="shared" si="207"/>
        <v>1</v>
      </c>
      <c r="AQ457" s="312">
        <f t="shared" si="207"/>
        <v>1</v>
      </c>
      <c r="AR457" s="312">
        <f t="shared" si="207"/>
        <v>1</v>
      </c>
      <c r="AS457" s="312">
        <f t="shared" si="207"/>
        <v>1</v>
      </c>
      <c r="AT457" s="312">
        <f t="shared" si="207"/>
        <v>1</v>
      </c>
      <c r="AU457" s="312">
        <f t="shared" si="207"/>
        <v>1</v>
      </c>
      <c r="AV457" s="312">
        <f t="shared" si="207"/>
        <v>1</v>
      </c>
      <c r="AW457" s="312">
        <f t="shared" si="207"/>
        <v>1</v>
      </c>
      <c r="AX457" s="312">
        <f t="shared" si="207"/>
        <v>1</v>
      </c>
      <c r="AY457" s="312">
        <f t="shared" si="207"/>
        <v>1</v>
      </c>
      <c r="AZ457" s="312">
        <f t="shared" si="207"/>
        <v>1</v>
      </c>
      <c r="BA457" s="312">
        <f t="shared" si="207"/>
        <v>1</v>
      </c>
      <c r="BB457" s="312">
        <f t="shared" si="207"/>
        <v>1</v>
      </c>
      <c r="BC457" s="312">
        <f t="shared" si="207"/>
        <v>1</v>
      </c>
      <c r="BD457" s="312">
        <f t="shared" si="207"/>
        <v>1</v>
      </c>
      <c r="BE457" s="312">
        <f t="shared" si="207"/>
        <v>1</v>
      </c>
      <c r="BF457" s="312">
        <f t="shared" si="207"/>
        <v>1</v>
      </c>
      <c r="BG457" s="312">
        <f t="shared" si="207"/>
        <v>1</v>
      </c>
      <c r="BH457" s="315"/>
      <c r="BI457" s="315"/>
      <c r="BJ457" s="315"/>
      <c r="BK457" s="315"/>
      <c r="BL457" s="315"/>
      <c r="BM457" s="315"/>
      <c r="BN457" s="315"/>
      <c r="BO457" s="315"/>
      <c r="BP457" s="315"/>
      <c r="BQ457" s="315"/>
      <c r="BR457" s="315"/>
      <c r="BS457" s="315"/>
      <c r="BT457" s="315"/>
      <c r="BU457" s="315"/>
      <c r="BV457" s="315"/>
      <c r="BW457" s="315"/>
      <c r="BX457" s="315"/>
      <c r="BY457" s="315"/>
      <c r="BZ457" s="315"/>
      <c r="CA457" s="315"/>
      <c r="CB457" s="315"/>
      <c r="CC457" s="305"/>
      <c r="CD457" s="346"/>
      <c r="CE457" s="305"/>
      <c r="CF457" s="346"/>
      <c r="CG457" s="305"/>
      <c r="CH457" s="346"/>
      <c r="CI457" s="305"/>
      <c r="CJ457" s="346"/>
      <c r="CK457" s="312"/>
      <c r="CL457" s="312"/>
      <c r="CM457" s="315"/>
    </row>
    <row r="458" spans="1:91" s="33" customFormat="1" ht="24.75" hidden="1" customHeight="1" outlineLevel="1">
      <c r="A458" s="574"/>
      <c r="B458" s="574"/>
      <c r="C458" s="718" t="s">
        <v>986</v>
      </c>
      <c r="D458" s="719"/>
      <c r="E458" s="720"/>
      <c r="F458" s="314"/>
      <c r="G458" s="314"/>
      <c r="H458" s="314"/>
      <c r="I458" s="89"/>
      <c r="J458" s="88"/>
      <c r="K458" s="88"/>
      <c r="L458" s="315"/>
      <c r="M458" s="315"/>
      <c r="N458" s="315"/>
      <c r="O458" s="315"/>
      <c r="P458" s="315"/>
      <c r="Q458" s="315"/>
      <c r="R458" s="315"/>
      <c r="S458" s="315"/>
      <c r="T458" s="315"/>
      <c r="U458" s="315"/>
      <c r="V458" s="315"/>
      <c r="W458" s="315"/>
      <c r="X458" s="315"/>
      <c r="Y458" s="312">
        <f t="shared" ref="Y458:BG458" si="208">COUNTIF(Y$7:Y$446,"HĐG")</f>
        <v>1</v>
      </c>
      <c r="Z458" s="312">
        <f t="shared" si="208"/>
        <v>1</v>
      </c>
      <c r="AA458" s="312">
        <f t="shared" si="208"/>
        <v>1</v>
      </c>
      <c r="AB458" s="312">
        <f t="shared" si="208"/>
        <v>0</v>
      </c>
      <c r="AC458" s="312">
        <f t="shared" si="208"/>
        <v>1</v>
      </c>
      <c r="AD458" s="312">
        <f t="shared" si="208"/>
        <v>3</v>
      </c>
      <c r="AE458" s="312">
        <f t="shared" si="208"/>
        <v>1</v>
      </c>
      <c r="AF458" s="312">
        <f t="shared" si="208"/>
        <v>4</v>
      </c>
      <c r="AG458" s="312">
        <f t="shared" si="208"/>
        <v>4</v>
      </c>
      <c r="AH458" s="312">
        <f t="shared" si="208"/>
        <v>5</v>
      </c>
      <c r="AI458" s="312">
        <f t="shared" si="208"/>
        <v>1</v>
      </c>
      <c r="AJ458" s="312">
        <f t="shared" si="208"/>
        <v>2</v>
      </c>
      <c r="AK458" s="312">
        <f t="shared" si="208"/>
        <v>3</v>
      </c>
      <c r="AL458" s="312">
        <f t="shared" si="208"/>
        <v>2</v>
      </c>
      <c r="AM458" s="312">
        <f t="shared" si="208"/>
        <v>2</v>
      </c>
      <c r="AN458" s="312">
        <f t="shared" si="208"/>
        <v>2</v>
      </c>
      <c r="AO458" s="312">
        <f t="shared" si="208"/>
        <v>5</v>
      </c>
      <c r="AP458" s="312">
        <f t="shared" si="208"/>
        <v>2</v>
      </c>
      <c r="AQ458" s="312">
        <f t="shared" si="208"/>
        <v>0</v>
      </c>
      <c r="AR458" s="312">
        <f t="shared" si="208"/>
        <v>1</v>
      </c>
      <c r="AS458" s="312">
        <f t="shared" si="208"/>
        <v>2</v>
      </c>
      <c r="AT458" s="312">
        <f t="shared" si="208"/>
        <v>3</v>
      </c>
      <c r="AU458" s="312">
        <f t="shared" si="208"/>
        <v>2</v>
      </c>
      <c r="AV458" s="312">
        <f t="shared" si="208"/>
        <v>2</v>
      </c>
      <c r="AW458" s="312">
        <f t="shared" si="208"/>
        <v>2</v>
      </c>
      <c r="AX458" s="312">
        <f t="shared" si="208"/>
        <v>2</v>
      </c>
      <c r="AY458" s="312">
        <f t="shared" si="208"/>
        <v>2</v>
      </c>
      <c r="AZ458" s="312">
        <f t="shared" si="208"/>
        <v>3</v>
      </c>
      <c r="BA458" s="312">
        <f t="shared" si="208"/>
        <v>1</v>
      </c>
      <c r="BB458" s="312">
        <f t="shared" si="208"/>
        <v>2</v>
      </c>
      <c r="BC458" s="312">
        <f t="shared" si="208"/>
        <v>1</v>
      </c>
      <c r="BD458" s="312">
        <f t="shared" si="208"/>
        <v>2</v>
      </c>
      <c r="BE458" s="312">
        <f t="shared" si="208"/>
        <v>0</v>
      </c>
      <c r="BF458" s="312">
        <f t="shared" si="208"/>
        <v>1</v>
      </c>
      <c r="BG458" s="312">
        <f t="shared" si="208"/>
        <v>1</v>
      </c>
      <c r="BH458" s="315"/>
      <c r="BI458" s="315"/>
      <c r="BJ458" s="315"/>
      <c r="BK458" s="315"/>
      <c r="BL458" s="315"/>
      <c r="BM458" s="315"/>
      <c r="BN458" s="315"/>
      <c r="BO458" s="315"/>
      <c r="BP458" s="315"/>
      <c r="BQ458" s="315"/>
      <c r="BR458" s="315"/>
      <c r="BS458" s="315"/>
      <c r="BT458" s="315"/>
      <c r="BU458" s="315"/>
      <c r="BV458" s="315"/>
      <c r="BW458" s="315"/>
      <c r="BX458" s="315"/>
      <c r="BY458" s="315"/>
      <c r="BZ458" s="315"/>
      <c r="CA458" s="315"/>
      <c r="CB458" s="315"/>
      <c r="CC458" s="305"/>
      <c r="CD458" s="346"/>
      <c r="CE458" s="305"/>
      <c r="CF458" s="346"/>
      <c r="CG458" s="305"/>
      <c r="CH458" s="346"/>
      <c r="CI458" s="305"/>
      <c r="CJ458" s="346"/>
      <c r="CK458" s="312"/>
      <c r="CL458" s="312"/>
      <c r="CM458" s="315"/>
    </row>
    <row r="459" spans="1:91" s="33" customFormat="1" ht="24.75" hidden="1" customHeight="1" outlineLevel="1">
      <c r="A459" s="574"/>
      <c r="B459" s="574"/>
      <c r="C459" s="718" t="s">
        <v>531</v>
      </c>
      <c r="D459" s="719"/>
      <c r="E459" s="720"/>
      <c r="F459" s="314"/>
      <c r="G459" s="314"/>
      <c r="H459" s="314"/>
      <c r="I459" s="89"/>
      <c r="J459" s="88"/>
      <c r="K459" s="88"/>
      <c r="L459" s="315"/>
      <c r="M459" s="315"/>
      <c r="N459" s="315"/>
      <c r="O459" s="315"/>
      <c r="P459" s="315"/>
      <c r="Q459" s="315"/>
      <c r="R459" s="315"/>
      <c r="S459" s="315"/>
      <c r="T459" s="315"/>
      <c r="U459" s="315"/>
      <c r="V459" s="315"/>
      <c r="W459" s="315"/>
      <c r="X459" s="315"/>
      <c r="Y459" s="312">
        <f t="shared" ref="Y459:BG459" si="209">COUNTIF(Y$7:Y$446,"HĐNT")</f>
        <v>1</v>
      </c>
      <c r="Z459" s="312">
        <f t="shared" si="209"/>
        <v>2</v>
      </c>
      <c r="AA459" s="312">
        <f t="shared" si="209"/>
        <v>0</v>
      </c>
      <c r="AB459" s="312">
        <f t="shared" si="209"/>
        <v>0</v>
      </c>
      <c r="AC459" s="312">
        <f t="shared" si="209"/>
        <v>0</v>
      </c>
      <c r="AD459" s="312">
        <f t="shared" si="209"/>
        <v>4</v>
      </c>
      <c r="AE459" s="312">
        <f t="shared" si="209"/>
        <v>1</v>
      </c>
      <c r="AF459" s="312">
        <f t="shared" si="209"/>
        <v>3</v>
      </c>
      <c r="AG459" s="312">
        <f t="shared" si="209"/>
        <v>0</v>
      </c>
      <c r="AH459" s="312">
        <f t="shared" si="209"/>
        <v>1</v>
      </c>
      <c r="AI459" s="312">
        <f t="shared" si="209"/>
        <v>0</v>
      </c>
      <c r="AJ459" s="312">
        <f t="shared" si="209"/>
        <v>3</v>
      </c>
      <c r="AK459" s="312">
        <f t="shared" si="209"/>
        <v>1</v>
      </c>
      <c r="AL459" s="312">
        <f t="shared" si="209"/>
        <v>1</v>
      </c>
      <c r="AM459" s="312">
        <f t="shared" si="209"/>
        <v>2</v>
      </c>
      <c r="AN459" s="312">
        <f t="shared" si="209"/>
        <v>1</v>
      </c>
      <c r="AO459" s="312">
        <f t="shared" si="209"/>
        <v>1</v>
      </c>
      <c r="AP459" s="312">
        <f t="shared" si="209"/>
        <v>1</v>
      </c>
      <c r="AQ459" s="312">
        <f t="shared" si="209"/>
        <v>0</v>
      </c>
      <c r="AR459" s="312">
        <f t="shared" si="209"/>
        <v>0</v>
      </c>
      <c r="AS459" s="312">
        <f t="shared" si="209"/>
        <v>2</v>
      </c>
      <c r="AT459" s="312">
        <f t="shared" si="209"/>
        <v>3</v>
      </c>
      <c r="AU459" s="312">
        <f t="shared" si="209"/>
        <v>1</v>
      </c>
      <c r="AV459" s="312">
        <f t="shared" si="209"/>
        <v>1</v>
      </c>
      <c r="AW459" s="312">
        <f t="shared" si="209"/>
        <v>1</v>
      </c>
      <c r="AX459" s="312">
        <f t="shared" si="209"/>
        <v>1</v>
      </c>
      <c r="AY459" s="312">
        <f t="shared" si="209"/>
        <v>1</v>
      </c>
      <c r="AZ459" s="312">
        <f t="shared" si="209"/>
        <v>1</v>
      </c>
      <c r="BA459" s="312">
        <f t="shared" si="209"/>
        <v>0</v>
      </c>
      <c r="BB459" s="312">
        <f t="shared" si="209"/>
        <v>3</v>
      </c>
      <c r="BC459" s="312">
        <f t="shared" si="209"/>
        <v>5</v>
      </c>
      <c r="BD459" s="312">
        <f t="shared" si="209"/>
        <v>3</v>
      </c>
      <c r="BE459" s="312">
        <f t="shared" si="209"/>
        <v>1</v>
      </c>
      <c r="BF459" s="312">
        <f t="shared" si="209"/>
        <v>0</v>
      </c>
      <c r="BG459" s="312">
        <f t="shared" si="209"/>
        <v>0</v>
      </c>
      <c r="BH459" s="315"/>
      <c r="BI459" s="315"/>
      <c r="BJ459" s="315"/>
      <c r="BK459" s="315"/>
      <c r="BL459" s="315"/>
      <c r="BM459" s="315"/>
      <c r="BN459" s="315"/>
      <c r="BO459" s="315"/>
      <c r="BP459" s="315"/>
      <c r="BQ459" s="315"/>
      <c r="BR459" s="315"/>
      <c r="BS459" s="315"/>
      <c r="BT459" s="315"/>
      <c r="BU459" s="315"/>
      <c r="BV459" s="315"/>
      <c r="BW459" s="315"/>
      <c r="BX459" s="315"/>
      <c r="BY459" s="315"/>
      <c r="BZ459" s="315"/>
      <c r="CA459" s="315"/>
      <c r="CB459" s="315"/>
      <c r="CC459" s="305"/>
      <c r="CD459" s="346"/>
      <c r="CE459" s="305"/>
      <c r="CF459" s="346"/>
      <c r="CG459" s="305"/>
      <c r="CH459" s="346"/>
      <c r="CI459" s="305"/>
      <c r="CJ459" s="346"/>
      <c r="CK459" s="312"/>
      <c r="CL459" s="312"/>
      <c r="CM459" s="315"/>
    </row>
    <row r="460" spans="1:91" s="33" customFormat="1" ht="24.75" hidden="1" customHeight="1" outlineLevel="1">
      <c r="A460" s="574"/>
      <c r="B460" s="574"/>
      <c r="C460" s="718" t="s">
        <v>987</v>
      </c>
      <c r="D460" s="719"/>
      <c r="E460" s="720"/>
      <c r="F460" s="314"/>
      <c r="G460" s="314"/>
      <c r="H460" s="314"/>
      <c r="I460" s="89"/>
      <c r="J460" s="88"/>
      <c r="K460" s="88"/>
      <c r="L460" s="315"/>
      <c r="M460" s="315"/>
      <c r="N460" s="315"/>
      <c r="O460" s="315"/>
      <c r="P460" s="315"/>
      <c r="Q460" s="315"/>
      <c r="R460" s="315"/>
      <c r="S460" s="315"/>
      <c r="T460" s="315"/>
      <c r="U460" s="315"/>
      <c r="V460" s="315"/>
      <c r="W460" s="315"/>
      <c r="X460" s="315"/>
      <c r="Y460" s="312">
        <f t="shared" ref="Y460:BG460" si="210">COUNTIF(Y$7:Y$446,"VS-AN")</f>
        <v>0</v>
      </c>
      <c r="Z460" s="312">
        <f t="shared" si="210"/>
        <v>2</v>
      </c>
      <c r="AA460" s="312">
        <f t="shared" si="210"/>
        <v>2</v>
      </c>
      <c r="AB460" s="312">
        <f t="shared" si="210"/>
        <v>2</v>
      </c>
      <c r="AC460" s="312">
        <f t="shared" si="210"/>
        <v>3</v>
      </c>
      <c r="AD460" s="312">
        <f t="shared" si="210"/>
        <v>5</v>
      </c>
      <c r="AE460" s="312">
        <f t="shared" si="210"/>
        <v>5</v>
      </c>
      <c r="AF460" s="312">
        <f t="shared" si="210"/>
        <v>2</v>
      </c>
      <c r="AG460" s="312">
        <f t="shared" si="210"/>
        <v>1</v>
      </c>
      <c r="AH460" s="312">
        <f t="shared" si="210"/>
        <v>3</v>
      </c>
      <c r="AI460" s="312">
        <f t="shared" si="210"/>
        <v>1</v>
      </c>
      <c r="AJ460" s="312">
        <f t="shared" si="210"/>
        <v>1</v>
      </c>
      <c r="AK460" s="312">
        <f t="shared" si="210"/>
        <v>1</v>
      </c>
      <c r="AL460" s="312">
        <f t="shared" si="210"/>
        <v>1</v>
      </c>
      <c r="AM460" s="312">
        <f t="shared" si="210"/>
        <v>1</v>
      </c>
      <c r="AN460" s="312">
        <f t="shared" si="210"/>
        <v>1</v>
      </c>
      <c r="AO460" s="312">
        <f t="shared" si="210"/>
        <v>3</v>
      </c>
      <c r="AP460" s="312">
        <f t="shared" si="210"/>
        <v>3</v>
      </c>
      <c r="AQ460" s="312">
        <f t="shared" si="210"/>
        <v>4</v>
      </c>
      <c r="AR460" s="312">
        <f t="shared" si="210"/>
        <v>2</v>
      </c>
      <c r="AS460" s="312">
        <f t="shared" si="210"/>
        <v>0</v>
      </c>
      <c r="AT460" s="312">
        <f t="shared" si="210"/>
        <v>0</v>
      </c>
      <c r="AU460" s="312">
        <f t="shared" si="210"/>
        <v>3</v>
      </c>
      <c r="AV460" s="312">
        <f t="shared" si="210"/>
        <v>2</v>
      </c>
      <c r="AW460" s="312">
        <f t="shared" si="210"/>
        <v>4</v>
      </c>
      <c r="AX460" s="312">
        <f t="shared" si="210"/>
        <v>2</v>
      </c>
      <c r="AY460" s="312">
        <f t="shared" si="210"/>
        <v>2</v>
      </c>
      <c r="AZ460" s="312">
        <f t="shared" si="210"/>
        <v>2</v>
      </c>
      <c r="BA460" s="312">
        <f t="shared" si="210"/>
        <v>1</v>
      </c>
      <c r="BB460" s="312">
        <f t="shared" si="210"/>
        <v>2</v>
      </c>
      <c r="BC460" s="312">
        <f t="shared" si="210"/>
        <v>1</v>
      </c>
      <c r="BD460" s="312">
        <f t="shared" si="210"/>
        <v>2</v>
      </c>
      <c r="BE460" s="312">
        <f t="shared" si="210"/>
        <v>3</v>
      </c>
      <c r="BF460" s="312">
        <f t="shared" si="210"/>
        <v>2</v>
      </c>
      <c r="BG460" s="312">
        <f t="shared" si="210"/>
        <v>1</v>
      </c>
      <c r="BH460" s="315"/>
      <c r="BI460" s="315"/>
      <c r="BJ460" s="315"/>
      <c r="BK460" s="315"/>
      <c r="BL460" s="315"/>
      <c r="BM460" s="315"/>
      <c r="BN460" s="315"/>
      <c r="BO460" s="315"/>
      <c r="BP460" s="315"/>
      <c r="BQ460" s="315"/>
      <c r="BR460" s="315"/>
      <c r="BS460" s="315"/>
      <c r="BT460" s="315"/>
      <c r="BU460" s="315"/>
      <c r="BV460" s="315"/>
      <c r="BW460" s="315"/>
      <c r="BX460" s="315"/>
      <c r="BY460" s="315"/>
      <c r="BZ460" s="315"/>
      <c r="CA460" s="315"/>
      <c r="CB460" s="315"/>
      <c r="CC460" s="305"/>
      <c r="CD460" s="346"/>
      <c r="CE460" s="305"/>
      <c r="CF460" s="346"/>
      <c r="CG460" s="305"/>
      <c r="CH460" s="346"/>
      <c r="CI460" s="305"/>
      <c r="CJ460" s="346"/>
      <c r="CK460" s="312"/>
      <c r="CL460" s="312"/>
      <c r="CM460" s="315"/>
    </row>
    <row r="461" spans="1:91" s="33" customFormat="1" ht="24.75" hidden="1" customHeight="1" outlineLevel="1">
      <c r="A461" s="574"/>
      <c r="B461" s="574"/>
      <c r="C461" s="718" t="s">
        <v>988</v>
      </c>
      <c r="D461" s="719"/>
      <c r="E461" s="720"/>
      <c r="F461" s="314"/>
      <c r="G461" s="314"/>
      <c r="H461" s="314"/>
      <c r="I461" s="89"/>
      <c r="J461" s="88"/>
      <c r="K461" s="88"/>
      <c r="L461" s="315"/>
      <c r="M461" s="315"/>
      <c r="N461" s="315"/>
      <c r="O461" s="315"/>
      <c r="P461" s="315"/>
      <c r="Q461" s="315"/>
      <c r="R461" s="315"/>
      <c r="S461" s="315"/>
      <c r="T461" s="315"/>
      <c r="U461" s="315"/>
      <c r="V461" s="315"/>
      <c r="W461" s="315"/>
      <c r="X461" s="315"/>
      <c r="Y461" s="312">
        <f t="shared" ref="Y461:BG461" si="211">COUNTIF(Y$7:Y$446,"HĐC")</f>
        <v>3</v>
      </c>
      <c r="Z461" s="312">
        <f t="shared" si="211"/>
        <v>4</v>
      </c>
      <c r="AA461" s="312">
        <f t="shared" si="211"/>
        <v>3</v>
      </c>
      <c r="AB461" s="312">
        <f t="shared" si="211"/>
        <v>2</v>
      </c>
      <c r="AC461" s="312">
        <f t="shared" si="211"/>
        <v>4</v>
      </c>
      <c r="AD461" s="312">
        <f t="shared" si="211"/>
        <v>7</v>
      </c>
      <c r="AE461" s="312">
        <f t="shared" si="211"/>
        <v>3</v>
      </c>
      <c r="AF461" s="312">
        <f t="shared" si="211"/>
        <v>3</v>
      </c>
      <c r="AG461" s="312">
        <f t="shared" si="211"/>
        <v>2</v>
      </c>
      <c r="AH461" s="312">
        <f t="shared" si="211"/>
        <v>1</v>
      </c>
      <c r="AI461" s="312">
        <f t="shared" si="211"/>
        <v>2</v>
      </c>
      <c r="AJ461" s="312">
        <f t="shared" si="211"/>
        <v>4</v>
      </c>
      <c r="AK461" s="312">
        <f t="shared" si="211"/>
        <v>1</v>
      </c>
      <c r="AL461" s="312">
        <f t="shared" si="211"/>
        <v>1</v>
      </c>
      <c r="AM461" s="312">
        <f t="shared" si="211"/>
        <v>2</v>
      </c>
      <c r="AN461" s="312">
        <f t="shared" si="211"/>
        <v>2</v>
      </c>
      <c r="AO461" s="312">
        <f t="shared" si="211"/>
        <v>0</v>
      </c>
      <c r="AP461" s="312">
        <f t="shared" si="211"/>
        <v>1</v>
      </c>
      <c r="AQ461" s="312">
        <f t="shared" si="211"/>
        <v>5</v>
      </c>
      <c r="AR461" s="312">
        <f t="shared" si="211"/>
        <v>1</v>
      </c>
      <c r="AS461" s="312">
        <f t="shared" si="211"/>
        <v>4</v>
      </c>
      <c r="AT461" s="312">
        <f t="shared" si="211"/>
        <v>2</v>
      </c>
      <c r="AU461" s="312">
        <f t="shared" si="211"/>
        <v>4</v>
      </c>
      <c r="AV461" s="312">
        <f t="shared" si="211"/>
        <v>3</v>
      </c>
      <c r="AW461" s="312">
        <f t="shared" si="211"/>
        <v>4</v>
      </c>
      <c r="AX461" s="312">
        <f t="shared" si="211"/>
        <v>4</v>
      </c>
      <c r="AY461" s="312">
        <f t="shared" si="211"/>
        <v>2</v>
      </c>
      <c r="AZ461" s="312">
        <f t="shared" si="211"/>
        <v>1</v>
      </c>
      <c r="BA461" s="312">
        <f t="shared" si="211"/>
        <v>3</v>
      </c>
      <c r="BB461" s="312">
        <f t="shared" si="211"/>
        <v>5</v>
      </c>
      <c r="BC461" s="312">
        <f t="shared" si="211"/>
        <v>4</v>
      </c>
      <c r="BD461" s="312">
        <f t="shared" si="211"/>
        <v>3</v>
      </c>
      <c r="BE461" s="312">
        <f t="shared" si="211"/>
        <v>6</v>
      </c>
      <c r="BF461" s="312">
        <f t="shared" si="211"/>
        <v>7</v>
      </c>
      <c r="BG461" s="312">
        <f t="shared" si="211"/>
        <v>4</v>
      </c>
      <c r="BH461" s="315"/>
      <c r="BI461" s="315"/>
      <c r="BJ461" s="315"/>
      <c r="BK461" s="315"/>
      <c r="BL461" s="315"/>
      <c r="BM461" s="315"/>
      <c r="BN461" s="315"/>
      <c r="BO461" s="315"/>
      <c r="BP461" s="315"/>
      <c r="BQ461" s="315"/>
      <c r="BR461" s="315"/>
      <c r="BS461" s="315"/>
      <c r="BT461" s="315"/>
      <c r="BU461" s="315"/>
      <c r="BV461" s="315"/>
      <c r="BW461" s="315"/>
      <c r="BX461" s="315"/>
      <c r="BY461" s="315"/>
      <c r="BZ461" s="315"/>
      <c r="CA461" s="315"/>
      <c r="CB461" s="315"/>
      <c r="CC461" s="305"/>
      <c r="CD461" s="346"/>
      <c r="CE461" s="305"/>
      <c r="CF461" s="346"/>
      <c r="CG461" s="305"/>
      <c r="CH461" s="346"/>
      <c r="CI461" s="305"/>
      <c r="CJ461" s="346"/>
      <c r="CK461" s="312"/>
      <c r="CL461" s="312"/>
      <c r="CM461" s="315"/>
    </row>
    <row r="462" spans="1:91" s="33" customFormat="1" ht="30" hidden="1" customHeight="1" outlineLevel="1">
      <c r="A462" s="574"/>
      <c r="B462" s="574"/>
      <c r="C462" s="718" t="s">
        <v>534</v>
      </c>
      <c r="D462" s="719"/>
      <c r="E462" s="720"/>
      <c r="F462" s="314"/>
      <c r="G462" s="314"/>
      <c r="H462" s="314"/>
      <c r="I462" s="89"/>
      <c r="J462" s="88"/>
      <c r="K462" s="88"/>
      <c r="L462" s="315"/>
      <c r="M462" s="315"/>
      <c r="N462" s="315"/>
      <c r="O462" s="315"/>
      <c r="P462" s="315"/>
      <c r="Q462" s="315"/>
      <c r="R462" s="315"/>
      <c r="S462" s="315"/>
      <c r="T462" s="315"/>
      <c r="U462" s="315"/>
      <c r="V462" s="315"/>
      <c r="W462" s="315"/>
      <c r="X462" s="315"/>
      <c r="Y462" s="312">
        <f t="shared" ref="Y462:BG462" si="212">COUNTIF(Y$7:Y$446,"TQDN")</f>
        <v>0</v>
      </c>
      <c r="Z462" s="312">
        <f t="shared" si="212"/>
        <v>0</v>
      </c>
      <c r="AA462" s="312">
        <f t="shared" si="212"/>
        <v>0</v>
      </c>
      <c r="AB462" s="312">
        <f t="shared" si="212"/>
        <v>0</v>
      </c>
      <c r="AC462" s="312">
        <f t="shared" si="212"/>
        <v>0</v>
      </c>
      <c r="AD462" s="312">
        <f t="shared" si="212"/>
        <v>0</v>
      </c>
      <c r="AE462" s="312">
        <f t="shared" si="212"/>
        <v>0</v>
      </c>
      <c r="AF462" s="312">
        <f t="shared" si="212"/>
        <v>0</v>
      </c>
      <c r="AG462" s="312">
        <f t="shared" si="212"/>
        <v>1</v>
      </c>
      <c r="AH462" s="312">
        <f t="shared" si="212"/>
        <v>0</v>
      </c>
      <c r="AI462" s="312">
        <f t="shared" si="212"/>
        <v>0</v>
      </c>
      <c r="AJ462" s="312">
        <f t="shared" si="212"/>
        <v>0</v>
      </c>
      <c r="AK462" s="312">
        <f t="shared" si="212"/>
        <v>0</v>
      </c>
      <c r="AL462" s="312">
        <f t="shared" si="212"/>
        <v>0</v>
      </c>
      <c r="AM462" s="312">
        <f t="shared" si="212"/>
        <v>0</v>
      </c>
      <c r="AN462" s="312">
        <f t="shared" si="212"/>
        <v>0</v>
      </c>
      <c r="AO462" s="312">
        <f t="shared" si="212"/>
        <v>0</v>
      </c>
      <c r="AP462" s="312">
        <f t="shared" si="212"/>
        <v>0</v>
      </c>
      <c r="AQ462" s="312">
        <f t="shared" si="212"/>
        <v>0</v>
      </c>
      <c r="AR462" s="312">
        <f t="shared" si="212"/>
        <v>0</v>
      </c>
      <c r="AS462" s="312">
        <f t="shared" si="212"/>
        <v>0</v>
      </c>
      <c r="AT462" s="312">
        <f t="shared" si="212"/>
        <v>0</v>
      </c>
      <c r="AU462" s="312">
        <f t="shared" si="212"/>
        <v>0</v>
      </c>
      <c r="AV462" s="312">
        <f t="shared" si="212"/>
        <v>0</v>
      </c>
      <c r="AW462" s="312">
        <f t="shared" si="212"/>
        <v>0</v>
      </c>
      <c r="AX462" s="312">
        <f t="shared" si="212"/>
        <v>0</v>
      </c>
      <c r="AY462" s="312">
        <f t="shared" si="212"/>
        <v>0</v>
      </c>
      <c r="AZ462" s="312">
        <f t="shared" si="212"/>
        <v>0</v>
      </c>
      <c r="BA462" s="312">
        <f t="shared" si="212"/>
        <v>0</v>
      </c>
      <c r="BB462" s="312">
        <f t="shared" si="212"/>
        <v>0</v>
      </c>
      <c r="BC462" s="312">
        <f t="shared" si="212"/>
        <v>0</v>
      </c>
      <c r="BD462" s="312">
        <f t="shared" si="212"/>
        <v>0</v>
      </c>
      <c r="BE462" s="312">
        <f t="shared" si="212"/>
        <v>0</v>
      </c>
      <c r="BF462" s="312">
        <f t="shared" si="212"/>
        <v>0</v>
      </c>
      <c r="BG462" s="312">
        <f t="shared" si="212"/>
        <v>0</v>
      </c>
      <c r="BH462" s="315"/>
      <c r="BI462" s="315"/>
      <c r="BJ462" s="315"/>
      <c r="BK462" s="315"/>
      <c r="BL462" s="315"/>
      <c r="BM462" s="315"/>
      <c r="BN462" s="315"/>
      <c r="BO462" s="315"/>
      <c r="BP462" s="315"/>
      <c r="BQ462" s="315"/>
      <c r="BR462" s="315"/>
      <c r="BS462" s="315"/>
      <c r="BT462" s="315"/>
      <c r="BU462" s="315"/>
      <c r="BV462" s="315"/>
      <c r="BW462" s="315"/>
      <c r="BX462" s="315"/>
      <c r="BY462" s="315"/>
      <c r="BZ462" s="315"/>
      <c r="CA462" s="315"/>
      <c r="CB462" s="315"/>
      <c r="CC462" s="305"/>
      <c r="CD462" s="346"/>
      <c r="CE462" s="305"/>
      <c r="CF462" s="346"/>
      <c r="CG462" s="305"/>
      <c r="CH462" s="346"/>
      <c r="CI462" s="305"/>
      <c r="CJ462" s="346"/>
      <c r="CK462" s="312"/>
      <c r="CL462" s="312"/>
      <c r="CM462" s="315"/>
    </row>
    <row r="463" spans="1:91" s="33" customFormat="1" ht="24.75" hidden="1" customHeight="1" outlineLevel="1">
      <c r="A463" s="574"/>
      <c r="B463" s="574"/>
      <c r="C463" s="718" t="s">
        <v>989</v>
      </c>
      <c r="D463" s="719"/>
      <c r="E463" s="720"/>
      <c r="F463" s="314"/>
      <c r="G463" s="314"/>
      <c r="H463" s="314"/>
      <c r="I463" s="89"/>
      <c r="J463" s="88"/>
      <c r="K463" s="88"/>
      <c r="L463" s="315"/>
      <c r="M463" s="315"/>
      <c r="N463" s="315"/>
      <c r="O463" s="315"/>
      <c r="P463" s="315"/>
      <c r="Q463" s="315"/>
      <c r="R463" s="315"/>
      <c r="S463" s="315"/>
      <c r="T463" s="315"/>
      <c r="U463" s="315"/>
      <c r="V463" s="315"/>
      <c r="W463" s="315"/>
      <c r="X463" s="315"/>
      <c r="Y463" s="312">
        <f t="shared" ref="Y463:BG463" si="213">COUNTIF(Y$7:Y$446,"LH")</f>
        <v>0</v>
      </c>
      <c r="Z463" s="312">
        <f t="shared" si="213"/>
        <v>0</v>
      </c>
      <c r="AA463" s="312">
        <f t="shared" si="213"/>
        <v>0</v>
      </c>
      <c r="AB463" s="312">
        <f t="shared" si="213"/>
        <v>0</v>
      </c>
      <c r="AC463" s="312">
        <f t="shared" si="213"/>
        <v>0</v>
      </c>
      <c r="AD463" s="312">
        <f t="shared" si="213"/>
        <v>0</v>
      </c>
      <c r="AE463" s="312">
        <f t="shared" si="213"/>
        <v>0</v>
      </c>
      <c r="AF463" s="312">
        <f t="shared" si="213"/>
        <v>0</v>
      </c>
      <c r="AG463" s="312">
        <f t="shared" si="213"/>
        <v>0</v>
      </c>
      <c r="AH463" s="312">
        <f t="shared" si="213"/>
        <v>0</v>
      </c>
      <c r="AI463" s="312">
        <f t="shared" si="213"/>
        <v>0</v>
      </c>
      <c r="AJ463" s="312">
        <f t="shared" si="213"/>
        <v>0</v>
      </c>
      <c r="AK463" s="312">
        <f t="shared" si="213"/>
        <v>0</v>
      </c>
      <c r="AL463" s="312">
        <f t="shared" si="213"/>
        <v>0</v>
      </c>
      <c r="AM463" s="312">
        <f t="shared" si="213"/>
        <v>0</v>
      </c>
      <c r="AN463" s="312">
        <f t="shared" si="213"/>
        <v>0</v>
      </c>
      <c r="AO463" s="312">
        <f t="shared" si="213"/>
        <v>0</v>
      </c>
      <c r="AP463" s="312">
        <f t="shared" si="213"/>
        <v>0</v>
      </c>
      <c r="AQ463" s="312">
        <f t="shared" si="213"/>
        <v>0</v>
      </c>
      <c r="AR463" s="312">
        <f t="shared" si="213"/>
        <v>1</v>
      </c>
      <c r="AS463" s="312">
        <f t="shared" si="213"/>
        <v>0</v>
      </c>
      <c r="AT463" s="312">
        <f t="shared" si="213"/>
        <v>0</v>
      </c>
      <c r="AU463" s="312">
        <f t="shared" si="213"/>
        <v>0</v>
      </c>
      <c r="AV463" s="312">
        <f t="shared" si="213"/>
        <v>0</v>
      </c>
      <c r="AW463" s="312">
        <f t="shared" si="213"/>
        <v>0</v>
      </c>
      <c r="AX463" s="312">
        <f t="shared" si="213"/>
        <v>0</v>
      </c>
      <c r="AY463" s="312">
        <f t="shared" si="213"/>
        <v>0</v>
      </c>
      <c r="AZ463" s="312">
        <f t="shared" si="213"/>
        <v>0</v>
      </c>
      <c r="BA463" s="312">
        <f t="shared" si="213"/>
        <v>0</v>
      </c>
      <c r="BB463" s="312">
        <f t="shared" si="213"/>
        <v>0</v>
      </c>
      <c r="BC463" s="312">
        <f t="shared" si="213"/>
        <v>0</v>
      </c>
      <c r="BD463" s="24">
        <f t="shared" si="213"/>
        <v>1</v>
      </c>
      <c r="BE463" s="312">
        <f t="shared" si="213"/>
        <v>0</v>
      </c>
      <c r="BF463" s="312">
        <f t="shared" si="213"/>
        <v>0</v>
      </c>
      <c r="BG463" s="312">
        <f t="shared" si="213"/>
        <v>1</v>
      </c>
      <c r="BH463" s="315"/>
      <c r="BI463" s="315"/>
      <c r="BJ463" s="315"/>
      <c r="BK463" s="315"/>
      <c r="BL463" s="315"/>
      <c r="BM463" s="315"/>
      <c r="BN463" s="315"/>
      <c r="BO463" s="315"/>
      <c r="BP463" s="315"/>
      <c r="BQ463" s="315"/>
      <c r="BR463" s="315"/>
      <c r="BS463" s="315"/>
      <c r="BT463" s="315"/>
      <c r="BU463" s="315"/>
      <c r="BV463" s="315"/>
      <c r="BW463" s="315"/>
      <c r="BX463" s="315"/>
      <c r="BY463" s="315"/>
      <c r="BZ463" s="315"/>
      <c r="CA463" s="315"/>
      <c r="CB463" s="315"/>
      <c r="CC463" s="305"/>
      <c r="CD463" s="346"/>
      <c r="CE463" s="305"/>
      <c r="CF463" s="346"/>
      <c r="CG463" s="305"/>
      <c r="CH463" s="346"/>
      <c r="CI463" s="305"/>
      <c r="CJ463" s="346"/>
      <c r="CK463" s="312"/>
      <c r="CL463" s="312"/>
      <c r="CM463" s="315"/>
    </row>
    <row r="464" spans="1:91" s="33" customFormat="1" ht="24.75" hidden="1" customHeight="1" outlineLevel="1">
      <c r="A464" s="486"/>
      <c r="B464" s="486"/>
      <c r="C464" s="721" t="s">
        <v>465</v>
      </c>
      <c r="D464" s="722"/>
      <c r="E464" s="722"/>
      <c r="F464" s="722"/>
      <c r="G464" s="722"/>
      <c r="H464" s="723"/>
      <c r="I464" s="56"/>
      <c r="J464" s="19"/>
      <c r="K464" s="19"/>
      <c r="L464" s="53"/>
      <c r="M464" s="24"/>
      <c r="N464" s="24">
        <f>SUM(N465:N469)</f>
        <v>33</v>
      </c>
      <c r="O464" s="24">
        <f t="shared" ref="O464:W464" si="214">SUM(O465:O469)</f>
        <v>54</v>
      </c>
      <c r="P464" s="24">
        <f t="shared" si="214"/>
        <v>40</v>
      </c>
      <c r="Q464" s="24">
        <f t="shared" si="214"/>
        <v>40</v>
      </c>
      <c r="R464" s="24">
        <f t="shared" si="214"/>
        <v>47</v>
      </c>
      <c r="S464" s="24">
        <f t="shared" si="214"/>
        <v>18</v>
      </c>
      <c r="T464" s="24">
        <f t="shared" si="214"/>
        <v>45</v>
      </c>
      <c r="U464" s="24">
        <f t="shared" si="214"/>
        <v>32</v>
      </c>
      <c r="V464" s="24">
        <f t="shared" si="214"/>
        <v>37</v>
      </c>
      <c r="W464" s="24">
        <f t="shared" si="214"/>
        <v>35</v>
      </c>
      <c r="X464" s="315"/>
      <c r="Y464" s="24">
        <f t="shared" ref="Y464:BG464" si="215">COUNTIF(Y$7:Y$446,"HĐH")</f>
        <v>5</v>
      </c>
      <c r="Z464" s="24">
        <f t="shared" si="215"/>
        <v>5</v>
      </c>
      <c r="AA464" s="24">
        <f t="shared" si="215"/>
        <v>5</v>
      </c>
      <c r="AB464" s="24">
        <f t="shared" si="215"/>
        <v>5</v>
      </c>
      <c r="AC464" s="24">
        <f t="shared" si="215"/>
        <v>5</v>
      </c>
      <c r="AD464" s="24">
        <f t="shared" si="215"/>
        <v>5</v>
      </c>
      <c r="AE464" s="24">
        <f t="shared" si="215"/>
        <v>5</v>
      </c>
      <c r="AF464" s="24">
        <f t="shared" si="215"/>
        <v>5</v>
      </c>
      <c r="AG464" s="24">
        <f t="shared" si="215"/>
        <v>5</v>
      </c>
      <c r="AH464" s="24">
        <f t="shared" si="215"/>
        <v>5</v>
      </c>
      <c r="AI464" s="24">
        <f t="shared" si="215"/>
        <v>5</v>
      </c>
      <c r="AJ464" s="24">
        <f t="shared" si="215"/>
        <v>5</v>
      </c>
      <c r="AK464" s="24">
        <f t="shared" si="215"/>
        <v>5</v>
      </c>
      <c r="AL464" s="24">
        <f t="shared" si="215"/>
        <v>5</v>
      </c>
      <c r="AM464" s="24">
        <f t="shared" si="215"/>
        <v>5</v>
      </c>
      <c r="AN464" s="24">
        <f t="shared" si="215"/>
        <v>5</v>
      </c>
      <c r="AO464" s="24">
        <f t="shared" si="215"/>
        <v>4</v>
      </c>
      <c r="AP464" s="24">
        <f t="shared" si="215"/>
        <v>5</v>
      </c>
      <c r="AQ464" s="24">
        <f t="shared" si="215"/>
        <v>5</v>
      </c>
      <c r="AR464" s="24">
        <f t="shared" si="215"/>
        <v>6</v>
      </c>
      <c r="AS464" s="24">
        <f t="shared" si="215"/>
        <v>5</v>
      </c>
      <c r="AT464" s="24">
        <f t="shared" si="215"/>
        <v>5</v>
      </c>
      <c r="AU464" s="24">
        <f t="shared" si="215"/>
        <v>5</v>
      </c>
      <c r="AV464" s="24">
        <f t="shared" si="215"/>
        <v>5</v>
      </c>
      <c r="AW464" s="24">
        <f t="shared" si="215"/>
        <v>5</v>
      </c>
      <c r="AX464" s="24">
        <f t="shared" si="215"/>
        <v>5</v>
      </c>
      <c r="AY464" s="24">
        <f t="shared" si="215"/>
        <v>5</v>
      </c>
      <c r="AZ464" s="24">
        <f t="shared" si="215"/>
        <v>5</v>
      </c>
      <c r="BA464" s="24">
        <f t="shared" si="215"/>
        <v>5</v>
      </c>
      <c r="BB464" s="24">
        <f t="shared" si="215"/>
        <v>5</v>
      </c>
      <c r="BC464" s="24">
        <f t="shared" si="215"/>
        <v>5</v>
      </c>
      <c r="BD464" s="24">
        <f t="shared" si="215"/>
        <v>4</v>
      </c>
      <c r="BE464" s="24">
        <f t="shared" si="215"/>
        <v>5</v>
      </c>
      <c r="BF464" s="24">
        <f t="shared" si="215"/>
        <v>5</v>
      </c>
      <c r="BG464" s="24">
        <f t="shared" si="215"/>
        <v>5</v>
      </c>
      <c r="BH464" s="315"/>
      <c r="BI464" s="315"/>
      <c r="BJ464" s="315"/>
      <c r="BK464" s="315"/>
      <c r="BL464" s="315"/>
      <c r="BM464" s="315"/>
      <c r="BN464" s="315"/>
      <c r="BO464" s="315"/>
      <c r="BP464" s="315"/>
      <c r="BQ464" s="315"/>
      <c r="BR464" s="315"/>
      <c r="BS464" s="315"/>
      <c r="BT464" s="315"/>
      <c r="BU464" s="315"/>
      <c r="BV464" s="315"/>
      <c r="BW464" s="315"/>
      <c r="BX464" s="315"/>
      <c r="BY464" s="315"/>
      <c r="BZ464" s="315"/>
      <c r="CA464" s="315"/>
      <c r="CB464" s="315"/>
      <c r="CC464" s="305"/>
      <c r="CD464" s="346"/>
      <c r="CE464" s="305"/>
      <c r="CF464" s="346"/>
      <c r="CG464" s="305"/>
      <c r="CH464" s="346"/>
      <c r="CI464" s="305"/>
      <c r="CJ464" s="346"/>
      <c r="CK464" s="312"/>
      <c r="CL464" s="312"/>
      <c r="CM464" s="315"/>
    </row>
    <row r="465" spans="1:91" s="33" customFormat="1" ht="24.75" hidden="1" customHeight="1" outlineLevel="1">
      <c r="A465" s="574"/>
      <c r="B465" s="574"/>
      <c r="C465" s="724" t="s">
        <v>466</v>
      </c>
      <c r="D465" s="725"/>
      <c r="E465" s="726"/>
      <c r="F465" s="319"/>
      <c r="G465" s="319"/>
      <c r="H465" s="319"/>
      <c r="I465" s="92"/>
      <c r="J465" s="93"/>
      <c r="K465" s="93"/>
      <c r="L465" s="94"/>
      <c r="M465" s="108"/>
      <c r="N465" s="108">
        <f t="shared" ref="N465:W465" si="216">COUNTIF(N$7:N$109,"x")</f>
        <v>10</v>
      </c>
      <c r="O465" s="108">
        <f t="shared" si="216"/>
        <v>16</v>
      </c>
      <c r="P465" s="108">
        <f t="shared" si="216"/>
        <v>9</v>
      </c>
      <c r="Q465" s="108">
        <f t="shared" si="216"/>
        <v>7</v>
      </c>
      <c r="R465" s="108">
        <f t="shared" si="216"/>
        <v>12</v>
      </c>
      <c r="S465" s="108">
        <f t="shared" si="216"/>
        <v>3</v>
      </c>
      <c r="T465" s="108">
        <f t="shared" si="216"/>
        <v>12</v>
      </c>
      <c r="U465" s="108">
        <f t="shared" si="216"/>
        <v>7</v>
      </c>
      <c r="V465" s="108">
        <f t="shared" si="216"/>
        <v>8</v>
      </c>
      <c r="W465" s="108">
        <f t="shared" si="216"/>
        <v>4</v>
      </c>
      <c r="X465" s="315"/>
      <c r="Y465" s="36">
        <f t="shared" ref="Y465:BG465" si="217">COUNTIF(Y$7:Y$110,"HĐH")</f>
        <v>1</v>
      </c>
      <c r="Z465" s="36">
        <f t="shared" si="217"/>
        <v>1</v>
      </c>
      <c r="AA465" s="36">
        <f t="shared" si="217"/>
        <v>1</v>
      </c>
      <c r="AB465" s="36">
        <f t="shared" si="217"/>
        <v>1</v>
      </c>
      <c r="AC465" s="36">
        <f t="shared" si="217"/>
        <v>1</v>
      </c>
      <c r="AD465" s="36">
        <f t="shared" si="217"/>
        <v>1</v>
      </c>
      <c r="AE465" s="36">
        <f t="shared" si="217"/>
        <v>1</v>
      </c>
      <c r="AF465" s="36">
        <f t="shared" si="217"/>
        <v>1</v>
      </c>
      <c r="AG465" s="36">
        <f t="shared" si="217"/>
        <v>1</v>
      </c>
      <c r="AH465" s="36">
        <f t="shared" si="217"/>
        <v>1</v>
      </c>
      <c r="AI465" s="36">
        <f t="shared" si="217"/>
        <v>1</v>
      </c>
      <c r="AJ465" s="36">
        <f t="shared" si="217"/>
        <v>1</v>
      </c>
      <c r="AK465" s="36">
        <f t="shared" si="217"/>
        <v>1</v>
      </c>
      <c r="AL465" s="36">
        <f t="shared" si="217"/>
        <v>1</v>
      </c>
      <c r="AM465" s="36">
        <f t="shared" si="217"/>
        <v>1</v>
      </c>
      <c r="AN465" s="36">
        <f t="shared" si="217"/>
        <v>1</v>
      </c>
      <c r="AO465" s="36">
        <f t="shared" si="217"/>
        <v>1</v>
      </c>
      <c r="AP465" s="36">
        <f t="shared" si="217"/>
        <v>1</v>
      </c>
      <c r="AQ465" s="36">
        <f t="shared" si="217"/>
        <v>1</v>
      </c>
      <c r="AR465" s="36">
        <f t="shared" si="217"/>
        <v>1</v>
      </c>
      <c r="AS465" s="36">
        <f t="shared" si="217"/>
        <v>1</v>
      </c>
      <c r="AT465" s="36">
        <f t="shared" si="217"/>
        <v>1</v>
      </c>
      <c r="AU465" s="36">
        <f t="shared" si="217"/>
        <v>1</v>
      </c>
      <c r="AV465" s="36">
        <f t="shared" si="217"/>
        <v>1</v>
      </c>
      <c r="AW465" s="36">
        <f t="shared" si="217"/>
        <v>1</v>
      </c>
      <c r="AX465" s="36">
        <f t="shared" si="217"/>
        <v>1</v>
      </c>
      <c r="AY465" s="36">
        <f t="shared" si="217"/>
        <v>1</v>
      </c>
      <c r="AZ465" s="36">
        <f t="shared" si="217"/>
        <v>1</v>
      </c>
      <c r="BA465" s="36">
        <f t="shared" si="217"/>
        <v>1</v>
      </c>
      <c r="BB465" s="36">
        <f t="shared" si="217"/>
        <v>1</v>
      </c>
      <c r="BC465" s="36">
        <f t="shared" si="217"/>
        <v>1</v>
      </c>
      <c r="BD465" s="36">
        <f t="shared" si="217"/>
        <v>1</v>
      </c>
      <c r="BE465" s="36">
        <f t="shared" si="217"/>
        <v>1</v>
      </c>
      <c r="BF465" s="36">
        <f t="shared" si="217"/>
        <v>1</v>
      </c>
      <c r="BG465" s="36">
        <f t="shared" si="217"/>
        <v>1</v>
      </c>
      <c r="BH465" s="315"/>
      <c r="BI465" s="315"/>
      <c r="BJ465" s="315"/>
      <c r="BK465" s="315"/>
      <c r="BL465" s="315"/>
      <c r="BM465" s="315"/>
      <c r="BN465" s="315"/>
      <c r="BO465" s="315"/>
      <c r="BP465" s="315"/>
      <c r="BQ465" s="315"/>
      <c r="BR465" s="315"/>
      <c r="BS465" s="315"/>
      <c r="BT465" s="315"/>
      <c r="BU465" s="315"/>
      <c r="BV465" s="315"/>
      <c r="BW465" s="315"/>
      <c r="BX465" s="315"/>
      <c r="BY465" s="315"/>
      <c r="BZ465" s="315"/>
      <c r="CA465" s="315"/>
      <c r="CB465" s="315"/>
      <c r="CC465" s="305"/>
      <c r="CD465" s="346"/>
      <c r="CE465" s="305"/>
      <c r="CF465" s="346"/>
      <c r="CG465" s="305"/>
      <c r="CH465" s="346"/>
      <c r="CI465" s="305"/>
      <c r="CJ465" s="346"/>
      <c r="CK465" s="312"/>
      <c r="CL465" s="312"/>
      <c r="CM465" s="315"/>
    </row>
    <row r="466" spans="1:91" s="33" customFormat="1" ht="24.75" hidden="1" customHeight="1" outlineLevel="1">
      <c r="A466" s="574"/>
      <c r="B466" s="574"/>
      <c r="C466" s="724" t="s">
        <v>467</v>
      </c>
      <c r="D466" s="725"/>
      <c r="E466" s="726"/>
      <c r="F466" s="320"/>
      <c r="G466" s="320"/>
      <c r="H466" s="320"/>
      <c r="I466" s="56"/>
      <c r="J466" s="19"/>
      <c r="K466" s="19"/>
      <c r="L466" s="53"/>
      <c r="M466" s="34"/>
      <c r="N466" s="34">
        <f t="shared" ref="N466:W466" si="218">COUNTIF(N$110:N$188,"x")</f>
        <v>4</v>
      </c>
      <c r="O466" s="34">
        <f t="shared" si="218"/>
        <v>8</v>
      </c>
      <c r="P466" s="34">
        <f t="shared" si="218"/>
        <v>5</v>
      </c>
      <c r="Q466" s="34">
        <f t="shared" si="218"/>
        <v>4</v>
      </c>
      <c r="R466" s="34">
        <f t="shared" si="218"/>
        <v>5</v>
      </c>
      <c r="S466" s="34">
        <f t="shared" si="218"/>
        <v>2</v>
      </c>
      <c r="T466" s="34">
        <f t="shared" si="218"/>
        <v>6</v>
      </c>
      <c r="U466" s="34">
        <f t="shared" si="218"/>
        <v>7</v>
      </c>
      <c r="V466" s="34">
        <f t="shared" si="218"/>
        <v>7</v>
      </c>
      <c r="W466" s="34">
        <f t="shared" si="218"/>
        <v>4</v>
      </c>
      <c r="X466" s="315"/>
      <c r="Y466" s="36">
        <f t="shared" ref="Y466:BG466" si="219">COUNTIF(Y$111:Y$191,"HĐH")</f>
        <v>1</v>
      </c>
      <c r="Z466" s="36">
        <f t="shared" si="219"/>
        <v>1</v>
      </c>
      <c r="AA466" s="36">
        <f t="shared" si="219"/>
        <v>1</v>
      </c>
      <c r="AB466" s="36">
        <f t="shared" si="219"/>
        <v>1</v>
      </c>
      <c r="AC466" s="36">
        <f t="shared" si="219"/>
        <v>1</v>
      </c>
      <c r="AD466" s="36">
        <f t="shared" si="219"/>
        <v>1</v>
      </c>
      <c r="AE466" s="36">
        <f t="shared" si="219"/>
        <v>1</v>
      </c>
      <c r="AF466" s="36">
        <f t="shared" si="219"/>
        <v>1</v>
      </c>
      <c r="AG466" s="36">
        <f t="shared" si="219"/>
        <v>1</v>
      </c>
      <c r="AH466" s="36">
        <f t="shared" si="219"/>
        <v>1</v>
      </c>
      <c r="AI466" s="36">
        <f t="shared" si="219"/>
        <v>1</v>
      </c>
      <c r="AJ466" s="36">
        <f t="shared" si="219"/>
        <v>1</v>
      </c>
      <c r="AK466" s="36">
        <f t="shared" si="219"/>
        <v>1</v>
      </c>
      <c r="AL466" s="36">
        <f t="shared" si="219"/>
        <v>1</v>
      </c>
      <c r="AM466" s="36">
        <f t="shared" si="219"/>
        <v>1</v>
      </c>
      <c r="AN466" s="36">
        <f t="shared" si="219"/>
        <v>1</v>
      </c>
      <c r="AO466" s="36">
        <f t="shared" si="219"/>
        <v>1</v>
      </c>
      <c r="AP466" s="36">
        <f t="shared" si="219"/>
        <v>1</v>
      </c>
      <c r="AQ466" s="36">
        <f t="shared" si="219"/>
        <v>1</v>
      </c>
      <c r="AR466" s="36">
        <f t="shared" si="219"/>
        <v>1</v>
      </c>
      <c r="AS466" s="36">
        <f t="shared" si="219"/>
        <v>1</v>
      </c>
      <c r="AT466" s="36">
        <f t="shared" si="219"/>
        <v>1</v>
      </c>
      <c r="AU466" s="36">
        <f t="shared" si="219"/>
        <v>1</v>
      </c>
      <c r="AV466" s="36">
        <f t="shared" si="219"/>
        <v>1</v>
      </c>
      <c r="AW466" s="36">
        <f t="shared" si="219"/>
        <v>1</v>
      </c>
      <c r="AX466" s="36">
        <f t="shared" si="219"/>
        <v>1</v>
      </c>
      <c r="AY466" s="36">
        <f t="shared" si="219"/>
        <v>1</v>
      </c>
      <c r="AZ466" s="36">
        <f t="shared" si="219"/>
        <v>1</v>
      </c>
      <c r="BA466" s="36">
        <f t="shared" si="219"/>
        <v>1</v>
      </c>
      <c r="BB466" s="36">
        <f t="shared" si="219"/>
        <v>1</v>
      </c>
      <c r="BC466" s="36">
        <f>COUNTIF(BC$111:BC$191,"HĐH")</f>
        <v>1</v>
      </c>
      <c r="BD466" s="36">
        <f>COUNTIF(BD$111:BD$191,"HĐH")</f>
        <v>1</v>
      </c>
      <c r="BE466" s="36">
        <f t="shared" si="219"/>
        <v>1</v>
      </c>
      <c r="BF466" s="36">
        <f t="shared" si="219"/>
        <v>1</v>
      </c>
      <c r="BG466" s="36">
        <f t="shared" si="219"/>
        <v>1</v>
      </c>
      <c r="BH466" s="315"/>
      <c r="BI466" s="315"/>
      <c r="BJ466" s="315"/>
      <c r="BK466" s="315"/>
      <c r="BL466" s="315"/>
      <c r="BM466" s="315"/>
      <c r="BN466" s="315"/>
      <c r="BO466" s="315"/>
      <c r="BP466" s="315"/>
      <c r="BQ466" s="315"/>
      <c r="BR466" s="315"/>
      <c r="BS466" s="315"/>
      <c r="BT466" s="315"/>
      <c r="BU466" s="315"/>
      <c r="BV466" s="315"/>
      <c r="BW466" s="315"/>
      <c r="BX466" s="315"/>
      <c r="BY466" s="315"/>
      <c r="BZ466" s="315"/>
      <c r="CA466" s="315"/>
      <c r="CB466" s="315"/>
      <c r="CC466" s="305"/>
      <c r="CD466" s="346"/>
      <c r="CE466" s="305"/>
      <c r="CF466" s="346"/>
      <c r="CG466" s="305"/>
      <c r="CH466" s="346"/>
      <c r="CI466" s="305"/>
      <c r="CJ466" s="346"/>
      <c r="CK466" s="312"/>
      <c r="CL466" s="312"/>
      <c r="CM466" s="315"/>
    </row>
    <row r="467" spans="1:91" s="33" customFormat="1" ht="24.75" hidden="1" customHeight="1" outlineLevel="1">
      <c r="A467" s="574"/>
      <c r="B467" s="574"/>
      <c r="C467" s="724" t="s">
        <v>468</v>
      </c>
      <c r="D467" s="725"/>
      <c r="E467" s="726"/>
      <c r="F467" s="320"/>
      <c r="G467" s="320"/>
      <c r="H467" s="320"/>
      <c r="I467" s="56"/>
      <c r="J467" s="19"/>
      <c r="K467" s="19"/>
      <c r="L467" s="53"/>
      <c r="M467" s="34"/>
      <c r="N467" s="34">
        <f>COUNTIF(N$189:N$288,"x")</f>
        <v>7</v>
      </c>
      <c r="O467" s="34">
        <f t="shared" ref="O467:W467" si="220">COUNTIF(O$189:O$288,"x")</f>
        <v>11</v>
      </c>
      <c r="P467" s="34">
        <f t="shared" si="220"/>
        <v>11</v>
      </c>
      <c r="Q467" s="34">
        <f t="shared" si="220"/>
        <v>12</v>
      </c>
      <c r="R467" s="34">
        <f t="shared" si="220"/>
        <v>15</v>
      </c>
      <c r="S467" s="34">
        <f t="shared" si="220"/>
        <v>4</v>
      </c>
      <c r="T467" s="34">
        <f t="shared" si="220"/>
        <v>11</v>
      </c>
      <c r="U467" s="34">
        <f t="shared" si="220"/>
        <v>5</v>
      </c>
      <c r="V467" s="34">
        <f t="shared" si="220"/>
        <v>8</v>
      </c>
      <c r="W467" s="34">
        <f t="shared" si="220"/>
        <v>12</v>
      </c>
      <c r="X467" s="315"/>
      <c r="Y467" s="36">
        <f t="shared" ref="Y467:BG467" si="221">COUNTIF(Y$192:Y$290,"HĐH")</f>
        <v>1</v>
      </c>
      <c r="Z467" s="36">
        <f t="shared" si="221"/>
        <v>1</v>
      </c>
      <c r="AA467" s="36">
        <f t="shared" si="221"/>
        <v>1</v>
      </c>
      <c r="AB467" s="36">
        <f t="shared" si="221"/>
        <v>1</v>
      </c>
      <c r="AC467" s="36">
        <f t="shared" si="221"/>
        <v>1</v>
      </c>
      <c r="AD467" s="36">
        <f t="shared" si="221"/>
        <v>1</v>
      </c>
      <c r="AE467" s="36">
        <f t="shared" si="221"/>
        <v>1</v>
      </c>
      <c r="AF467" s="36">
        <f t="shared" si="221"/>
        <v>1</v>
      </c>
      <c r="AG467" s="36">
        <f t="shared" si="221"/>
        <v>1</v>
      </c>
      <c r="AH467" s="36">
        <f t="shared" si="221"/>
        <v>1</v>
      </c>
      <c r="AI467" s="36">
        <f t="shared" si="221"/>
        <v>1</v>
      </c>
      <c r="AJ467" s="36">
        <f t="shared" si="221"/>
        <v>1</v>
      </c>
      <c r="AK467" s="36">
        <f t="shared" si="221"/>
        <v>1</v>
      </c>
      <c r="AL467" s="36">
        <f t="shared" si="221"/>
        <v>1</v>
      </c>
      <c r="AM467" s="36">
        <f t="shared" si="221"/>
        <v>1</v>
      </c>
      <c r="AN467" s="36">
        <f t="shared" si="221"/>
        <v>1</v>
      </c>
      <c r="AO467" s="36">
        <f t="shared" si="221"/>
        <v>1</v>
      </c>
      <c r="AP467" s="36">
        <f t="shared" si="221"/>
        <v>1</v>
      </c>
      <c r="AQ467" s="36">
        <f t="shared" si="221"/>
        <v>1</v>
      </c>
      <c r="AR467" s="36">
        <f t="shared" si="221"/>
        <v>1</v>
      </c>
      <c r="AS467" s="36">
        <f t="shared" si="221"/>
        <v>1</v>
      </c>
      <c r="AT467" s="36">
        <f t="shared" si="221"/>
        <v>1</v>
      </c>
      <c r="AU467" s="36">
        <f t="shared" si="221"/>
        <v>1</v>
      </c>
      <c r="AV467" s="36">
        <f t="shared" si="221"/>
        <v>1</v>
      </c>
      <c r="AW467" s="36">
        <f t="shared" si="221"/>
        <v>1</v>
      </c>
      <c r="AX467" s="36">
        <f t="shared" si="221"/>
        <v>1</v>
      </c>
      <c r="AY467" s="36">
        <f t="shared" si="221"/>
        <v>1</v>
      </c>
      <c r="AZ467" s="36">
        <f t="shared" si="221"/>
        <v>1</v>
      </c>
      <c r="BA467" s="36">
        <f t="shared" si="221"/>
        <v>1</v>
      </c>
      <c r="BB467" s="36">
        <f t="shared" si="221"/>
        <v>1</v>
      </c>
      <c r="BC467" s="36">
        <f>COUNTIF(BC$192:BC$290,"HĐH")</f>
        <v>1</v>
      </c>
      <c r="BD467" s="36">
        <f>COUNTIF(BD$192:BD$290,"HĐH")</f>
        <v>0</v>
      </c>
      <c r="BE467" s="36">
        <f t="shared" si="221"/>
        <v>1</v>
      </c>
      <c r="BF467" s="36">
        <f t="shared" si="221"/>
        <v>1</v>
      </c>
      <c r="BG467" s="36">
        <f t="shared" si="221"/>
        <v>1</v>
      </c>
      <c r="BH467" s="315"/>
      <c r="BI467" s="315"/>
      <c r="BJ467" s="315"/>
      <c r="BK467" s="315"/>
      <c r="BL467" s="315"/>
      <c r="BM467" s="315"/>
      <c r="BN467" s="315"/>
      <c r="BO467" s="315"/>
      <c r="BP467" s="315"/>
      <c r="BQ467" s="315"/>
      <c r="BR467" s="315"/>
      <c r="BS467" s="315"/>
      <c r="BT467" s="315"/>
      <c r="BU467" s="315"/>
      <c r="BV467" s="315"/>
      <c r="BW467" s="315"/>
      <c r="BX467" s="315"/>
      <c r="BY467" s="315"/>
      <c r="BZ467" s="315"/>
      <c r="CA467" s="315"/>
      <c r="CB467" s="315"/>
      <c r="CC467" s="305"/>
      <c r="CD467" s="346"/>
      <c r="CE467" s="305"/>
      <c r="CF467" s="346"/>
      <c r="CG467" s="305"/>
      <c r="CH467" s="346"/>
      <c r="CI467" s="305"/>
      <c r="CJ467" s="346"/>
      <c r="CK467" s="312"/>
      <c r="CL467" s="312"/>
      <c r="CM467" s="315"/>
    </row>
    <row r="468" spans="1:91" s="33" customFormat="1" ht="24.75" hidden="1" customHeight="1" outlineLevel="1">
      <c r="A468" s="574"/>
      <c r="B468" s="574"/>
      <c r="C468" s="724" t="s">
        <v>469</v>
      </c>
      <c r="D468" s="725"/>
      <c r="E468" s="726"/>
      <c r="F468" s="320"/>
      <c r="G468" s="320"/>
      <c r="H468" s="320"/>
      <c r="I468" s="56"/>
      <c r="J468" s="19"/>
      <c r="K468" s="19"/>
      <c r="L468" s="53"/>
      <c r="M468" s="34"/>
      <c r="N468" s="34">
        <f>COUNTIF(N$289:N$326,"x")</f>
        <v>2</v>
      </c>
      <c r="O468" s="34">
        <f t="shared" ref="O468:W468" si="222">COUNTIF(O$289:O$326,"x")</f>
        <v>9</v>
      </c>
      <c r="P468" s="34">
        <f t="shared" si="222"/>
        <v>3</v>
      </c>
      <c r="Q468" s="34">
        <f t="shared" si="222"/>
        <v>1</v>
      </c>
      <c r="R468" s="34">
        <f t="shared" si="222"/>
        <v>1</v>
      </c>
      <c r="S468" s="34">
        <f t="shared" si="222"/>
        <v>1</v>
      </c>
      <c r="T468" s="34">
        <f t="shared" si="222"/>
        <v>2</v>
      </c>
      <c r="U468" s="34">
        <f t="shared" si="222"/>
        <v>4</v>
      </c>
      <c r="V468" s="34">
        <f t="shared" si="222"/>
        <v>3</v>
      </c>
      <c r="W468" s="34">
        <f t="shared" si="222"/>
        <v>4</v>
      </c>
      <c r="X468" s="315"/>
      <c r="Y468" s="36">
        <f t="shared" ref="Y468:BG468" si="223">COUNTIF(Y$291:Y$327,"HĐH")</f>
        <v>0</v>
      </c>
      <c r="Z468" s="36">
        <f t="shared" si="223"/>
        <v>0</v>
      </c>
      <c r="AA468" s="36">
        <f t="shared" si="223"/>
        <v>0</v>
      </c>
      <c r="AB468" s="36">
        <f t="shared" si="223"/>
        <v>1</v>
      </c>
      <c r="AC468" s="36">
        <f t="shared" si="223"/>
        <v>0</v>
      </c>
      <c r="AD468" s="36">
        <f t="shared" si="223"/>
        <v>1</v>
      </c>
      <c r="AE468" s="36">
        <f t="shared" si="223"/>
        <v>0</v>
      </c>
      <c r="AF468" s="36">
        <f t="shared" si="223"/>
        <v>1</v>
      </c>
      <c r="AG468" s="36">
        <f t="shared" si="223"/>
        <v>0</v>
      </c>
      <c r="AH468" s="36">
        <f t="shared" si="223"/>
        <v>0</v>
      </c>
      <c r="AI468" s="36">
        <f t="shared" si="223"/>
        <v>0</v>
      </c>
      <c r="AJ468" s="36">
        <f t="shared" si="223"/>
        <v>0</v>
      </c>
      <c r="AK468" s="36">
        <f t="shared" si="223"/>
        <v>0</v>
      </c>
      <c r="AL468" s="36">
        <f t="shared" si="223"/>
        <v>0</v>
      </c>
      <c r="AM468" s="36">
        <f t="shared" si="223"/>
        <v>0</v>
      </c>
      <c r="AN468" s="36">
        <f t="shared" si="223"/>
        <v>1</v>
      </c>
      <c r="AO468" s="36">
        <f t="shared" si="223"/>
        <v>0</v>
      </c>
      <c r="AP468" s="36">
        <f t="shared" si="223"/>
        <v>0</v>
      </c>
      <c r="AQ468" s="36">
        <f t="shared" si="223"/>
        <v>0</v>
      </c>
      <c r="AR468" s="36">
        <f t="shared" si="223"/>
        <v>1</v>
      </c>
      <c r="AS468" s="36">
        <f t="shared" si="223"/>
        <v>0</v>
      </c>
      <c r="AT468" s="36">
        <f t="shared" si="223"/>
        <v>0</v>
      </c>
      <c r="AU468" s="36">
        <f t="shared" si="223"/>
        <v>0</v>
      </c>
      <c r="AV468" s="36">
        <f t="shared" si="223"/>
        <v>0</v>
      </c>
      <c r="AW468" s="36">
        <f t="shared" si="223"/>
        <v>0</v>
      </c>
      <c r="AX468" s="36">
        <f t="shared" si="223"/>
        <v>1</v>
      </c>
      <c r="AY468" s="36">
        <f t="shared" si="223"/>
        <v>0</v>
      </c>
      <c r="AZ468" s="36">
        <f t="shared" si="223"/>
        <v>0</v>
      </c>
      <c r="BA468" s="36">
        <f t="shared" si="223"/>
        <v>0</v>
      </c>
      <c r="BB468" s="36">
        <f t="shared" si="223"/>
        <v>0</v>
      </c>
      <c r="BC468" s="36">
        <f>COUNTIF(BC$291:BC$327,"HĐH")</f>
        <v>0</v>
      </c>
      <c r="BD468" s="36">
        <f>COUNTIF(BD$291:BD$327,"HĐH")</f>
        <v>0</v>
      </c>
      <c r="BE468" s="36">
        <f t="shared" si="223"/>
        <v>0</v>
      </c>
      <c r="BF468" s="36">
        <f t="shared" si="223"/>
        <v>1</v>
      </c>
      <c r="BG468" s="36">
        <f t="shared" si="223"/>
        <v>0</v>
      </c>
      <c r="BH468" s="315"/>
      <c r="BI468" s="315"/>
      <c r="BJ468" s="315"/>
      <c r="BK468" s="315"/>
      <c r="BL468" s="315"/>
      <c r="BM468" s="315"/>
      <c r="BN468" s="315"/>
      <c r="BO468" s="315"/>
      <c r="BP468" s="315"/>
      <c r="BQ468" s="315"/>
      <c r="BR468" s="315"/>
      <c r="BS468" s="315"/>
      <c r="BT468" s="315"/>
      <c r="BU468" s="315"/>
      <c r="BV468" s="315"/>
      <c r="BW468" s="315"/>
      <c r="BX468" s="315"/>
      <c r="BY468" s="315"/>
      <c r="BZ468" s="315"/>
      <c r="CA468" s="315"/>
      <c r="CB468" s="315"/>
      <c r="CC468" s="305"/>
      <c r="CD468" s="346"/>
      <c r="CE468" s="305"/>
      <c r="CF468" s="346"/>
      <c r="CG468" s="305"/>
      <c r="CH468" s="346"/>
      <c r="CI468" s="305"/>
      <c r="CJ468" s="346"/>
      <c r="CK468" s="312"/>
      <c r="CL468" s="312"/>
      <c r="CM468" s="315"/>
    </row>
    <row r="469" spans="1:91" s="33" customFormat="1" ht="24.75" hidden="1" customHeight="1" outlineLevel="1">
      <c r="A469" s="574"/>
      <c r="B469" s="574"/>
      <c r="C469" s="724" t="s">
        <v>470</v>
      </c>
      <c r="D469" s="725"/>
      <c r="E469" s="726"/>
      <c r="F469" s="320"/>
      <c r="G469" s="320"/>
      <c r="H469" s="320"/>
      <c r="I469" s="56"/>
      <c r="J469" s="19"/>
      <c r="K469" s="19"/>
      <c r="L469" s="53"/>
      <c r="M469" s="34"/>
      <c r="N469" s="34">
        <f t="shared" ref="N469:W469" si="224">COUNTIF(N$327:N$445,"x")</f>
        <v>10</v>
      </c>
      <c r="O469" s="34">
        <f t="shared" si="224"/>
        <v>10</v>
      </c>
      <c r="P469" s="34">
        <f t="shared" si="224"/>
        <v>12</v>
      </c>
      <c r="Q469" s="34">
        <f t="shared" si="224"/>
        <v>16</v>
      </c>
      <c r="R469" s="34">
        <f t="shared" si="224"/>
        <v>14</v>
      </c>
      <c r="S469" s="34">
        <f t="shared" si="224"/>
        <v>8</v>
      </c>
      <c r="T469" s="34">
        <f t="shared" si="224"/>
        <v>14</v>
      </c>
      <c r="U469" s="34">
        <f t="shared" si="224"/>
        <v>9</v>
      </c>
      <c r="V469" s="34">
        <f t="shared" si="224"/>
        <v>11</v>
      </c>
      <c r="W469" s="34">
        <f t="shared" si="224"/>
        <v>11</v>
      </c>
      <c r="X469" s="315"/>
      <c r="Y469" s="36">
        <f t="shared" ref="Y469:BG469" si="225">COUNTIF(Y$328:Y$446,"HĐH")</f>
        <v>2</v>
      </c>
      <c r="Z469" s="36">
        <f t="shared" si="225"/>
        <v>2</v>
      </c>
      <c r="AA469" s="36">
        <f t="shared" si="225"/>
        <v>2</v>
      </c>
      <c r="AB469" s="36">
        <f t="shared" si="225"/>
        <v>1</v>
      </c>
      <c r="AC469" s="36">
        <f t="shared" si="225"/>
        <v>2</v>
      </c>
      <c r="AD469" s="36">
        <f t="shared" si="225"/>
        <v>1</v>
      </c>
      <c r="AE469" s="36">
        <f t="shared" si="225"/>
        <v>2</v>
      </c>
      <c r="AF469" s="36">
        <f t="shared" si="225"/>
        <v>1</v>
      </c>
      <c r="AG469" s="36">
        <f t="shared" si="225"/>
        <v>2</v>
      </c>
      <c r="AH469" s="36">
        <f t="shared" si="225"/>
        <v>2</v>
      </c>
      <c r="AI469" s="36">
        <f t="shared" si="225"/>
        <v>2</v>
      </c>
      <c r="AJ469" s="36">
        <f t="shared" si="225"/>
        <v>2</v>
      </c>
      <c r="AK469" s="36">
        <f t="shared" si="225"/>
        <v>2</v>
      </c>
      <c r="AL469" s="36">
        <f t="shared" si="225"/>
        <v>2</v>
      </c>
      <c r="AM469" s="36">
        <f t="shared" si="225"/>
        <v>2</v>
      </c>
      <c r="AN469" s="36">
        <f t="shared" si="225"/>
        <v>1</v>
      </c>
      <c r="AO469" s="36">
        <f t="shared" si="225"/>
        <v>1</v>
      </c>
      <c r="AP469" s="36">
        <f t="shared" si="225"/>
        <v>2</v>
      </c>
      <c r="AQ469" s="36">
        <f t="shared" si="225"/>
        <v>2</v>
      </c>
      <c r="AR469" s="36">
        <f t="shared" si="225"/>
        <v>2</v>
      </c>
      <c r="AS469" s="36">
        <f t="shared" si="225"/>
        <v>2</v>
      </c>
      <c r="AT469" s="36">
        <f t="shared" si="225"/>
        <v>2</v>
      </c>
      <c r="AU469" s="36">
        <f t="shared" si="225"/>
        <v>2</v>
      </c>
      <c r="AV469" s="36">
        <f t="shared" si="225"/>
        <v>2</v>
      </c>
      <c r="AW469" s="36">
        <f t="shared" si="225"/>
        <v>2</v>
      </c>
      <c r="AX469" s="36">
        <f t="shared" si="225"/>
        <v>1</v>
      </c>
      <c r="AY469" s="36">
        <f t="shared" si="225"/>
        <v>2</v>
      </c>
      <c r="AZ469" s="36">
        <f t="shared" si="225"/>
        <v>2</v>
      </c>
      <c r="BA469" s="36">
        <f t="shared" si="225"/>
        <v>2</v>
      </c>
      <c r="BB469" s="36">
        <f t="shared" si="225"/>
        <v>2</v>
      </c>
      <c r="BC469" s="36">
        <f t="shared" si="225"/>
        <v>2</v>
      </c>
      <c r="BD469" s="36">
        <f t="shared" si="225"/>
        <v>2</v>
      </c>
      <c r="BE469" s="36">
        <f t="shared" si="225"/>
        <v>2</v>
      </c>
      <c r="BF469" s="36">
        <f t="shared" si="225"/>
        <v>1</v>
      </c>
      <c r="BG469" s="36">
        <f t="shared" si="225"/>
        <v>2</v>
      </c>
      <c r="BH469" s="315"/>
      <c r="BI469" s="315"/>
      <c r="BJ469" s="315"/>
      <c r="BK469" s="315"/>
      <c r="BL469" s="315"/>
      <c r="BM469" s="315"/>
      <c r="BN469" s="315"/>
      <c r="BO469" s="315"/>
      <c r="BP469" s="315"/>
      <c r="BQ469" s="315"/>
      <c r="BR469" s="315"/>
      <c r="BS469" s="315"/>
      <c r="BT469" s="315"/>
      <c r="BU469" s="315"/>
      <c r="BV469" s="315"/>
      <c r="BW469" s="315"/>
      <c r="BX469" s="315"/>
      <c r="BY469" s="315"/>
      <c r="BZ469" s="315"/>
      <c r="CA469" s="315"/>
      <c r="CB469" s="315"/>
      <c r="CC469" s="305"/>
      <c r="CD469" s="346"/>
      <c r="CE469" s="305"/>
      <c r="CF469" s="346"/>
      <c r="CG469" s="305"/>
      <c r="CH469" s="346"/>
      <c r="CI469" s="305"/>
      <c r="CJ469" s="346"/>
      <c r="CK469" s="312"/>
      <c r="CL469" s="312"/>
      <c r="CM469" s="315"/>
    </row>
    <row r="470" spans="1:91" hidden="1" outlineLevel="1">
      <c r="C470" s="10"/>
      <c r="E470" s="10"/>
      <c r="G470" s="8"/>
      <c r="K470" s="20"/>
      <c r="X470" s="8"/>
      <c r="BH470" s="50"/>
      <c r="BI470" s="11"/>
      <c r="BJ470" s="11"/>
      <c r="BK470" s="11"/>
      <c r="BL470" s="11"/>
      <c r="BM470" s="11"/>
      <c r="BN470" s="11"/>
      <c r="BO470" s="11"/>
      <c r="BP470" s="11"/>
      <c r="BQ470" s="11"/>
      <c r="BR470" s="11"/>
      <c r="BS470" s="11"/>
      <c r="BT470" s="11"/>
      <c r="BU470" s="11"/>
      <c r="BV470" s="11"/>
      <c r="BW470" s="11"/>
      <c r="BX470" s="11"/>
      <c r="BY470" s="11"/>
      <c r="BZ470" s="11"/>
      <c r="CA470" s="11"/>
      <c r="CB470" s="11"/>
      <c r="CC470" s="50"/>
      <c r="CD470" s="273"/>
      <c r="CE470" s="50"/>
      <c r="CF470" s="273"/>
      <c r="CG470" s="50"/>
      <c r="CH470" s="273"/>
      <c r="CI470" s="50"/>
      <c r="CJ470" s="276"/>
      <c r="CK470" s="7"/>
      <c r="CL470" s="7"/>
      <c r="CM470" s="7"/>
    </row>
    <row r="471" spans="1:91" s="22" customFormat="1" ht="12.75" hidden="1" customHeight="1" outlineLevel="1">
      <c r="A471" s="556" t="s">
        <v>854</v>
      </c>
      <c r="B471" s="556"/>
      <c r="C471" s="124" t="s">
        <v>855</v>
      </c>
      <c r="D471" s="350"/>
      <c r="E471" s="350"/>
      <c r="F471" s="349"/>
      <c r="G471" s="349"/>
      <c r="H471" s="180"/>
      <c r="I471" s="126"/>
      <c r="J471" s="127"/>
      <c r="K471" s="127"/>
      <c r="L471" s="349"/>
      <c r="M471" s="349"/>
      <c r="N471" s="349"/>
      <c r="O471" s="349"/>
      <c r="P471" s="349"/>
      <c r="Q471" s="349"/>
      <c r="R471" s="349"/>
      <c r="S471" s="128"/>
      <c r="T471" s="349"/>
      <c r="U471" s="349"/>
      <c r="V471" s="349"/>
      <c r="W471" s="349"/>
      <c r="X471" s="349"/>
      <c r="Y471" s="349"/>
      <c r="Z471" s="349"/>
      <c r="AA471" s="349"/>
      <c r="AB471" s="287"/>
      <c r="AC471" s="349"/>
      <c r="AD471" s="349"/>
      <c r="AE471" s="349"/>
      <c r="AF471" s="349"/>
      <c r="AG471" s="349"/>
      <c r="AH471" s="349"/>
      <c r="AI471" s="349"/>
      <c r="AJ471" s="349"/>
      <c r="AK471" s="349"/>
      <c r="AL471" s="349"/>
      <c r="AM471" s="349"/>
      <c r="AN471" s="349"/>
      <c r="AO471" s="349"/>
      <c r="AP471" s="349"/>
      <c r="AQ471" s="349"/>
      <c r="AR471" s="349"/>
      <c r="AS471" s="349"/>
      <c r="AT471" s="349"/>
      <c r="AU471" s="349"/>
      <c r="AV471" s="349"/>
      <c r="AW471" s="349"/>
      <c r="AX471" s="349"/>
      <c r="AY471" s="349"/>
      <c r="AZ471" s="349"/>
      <c r="BA471" s="349"/>
      <c r="BB471" s="349"/>
      <c r="BC471" s="349"/>
      <c r="BD471" s="349"/>
      <c r="BE471" s="349"/>
      <c r="BF471" s="349"/>
      <c r="BG471" s="349"/>
      <c r="BH471" s="129">
        <f t="shared" ref="BH471:CB471" si="226">COUNTIFS($N$10:$N$426,"x",BH$10:BH$426,"2")</f>
        <v>30</v>
      </c>
      <c r="BI471" s="129">
        <f t="shared" si="226"/>
        <v>25</v>
      </c>
      <c r="BJ471" s="129">
        <f t="shared" si="226"/>
        <v>28</v>
      </c>
      <c r="BK471" s="129">
        <f t="shared" si="226"/>
        <v>25</v>
      </c>
      <c r="BL471" s="129">
        <f t="shared" si="226"/>
        <v>30</v>
      </c>
      <c r="BM471" s="129">
        <f t="shared" si="226"/>
        <v>17</v>
      </c>
      <c r="BN471" s="129">
        <f t="shared" si="226"/>
        <v>26</v>
      </c>
      <c r="BO471" s="129">
        <f t="shared" si="226"/>
        <v>19</v>
      </c>
      <c r="BP471" s="129">
        <f t="shared" si="226"/>
        <v>24</v>
      </c>
      <c r="BQ471" s="129">
        <f t="shared" si="226"/>
        <v>28</v>
      </c>
      <c r="BR471" s="129">
        <f t="shared" si="226"/>
        <v>30</v>
      </c>
      <c r="BS471" s="129">
        <f t="shared" si="226"/>
        <v>26</v>
      </c>
      <c r="BT471" s="129">
        <f t="shared" si="226"/>
        <v>26</v>
      </c>
      <c r="BU471" s="129">
        <f t="shared" si="226"/>
        <v>23</v>
      </c>
      <c r="BV471" s="129">
        <f t="shared" si="226"/>
        <v>17</v>
      </c>
      <c r="BW471" s="129">
        <f t="shared" si="226"/>
        <v>29</v>
      </c>
      <c r="BX471" s="129">
        <f t="shared" si="226"/>
        <v>11</v>
      </c>
      <c r="BY471" s="129">
        <f t="shared" si="226"/>
        <v>23</v>
      </c>
      <c r="BZ471" s="129">
        <f t="shared" si="226"/>
        <v>26</v>
      </c>
      <c r="CA471" s="129">
        <f t="shared" si="226"/>
        <v>27</v>
      </c>
      <c r="CB471" s="129">
        <f t="shared" si="226"/>
        <v>30</v>
      </c>
      <c r="CC471" s="519"/>
      <c r="CD471" s="703"/>
      <c r="CE471" s="520"/>
      <c r="CF471" s="703"/>
      <c r="CG471" s="520"/>
      <c r="CH471" s="703"/>
      <c r="CI471" s="520"/>
      <c r="CJ471" s="703"/>
      <c r="CK471" s="520"/>
      <c r="CL471" s="521"/>
      <c r="CM471" s="315"/>
    </row>
    <row r="472" spans="1:91" s="22" customFormat="1" ht="12.75" hidden="1" customHeight="1" outlineLevel="1">
      <c r="A472" s="556"/>
      <c r="B472" s="556"/>
      <c r="C472" s="124" t="s">
        <v>856</v>
      </c>
      <c r="D472" s="350"/>
      <c r="E472" s="350"/>
      <c r="F472" s="349"/>
      <c r="G472" s="349"/>
      <c r="H472" s="180"/>
      <c r="I472" s="126"/>
      <c r="J472" s="127"/>
      <c r="K472" s="127"/>
      <c r="L472" s="349"/>
      <c r="M472" s="349"/>
      <c r="N472" s="349"/>
      <c r="O472" s="349"/>
      <c r="P472" s="349"/>
      <c r="Q472" s="349"/>
      <c r="R472" s="349"/>
      <c r="S472" s="128"/>
      <c r="T472" s="349"/>
      <c r="U472" s="349"/>
      <c r="V472" s="349"/>
      <c r="W472" s="349"/>
      <c r="X472" s="349"/>
      <c r="Y472" s="349"/>
      <c r="Z472" s="349"/>
      <c r="AA472" s="349"/>
      <c r="AB472" s="287"/>
      <c r="AC472" s="349"/>
      <c r="AD472" s="349"/>
      <c r="AE472" s="349"/>
      <c r="AF472" s="349"/>
      <c r="AG472" s="349"/>
      <c r="AH472" s="349"/>
      <c r="AI472" s="349"/>
      <c r="AJ472" s="349"/>
      <c r="AK472" s="349"/>
      <c r="AL472" s="349"/>
      <c r="AM472" s="349"/>
      <c r="AN472" s="349"/>
      <c r="AO472" s="349"/>
      <c r="AP472" s="349"/>
      <c r="AQ472" s="349"/>
      <c r="AR472" s="349"/>
      <c r="AS472" s="349"/>
      <c r="AT472" s="349"/>
      <c r="AU472" s="349"/>
      <c r="AV472" s="349"/>
      <c r="AW472" s="349"/>
      <c r="AX472" s="349"/>
      <c r="AY472" s="349"/>
      <c r="AZ472" s="349"/>
      <c r="BA472" s="349"/>
      <c r="BB472" s="349"/>
      <c r="BC472" s="349"/>
      <c r="BD472" s="349"/>
      <c r="BE472" s="349"/>
      <c r="BF472" s="349"/>
      <c r="BG472" s="349"/>
      <c r="BH472" s="129">
        <f t="shared" ref="BH472:CB472" si="227">COUNTIFS($N$10:$N$426,"x",BH$10:BH$426,"1")</f>
        <v>1</v>
      </c>
      <c r="BI472" s="129">
        <f t="shared" si="227"/>
        <v>6</v>
      </c>
      <c r="BJ472" s="129">
        <f t="shared" si="227"/>
        <v>3</v>
      </c>
      <c r="BK472" s="129">
        <f t="shared" si="227"/>
        <v>6</v>
      </c>
      <c r="BL472" s="129">
        <f t="shared" si="227"/>
        <v>1</v>
      </c>
      <c r="BM472" s="129">
        <f t="shared" si="227"/>
        <v>14</v>
      </c>
      <c r="BN472" s="129">
        <f t="shared" si="227"/>
        <v>5</v>
      </c>
      <c r="BO472" s="129">
        <f t="shared" si="227"/>
        <v>12</v>
      </c>
      <c r="BP472" s="129">
        <f t="shared" si="227"/>
        <v>7</v>
      </c>
      <c r="BQ472" s="129">
        <f t="shared" si="227"/>
        <v>3</v>
      </c>
      <c r="BR472" s="129">
        <f t="shared" si="227"/>
        <v>1</v>
      </c>
      <c r="BS472" s="129">
        <f t="shared" si="227"/>
        <v>5</v>
      </c>
      <c r="BT472" s="129">
        <f t="shared" si="227"/>
        <v>5</v>
      </c>
      <c r="BU472" s="129">
        <f t="shared" si="227"/>
        <v>8</v>
      </c>
      <c r="BV472" s="129">
        <f t="shared" si="227"/>
        <v>10</v>
      </c>
      <c r="BW472" s="129">
        <f t="shared" si="227"/>
        <v>2</v>
      </c>
      <c r="BX472" s="129">
        <f t="shared" si="227"/>
        <v>17</v>
      </c>
      <c r="BY472" s="129">
        <f t="shared" si="227"/>
        <v>8</v>
      </c>
      <c r="BZ472" s="129">
        <f t="shared" si="227"/>
        <v>5</v>
      </c>
      <c r="CA472" s="129">
        <f t="shared" si="227"/>
        <v>4</v>
      </c>
      <c r="CB472" s="129">
        <f t="shared" si="227"/>
        <v>1</v>
      </c>
      <c r="CC472" s="522"/>
      <c r="CD472" s="704"/>
      <c r="CE472" s="523"/>
      <c r="CF472" s="704"/>
      <c r="CG472" s="523"/>
      <c r="CH472" s="704"/>
      <c r="CI472" s="523"/>
      <c r="CJ472" s="704"/>
      <c r="CK472" s="523"/>
      <c r="CL472" s="524"/>
      <c r="CM472" s="315"/>
    </row>
    <row r="473" spans="1:91" s="22" customFormat="1" ht="12.75" hidden="1" customHeight="1" outlineLevel="1">
      <c r="A473" s="556"/>
      <c r="B473" s="556"/>
      <c r="C473" s="124" t="s">
        <v>857</v>
      </c>
      <c r="D473" s="350"/>
      <c r="E473" s="350"/>
      <c r="F473" s="349"/>
      <c r="G473" s="349"/>
      <c r="H473" s="180"/>
      <c r="I473" s="126"/>
      <c r="J473" s="127"/>
      <c r="K473" s="127"/>
      <c r="L473" s="349"/>
      <c r="M473" s="349"/>
      <c r="N473" s="349"/>
      <c r="O473" s="349"/>
      <c r="P473" s="349"/>
      <c r="Q473" s="349"/>
      <c r="R473" s="349"/>
      <c r="S473" s="128"/>
      <c r="T473" s="349"/>
      <c r="U473" s="349"/>
      <c r="V473" s="349"/>
      <c r="W473" s="349"/>
      <c r="X473" s="349"/>
      <c r="Y473" s="349"/>
      <c r="Z473" s="349"/>
      <c r="AA473" s="349"/>
      <c r="AB473" s="287"/>
      <c r="AC473" s="349"/>
      <c r="AD473" s="349"/>
      <c r="AE473" s="349"/>
      <c r="AF473" s="349"/>
      <c r="AG473" s="349"/>
      <c r="AH473" s="349"/>
      <c r="AI473" s="349"/>
      <c r="AJ473" s="349"/>
      <c r="AK473" s="349"/>
      <c r="AL473" s="349"/>
      <c r="AM473" s="349"/>
      <c r="AN473" s="349"/>
      <c r="AO473" s="349"/>
      <c r="AP473" s="349"/>
      <c r="AQ473" s="349"/>
      <c r="AR473" s="349"/>
      <c r="AS473" s="349"/>
      <c r="AT473" s="349"/>
      <c r="AU473" s="349"/>
      <c r="AV473" s="349"/>
      <c r="AW473" s="349"/>
      <c r="AX473" s="349"/>
      <c r="AY473" s="349"/>
      <c r="AZ473" s="349"/>
      <c r="BA473" s="349"/>
      <c r="BB473" s="349"/>
      <c r="BC473" s="349"/>
      <c r="BD473" s="349"/>
      <c r="BE473" s="349"/>
      <c r="BF473" s="349"/>
      <c r="BG473" s="349"/>
      <c r="BH473" s="129">
        <f t="shared" ref="BH473:CB473" si="228">COUNTIFS($N$10:$N$426,"x",BH$10:BH$426,"0")</f>
        <v>0</v>
      </c>
      <c r="BI473" s="129">
        <f t="shared" si="228"/>
        <v>0</v>
      </c>
      <c r="BJ473" s="129">
        <f t="shared" si="228"/>
        <v>0</v>
      </c>
      <c r="BK473" s="129">
        <f t="shared" si="228"/>
        <v>0</v>
      </c>
      <c r="BL473" s="129">
        <f t="shared" si="228"/>
        <v>0</v>
      </c>
      <c r="BM473" s="129">
        <f t="shared" si="228"/>
        <v>0</v>
      </c>
      <c r="BN473" s="129">
        <f t="shared" si="228"/>
        <v>0</v>
      </c>
      <c r="BO473" s="129">
        <f t="shared" si="228"/>
        <v>0</v>
      </c>
      <c r="BP473" s="129">
        <f t="shared" si="228"/>
        <v>0</v>
      </c>
      <c r="BQ473" s="129">
        <f t="shared" si="228"/>
        <v>0</v>
      </c>
      <c r="BR473" s="129">
        <f t="shared" si="228"/>
        <v>0</v>
      </c>
      <c r="BS473" s="129">
        <f t="shared" si="228"/>
        <v>0</v>
      </c>
      <c r="BT473" s="129">
        <f t="shared" si="228"/>
        <v>0</v>
      </c>
      <c r="BU473" s="129">
        <f t="shared" si="228"/>
        <v>0</v>
      </c>
      <c r="BV473" s="129">
        <f t="shared" si="228"/>
        <v>4</v>
      </c>
      <c r="BW473" s="129">
        <f t="shared" si="228"/>
        <v>0</v>
      </c>
      <c r="BX473" s="129">
        <f t="shared" si="228"/>
        <v>3</v>
      </c>
      <c r="BY473" s="129">
        <f t="shared" si="228"/>
        <v>0</v>
      </c>
      <c r="BZ473" s="129">
        <f t="shared" si="228"/>
        <v>0</v>
      </c>
      <c r="CA473" s="129">
        <f t="shared" si="228"/>
        <v>0</v>
      </c>
      <c r="CB473" s="129">
        <f t="shared" si="228"/>
        <v>0</v>
      </c>
      <c r="CC473" s="522"/>
      <c r="CD473" s="704"/>
      <c r="CE473" s="523"/>
      <c r="CF473" s="704"/>
      <c r="CG473" s="523"/>
      <c r="CH473" s="704"/>
      <c r="CI473" s="523"/>
      <c r="CJ473" s="704"/>
      <c r="CK473" s="523"/>
      <c r="CL473" s="524"/>
      <c r="CM473" s="315"/>
    </row>
    <row r="474" spans="1:91" s="22" customFormat="1" ht="12.75" hidden="1" customHeight="1" outlineLevel="1">
      <c r="A474" s="556"/>
      <c r="B474" s="556"/>
      <c r="C474" s="528" t="s">
        <v>873</v>
      </c>
      <c r="D474" s="529"/>
      <c r="E474" s="530"/>
      <c r="F474" s="130"/>
      <c r="G474" s="131"/>
      <c r="H474" s="180"/>
      <c r="I474" s="126"/>
      <c r="J474" s="127"/>
      <c r="K474" s="127"/>
      <c r="L474" s="349"/>
      <c r="M474" s="349"/>
      <c r="N474" s="349"/>
      <c r="O474" s="349"/>
      <c r="P474" s="349"/>
      <c r="Q474" s="349"/>
      <c r="R474" s="349"/>
      <c r="S474" s="128"/>
      <c r="T474" s="349"/>
      <c r="U474" s="349"/>
      <c r="V474" s="349"/>
      <c r="W474" s="349"/>
      <c r="X474" s="349"/>
      <c r="Y474" s="349"/>
      <c r="Z474" s="349"/>
      <c r="AA474" s="349"/>
      <c r="AB474" s="287"/>
      <c r="AC474" s="349"/>
      <c r="AD474" s="349"/>
      <c r="AE474" s="349"/>
      <c r="AF474" s="349"/>
      <c r="AG474" s="349"/>
      <c r="AH474" s="349"/>
      <c r="AI474" s="349"/>
      <c r="AJ474" s="349"/>
      <c r="AK474" s="349"/>
      <c r="AL474" s="349"/>
      <c r="AM474" s="349"/>
      <c r="AN474" s="349"/>
      <c r="AO474" s="349"/>
      <c r="AP474" s="349"/>
      <c r="AQ474" s="349"/>
      <c r="AR474" s="349"/>
      <c r="AS474" s="349"/>
      <c r="AT474" s="349"/>
      <c r="AU474" s="349"/>
      <c r="AV474" s="349"/>
      <c r="AW474" s="349"/>
      <c r="AX474" s="349"/>
      <c r="AY474" s="349"/>
      <c r="AZ474" s="349"/>
      <c r="BA474" s="349"/>
      <c r="BB474" s="349"/>
      <c r="BC474" s="349"/>
      <c r="BD474" s="349"/>
      <c r="BE474" s="349"/>
      <c r="BF474" s="349"/>
      <c r="BG474" s="349"/>
      <c r="BH474" s="129">
        <f t="shared" ref="BH474:CB474" si="229">COUNTIFS($N$10:$N$426,"x",BH$10:BH$426,"KĐG")</f>
        <v>0</v>
      </c>
      <c r="BI474" s="129">
        <f t="shared" si="229"/>
        <v>0</v>
      </c>
      <c r="BJ474" s="129">
        <f t="shared" si="229"/>
        <v>0</v>
      </c>
      <c r="BK474" s="129">
        <f t="shared" si="229"/>
        <v>0</v>
      </c>
      <c r="BL474" s="129">
        <f t="shared" si="229"/>
        <v>0</v>
      </c>
      <c r="BM474" s="129">
        <f t="shared" si="229"/>
        <v>0</v>
      </c>
      <c r="BN474" s="129">
        <f t="shared" si="229"/>
        <v>0</v>
      </c>
      <c r="BO474" s="129">
        <f t="shared" si="229"/>
        <v>0</v>
      </c>
      <c r="BP474" s="129">
        <f t="shared" si="229"/>
        <v>0</v>
      </c>
      <c r="BQ474" s="129">
        <f t="shared" si="229"/>
        <v>0</v>
      </c>
      <c r="BR474" s="129">
        <f t="shared" si="229"/>
        <v>0</v>
      </c>
      <c r="BS474" s="129">
        <f t="shared" si="229"/>
        <v>0</v>
      </c>
      <c r="BT474" s="129">
        <f t="shared" si="229"/>
        <v>0</v>
      </c>
      <c r="BU474" s="129">
        <f t="shared" si="229"/>
        <v>0</v>
      </c>
      <c r="BV474" s="129">
        <f t="shared" si="229"/>
        <v>0</v>
      </c>
      <c r="BW474" s="129">
        <f t="shared" si="229"/>
        <v>0</v>
      </c>
      <c r="BX474" s="129">
        <f t="shared" si="229"/>
        <v>0</v>
      </c>
      <c r="BY474" s="129">
        <f t="shared" si="229"/>
        <v>0</v>
      </c>
      <c r="BZ474" s="129">
        <f t="shared" si="229"/>
        <v>0</v>
      </c>
      <c r="CA474" s="129">
        <f t="shared" si="229"/>
        <v>0</v>
      </c>
      <c r="CB474" s="129">
        <f t="shared" si="229"/>
        <v>0</v>
      </c>
      <c r="CC474" s="522"/>
      <c r="CD474" s="704"/>
      <c r="CE474" s="523"/>
      <c r="CF474" s="704"/>
      <c r="CG474" s="523"/>
      <c r="CH474" s="704"/>
      <c r="CI474" s="523"/>
      <c r="CJ474" s="704"/>
      <c r="CK474" s="523"/>
      <c r="CL474" s="524"/>
      <c r="CM474" s="315"/>
    </row>
    <row r="475" spans="1:91" s="22" customFormat="1" ht="12.75" hidden="1" customHeight="1" outlineLevel="1">
      <c r="A475" s="556"/>
      <c r="B475" s="556"/>
      <c r="C475" s="528" t="s">
        <v>874</v>
      </c>
      <c r="D475" s="529"/>
      <c r="E475" s="530"/>
      <c r="F475" s="349"/>
      <c r="G475" s="349"/>
      <c r="H475" s="180"/>
      <c r="I475" s="126"/>
      <c r="J475" s="127"/>
      <c r="K475" s="127"/>
      <c r="L475" s="349"/>
      <c r="M475" s="349"/>
      <c r="N475" s="349"/>
      <c r="O475" s="349"/>
      <c r="P475" s="349"/>
      <c r="Q475" s="349"/>
      <c r="R475" s="349"/>
      <c r="S475" s="128"/>
      <c r="T475" s="349"/>
      <c r="U475" s="349"/>
      <c r="V475" s="349"/>
      <c r="W475" s="349"/>
      <c r="X475" s="349"/>
      <c r="Y475" s="349"/>
      <c r="Z475" s="349"/>
      <c r="AA475" s="349"/>
      <c r="AB475" s="287"/>
      <c r="AC475" s="349"/>
      <c r="AD475" s="349"/>
      <c r="AE475" s="349"/>
      <c r="AF475" s="349"/>
      <c r="AG475" s="349"/>
      <c r="AH475" s="349"/>
      <c r="AI475" s="349"/>
      <c r="AJ475" s="349"/>
      <c r="AK475" s="349"/>
      <c r="AL475" s="349"/>
      <c r="AM475" s="349"/>
      <c r="AN475" s="349"/>
      <c r="AO475" s="349"/>
      <c r="AP475" s="349"/>
      <c r="AQ475" s="349"/>
      <c r="AR475" s="349"/>
      <c r="AS475" s="349"/>
      <c r="AT475" s="349"/>
      <c r="AU475" s="349"/>
      <c r="AV475" s="349"/>
      <c r="AW475" s="349"/>
      <c r="AX475" s="349"/>
      <c r="AY475" s="349"/>
      <c r="AZ475" s="349"/>
      <c r="BA475" s="349"/>
      <c r="BB475" s="349"/>
      <c r="BC475" s="349"/>
      <c r="BD475" s="349"/>
      <c r="BE475" s="349"/>
      <c r="BF475" s="349"/>
      <c r="BG475" s="349"/>
      <c r="BH475" s="346">
        <f>BH474/(BH471+BH472+BH473+BH474)</f>
        <v>0</v>
      </c>
      <c r="BI475" s="346">
        <f t="shared" ref="BI475:CB475" si="230">BI474/(BI471+BI472+BI473+BI474)</f>
        <v>0</v>
      </c>
      <c r="BJ475" s="346">
        <f t="shared" si="230"/>
        <v>0</v>
      </c>
      <c r="BK475" s="346">
        <f t="shared" si="230"/>
        <v>0</v>
      </c>
      <c r="BL475" s="346">
        <f t="shared" si="230"/>
        <v>0</v>
      </c>
      <c r="BM475" s="346">
        <f t="shared" si="230"/>
        <v>0</v>
      </c>
      <c r="BN475" s="346">
        <f t="shared" si="230"/>
        <v>0</v>
      </c>
      <c r="BO475" s="346">
        <f t="shared" si="230"/>
        <v>0</v>
      </c>
      <c r="BP475" s="346">
        <f t="shared" si="230"/>
        <v>0</v>
      </c>
      <c r="BQ475" s="346">
        <f t="shared" si="230"/>
        <v>0</v>
      </c>
      <c r="BR475" s="346">
        <f t="shared" si="230"/>
        <v>0</v>
      </c>
      <c r="BS475" s="346">
        <f t="shared" si="230"/>
        <v>0</v>
      </c>
      <c r="BT475" s="346">
        <f t="shared" si="230"/>
        <v>0</v>
      </c>
      <c r="BU475" s="346">
        <f t="shared" si="230"/>
        <v>0</v>
      </c>
      <c r="BV475" s="346">
        <f t="shared" si="230"/>
        <v>0</v>
      </c>
      <c r="BW475" s="346">
        <f t="shared" si="230"/>
        <v>0</v>
      </c>
      <c r="BX475" s="346">
        <f t="shared" si="230"/>
        <v>0</v>
      </c>
      <c r="BY475" s="346">
        <f t="shared" si="230"/>
        <v>0</v>
      </c>
      <c r="BZ475" s="346">
        <f t="shared" si="230"/>
        <v>0</v>
      </c>
      <c r="CA475" s="346">
        <f t="shared" si="230"/>
        <v>0</v>
      </c>
      <c r="CB475" s="346">
        <f t="shared" si="230"/>
        <v>0</v>
      </c>
      <c r="CC475" s="525"/>
      <c r="CD475" s="706"/>
      <c r="CE475" s="526"/>
      <c r="CF475" s="706"/>
      <c r="CG475" s="526"/>
      <c r="CH475" s="706"/>
      <c r="CI475" s="526"/>
      <c r="CJ475" s="706"/>
      <c r="CK475" s="526"/>
      <c r="CL475" s="527"/>
      <c r="CM475" s="315"/>
    </row>
    <row r="476" spans="1:91" s="22" customFormat="1" ht="12.75" hidden="1" customHeight="1" outlineLevel="1">
      <c r="A476" s="556"/>
      <c r="B476" s="556"/>
      <c r="C476" s="531" t="s">
        <v>875</v>
      </c>
      <c r="D476" s="557"/>
      <c r="E476" s="558"/>
      <c r="F476" s="349"/>
      <c r="G476" s="349"/>
      <c r="H476" s="180"/>
      <c r="I476" s="126"/>
      <c r="J476" s="127"/>
      <c r="K476" s="127"/>
      <c r="L476" s="349"/>
      <c r="M476" s="349"/>
      <c r="N476" s="349"/>
      <c r="O476" s="349"/>
      <c r="P476" s="349"/>
      <c r="Q476" s="349"/>
      <c r="R476" s="349"/>
      <c r="S476" s="128"/>
      <c r="T476" s="349"/>
      <c r="U476" s="349"/>
      <c r="V476" s="349"/>
      <c r="W476" s="349"/>
      <c r="X476" s="349"/>
      <c r="Y476" s="349"/>
      <c r="Z476" s="349"/>
      <c r="AA476" s="349"/>
      <c r="AB476" s="287"/>
      <c r="AC476" s="349"/>
      <c r="AD476" s="349"/>
      <c r="AE476" s="349"/>
      <c r="AF476" s="349"/>
      <c r="AG476" s="349"/>
      <c r="AH476" s="349"/>
      <c r="AI476" s="349"/>
      <c r="AJ476" s="349"/>
      <c r="AK476" s="349"/>
      <c r="AL476" s="349"/>
      <c r="AM476" s="349"/>
      <c r="AN476" s="349"/>
      <c r="AO476" s="349"/>
      <c r="AP476" s="349"/>
      <c r="AQ476" s="349"/>
      <c r="AR476" s="349"/>
      <c r="AS476" s="349"/>
      <c r="AT476" s="349"/>
      <c r="AU476" s="349"/>
      <c r="AV476" s="349"/>
      <c r="AW476" s="349"/>
      <c r="AX476" s="349"/>
      <c r="AY476" s="349"/>
      <c r="AZ476" s="349"/>
      <c r="BA476" s="349"/>
      <c r="BB476" s="349"/>
      <c r="BC476" s="349"/>
      <c r="BD476" s="349"/>
      <c r="BE476" s="349"/>
      <c r="BF476" s="349"/>
      <c r="BG476" s="349"/>
      <c r="BH476" s="133">
        <f>(((BH471*2)+(BH472*1)+(BH473*0)))/(BH471+BH472+BH473)</f>
        <v>1.967741935483871</v>
      </c>
      <c r="BI476" s="133">
        <f t="shared" ref="BI476:CB476" si="231">(((BI471*2)+(BI472*1)+(BI473*0)))/(BI471+BI472+BI473)</f>
        <v>1.8064516129032258</v>
      </c>
      <c r="BJ476" s="133">
        <f t="shared" si="231"/>
        <v>1.903225806451613</v>
      </c>
      <c r="BK476" s="133">
        <f t="shared" si="231"/>
        <v>1.8064516129032258</v>
      </c>
      <c r="BL476" s="133">
        <f t="shared" si="231"/>
        <v>1.967741935483871</v>
      </c>
      <c r="BM476" s="133">
        <f t="shared" si="231"/>
        <v>1.5483870967741935</v>
      </c>
      <c r="BN476" s="133">
        <f t="shared" si="231"/>
        <v>1.8387096774193548</v>
      </c>
      <c r="BO476" s="133">
        <f t="shared" si="231"/>
        <v>1.6129032258064515</v>
      </c>
      <c r="BP476" s="133">
        <f t="shared" si="231"/>
        <v>1.7741935483870968</v>
      </c>
      <c r="BQ476" s="133">
        <f t="shared" si="231"/>
        <v>1.903225806451613</v>
      </c>
      <c r="BR476" s="133">
        <f t="shared" si="231"/>
        <v>1.967741935483871</v>
      </c>
      <c r="BS476" s="133">
        <f t="shared" si="231"/>
        <v>1.8387096774193548</v>
      </c>
      <c r="BT476" s="133">
        <f t="shared" si="231"/>
        <v>1.8387096774193548</v>
      </c>
      <c r="BU476" s="133">
        <f t="shared" si="231"/>
        <v>1.7419354838709677</v>
      </c>
      <c r="BV476" s="133">
        <f t="shared" si="231"/>
        <v>1.4193548387096775</v>
      </c>
      <c r="BW476" s="133">
        <f t="shared" si="231"/>
        <v>1.935483870967742</v>
      </c>
      <c r="BX476" s="133">
        <f t="shared" si="231"/>
        <v>1.2580645161290323</v>
      </c>
      <c r="BY476" s="133">
        <f t="shared" si="231"/>
        <v>1.7419354838709677</v>
      </c>
      <c r="BZ476" s="133">
        <f t="shared" si="231"/>
        <v>1.8387096774193548</v>
      </c>
      <c r="CA476" s="133">
        <f t="shared" si="231"/>
        <v>1.8709677419354838</v>
      </c>
      <c r="CB476" s="133">
        <f t="shared" si="231"/>
        <v>1.967741935483871</v>
      </c>
      <c r="CC476" s="506">
        <f>COUNTIF(BH477:CB477,"Đ")</f>
        <v>18</v>
      </c>
      <c r="CD476" s="698">
        <f>CC476/(CC476+CE476+CG476+CI476)</f>
        <v>0.8571428571428571</v>
      </c>
      <c r="CE476" s="508">
        <f>COUNTIF(BH477:CB477,"CCG")</f>
        <v>3</v>
      </c>
      <c r="CF476" s="698">
        <f>CE476/(CC476+CE476+CG476+CI476)</f>
        <v>0.14285714285714285</v>
      </c>
      <c r="CG476" s="508">
        <f>COUNTIF(BH477:CB477,"CĐ")</f>
        <v>0</v>
      </c>
      <c r="CH476" s="698">
        <f>CG476/(CC476+CE476+CG476+CI476)</f>
        <v>0</v>
      </c>
      <c r="CI476" s="538">
        <f>COUNTIF(BH477:CB477,"KĐG")</f>
        <v>0</v>
      </c>
      <c r="CJ476" s="699">
        <f>CI476/(CC476+CE476+CG476+CI476)</f>
        <v>0</v>
      </c>
      <c r="CK476" s="542">
        <f>(((CC476*2)+(CE476*1)+(CG476*0)))/(CC476+CE476+CG476)</f>
        <v>1.8571428571428572</v>
      </c>
      <c r="CL476" s="543" t="str">
        <f>IF(CJ476&gt;=50%,"KĐG",IF(CK476&gt;=1.6,"Đạt",IF(CK476&gt;=1,"Cần cố gắng","Chưa đạt")))</f>
        <v>Đạt</v>
      </c>
      <c r="CM476" s="315"/>
    </row>
    <row r="477" spans="1:91" s="22" customFormat="1" ht="12.75" hidden="1" customHeight="1" outlineLevel="1">
      <c r="A477" s="556"/>
      <c r="B477" s="556"/>
      <c r="C477" s="559"/>
      <c r="D477" s="560"/>
      <c r="E477" s="561"/>
      <c r="F477" s="349"/>
      <c r="G477" s="349"/>
      <c r="H477" s="180"/>
      <c r="I477" s="126"/>
      <c r="J477" s="127"/>
      <c r="K477" s="127"/>
      <c r="L477" s="349"/>
      <c r="M477" s="349"/>
      <c r="N477" s="349"/>
      <c r="O477" s="349"/>
      <c r="P477" s="349"/>
      <c r="Q477" s="349"/>
      <c r="R477" s="349"/>
      <c r="S477" s="128"/>
      <c r="T477" s="349"/>
      <c r="U477" s="349"/>
      <c r="V477" s="349"/>
      <c r="W477" s="349"/>
      <c r="X477" s="349"/>
      <c r="Y477" s="349"/>
      <c r="Z477" s="349"/>
      <c r="AA477" s="349"/>
      <c r="AB477" s="287"/>
      <c r="AC477" s="349"/>
      <c r="AD477" s="349"/>
      <c r="AE477" s="349"/>
      <c r="AF477" s="349"/>
      <c r="AG477" s="349"/>
      <c r="AH477" s="349"/>
      <c r="AI477" s="349"/>
      <c r="AJ477" s="349"/>
      <c r="AK477" s="349"/>
      <c r="AL477" s="349"/>
      <c r="AM477" s="349"/>
      <c r="AN477" s="349"/>
      <c r="AO477" s="349"/>
      <c r="AP477" s="349"/>
      <c r="AQ477" s="349"/>
      <c r="AR477" s="349"/>
      <c r="AS477" s="349"/>
      <c r="AT477" s="349"/>
      <c r="AU477" s="349"/>
      <c r="AV477" s="349"/>
      <c r="AW477" s="349"/>
      <c r="AX477" s="349"/>
      <c r="AY477" s="349"/>
      <c r="AZ477" s="349"/>
      <c r="BA477" s="349"/>
      <c r="BB477" s="349"/>
      <c r="BC477" s="349"/>
      <c r="BD477" s="349"/>
      <c r="BE477" s="349"/>
      <c r="BF477" s="349"/>
      <c r="BG477" s="349"/>
      <c r="BH477" s="133" t="str">
        <f>IF(BH475&gt;=50%,"KĐG",IF(BH476&gt;=1.6,"Đ",IF(BH476&gt;=1,"CCG","CĐ")))</f>
        <v>Đ</v>
      </c>
      <c r="BI477" s="133" t="str">
        <f t="shared" ref="BI477:CB477" si="232">IF(BI475&gt;=50%,"KĐG",IF(BI476&gt;=1.6,"Đ",IF(BI476&gt;=1,"CCG","CĐ")))</f>
        <v>Đ</v>
      </c>
      <c r="BJ477" s="133" t="str">
        <f t="shared" si="232"/>
        <v>Đ</v>
      </c>
      <c r="BK477" s="133" t="str">
        <f t="shared" si="232"/>
        <v>Đ</v>
      </c>
      <c r="BL477" s="133" t="str">
        <f t="shared" si="232"/>
        <v>Đ</v>
      </c>
      <c r="BM477" s="133" t="str">
        <f t="shared" si="232"/>
        <v>CCG</v>
      </c>
      <c r="BN477" s="133" t="str">
        <f t="shared" si="232"/>
        <v>Đ</v>
      </c>
      <c r="BO477" s="133" t="str">
        <f t="shared" si="232"/>
        <v>Đ</v>
      </c>
      <c r="BP477" s="133" t="str">
        <f t="shared" si="232"/>
        <v>Đ</v>
      </c>
      <c r="BQ477" s="133" t="str">
        <f t="shared" si="232"/>
        <v>Đ</v>
      </c>
      <c r="BR477" s="133" t="str">
        <f t="shared" si="232"/>
        <v>Đ</v>
      </c>
      <c r="BS477" s="133" t="str">
        <f t="shared" si="232"/>
        <v>Đ</v>
      </c>
      <c r="BT477" s="133" t="str">
        <f t="shared" si="232"/>
        <v>Đ</v>
      </c>
      <c r="BU477" s="133" t="str">
        <f t="shared" si="232"/>
        <v>Đ</v>
      </c>
      <c r="BV477" s="133" t="str">
        <f t="shared" si="232"/>
        <v>CCG</v>
      </c>
      <c r="BW477" s="133" t="str">
        <f t="shared" si="232"/>
        <v>Đ</v>
      </c>
      <c r="BX477" s="133" t="str">
        <f t="shared" si="232"/>
        <v>CCG</v>
      </c>
      <c r="BY477" s="133" t="str">
        <f t="shared" si="232"/>
        <v>Đ</v>
      </c>
      <c r="BZ477" s="133" t="str">
        <f t="shared" si="232"/>
        <v>Đ</v>
      </c>
      <c r="CA477" s="133" t="str">
        <f t="shared" si="232"/>
        <v>Đ</v>
      </c>
      <c r="CB477" s="133" t="str">
        <f t="shared" si="232"/>
        <v>Đ</v>
      </c>
      <c r="CC477" s="506"/>
      <c r="CD477" s="698"/>
      <c r="CE477" s="508"/>
      <c r="CF477" s="698"/>
      <c r="CG477" s="508"/>
      <c r="CH477" s="698"/>
      <c r="CI477" s="539"/>
      <c r="CJ477" s="700"/>
      <c r="CK477" s="542"/>
      <c r="CL477" s="544"/>
      <c r="CM477" s="315"/>
    </row>
    <row r="478" spans="1:91" s="22" customFormat="1" ht="16.5" hidden="1" customHeight="1" outlineLevel="1">
      <c r="A478" s="486" t="s">
        <v>858</v>
      </c>
      <c r="B478" s="486"/>
      <c r="C478" s="134" t="s">
        <v>855</v>
      </c>
      <c r="D478" s="23"/>
      <c r="E478" s="135"/>
      <c r="F478" s="23"/>
      <c r="G478" s="23"/>
      <c r="H478" s="181"/>
      <c r="I478" s="136"/>
      <c r="J478" s="137"/>
      <c r="K478" s="138"/>
      <c r="L478" s="139"/>
      <c r="M478" s="139"/>
      <c r="N478" s="139"/>
      <c r="O478" s="139"/>
      <c r="P478" s="139"/>
      <c r="Q478" s="139"/>
      <c r="R478" s="139"/>
      <c r="S478" s="140"/>
      <c r="T478" s="139"/>
      <c r="U478" s="139"/>
      <c r="V478" s="139"/>
      <c r="W478" s="139"/>
      <c r="X478" s="23"/>
      <c r="Y478" s="139"/>
      <c r="Z478" s="139"/>
      <c r="AA478" s="139"/>
      <c r="AB478" s="288"/>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41">
        <f t="shared" ref="BH478:CB478" si="233">COUNTIFS($O$11:$O$440,"x",BH$11:BH$440,"2")</f>
        <v>49</v>
      </c>
      <c r="BI478" s="141">
        <f t="shared" si="233"/>
        <v>43</v>
      </c>
      <c r="BJ478" s="141">
        <f t="shared" si="233"/>
        <v>52</v>
      </c>
      <c r="BK478" s="141">
        <f t="shared" si="233"/>
        <v>51</v>
      </c>
      <c r="BL478" s="141">
        <f t="shared" si="233"/>
        <v>49</v>
      </c>
      <c r="BM478" s="141">
        <f t="shared" si="233"/>
        <v>25</v>
      </c>
      <c r="BN478" s="141">
        <f t="shared" si="233"/>
        <v>48</v>
      </c>
      <c r="BO478" s="141">
        <f t="shared" si="233"/>
        <v>37</v>
      </c>
      <c r="BP478" s="141">
        <f t="shared" si="233"/>
        <v>46</v>
      </c>
      <c r="BQ478" s="141">
        <f t="shared" si="233"/>
        <v>51</v>
      </c>
      <c r="BR478" s="141">
        <f t="shared" si="233"/>
        <v>50</v>
      </c>
      <c r="BS478" s="141">
        <f t="shared" si="233"/>
        <v>45</v>
      </c>
      <c r="BT478" s="141">
        <f t="shared" si="233"/>
        <v>43</v>
      </c>
      <c r="BU478" s="141">
        <f t="shared" si="233"/>
        <v>39</v>
      </c>
      <c r="BV478" s="141">
        <f t="shared" si="233"/>
        <v>23</v>
      </c>
      <c r="BW478" s="141">
        <f t="shared" si="233"/>
        <v>50</v>
      </c>
      <c r="BX478" s="141">
        <f t="shared" si="233"/>
        <v>25</v>
      </c>
      <c r="BY478" s="141">
        <f t="shared" si="233"/>
        <v>36</v>
      </c>
      <c r="BZ478" s="141">
        <f t="shared" si="233"/>
        <v>45</v>
      </c>
      <c r="CA478" s="141">
        <f t="shared" si="233"/>
        <v>41</v>
      </c>
      <c r="CB478" s="141">
        <f t="shared" si="233"/>
        <v>51</v>
      </c>
      <c r="CC478" s="487"/>
      <c r="CD478" s="690"/>
      <c r="CE478" s="488"/>
      <c r="CF478" s="690"/>
      <c r="CG478" s="488"/>
      <c r="CH478" s="690"/>
      <c r="CI478" s="488"/>
      <c r="CJ478" s="690"/>
      <c r="CK478" s="488"/>
      <c r="CL478" s="489"/>
      <c r="CM478" s="6"/>
    </row>
    <row r="479" spans="1:91" s="22" customFormat="1" ht="16.5" hidden="1" customHeight="1" outlineLevel="1">
      <c r="A479" s="486"/>
      <c r="B479" s="486"/>
      <c r="C479" s="134" t="s">
        <v>856</v>
      </c>
      <c r="D479" s="23"/>
      <c r="E479" s="135"/>
      <c r="F479" s="23"/>
      <c r="G479" s="23"/>
      <c r="H479" s="181"/>
      <c r="I479" s="136"/>
      <c r="J479" s="137"/>
      <c r="K479" s="138"/>
      <c r="L479" s="139"/>
      <c r="M479" s="139"/>
      <c r="N479" s="139"/>
      <c r="O479" s="139"/>
      <c r="P479" s="139"/>
      <c r="Q479" s="139"/>
      <c r="R479" s="139"/>
      <c r="S479" s="140"/>
      <c r="T479" s="139"/>
      <c r="U479" s="139"/>
      <c r="V479" s="139"/>
      <c r="W479" s="139"/>
      <c r="X479" s="23"/>
      <c r="Y479" s="139"/>
      <c r="Z479" s="139"/>
      <c r="AA479" s="139"/>
      <c r="AB479" s="288"/>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41">
        <f t="shared" ref="BH479:CB479" si="234">COUNTIFS($O$11:$O$440,"x",BH$11:BH$440,"1")</f>
        <v>5</v>
      </c>
      <c r="BI479" s="141">
        <f t="shared" si="234"/>
        <v>11</v>
      </c>
      <c r="BJ479" s="141">
        <f t="shared" si="234"/>
        <v>2</v>
      </c>
      <c r="BK479" s="141">
        <f t="shared" si="234"/>
        <v>3</v>
      </c>
      <c r="BL479" s="141">
        <f t="shared" si="234"/>
        <v>5</v>
      </c>
      <c r="BM479" s="141">
        <f t="shared" si="234"/>
        <v>29</v>
      </c>
      <c r="BN479" s="141">
        <f t="shared" si="234"/>
        <v>6</v>
      </c>
      <c r="BO479" s="141">
        <f t="shared" si="234"/>
        <v>17</v>
      </c>
      <c r="BP479" s="141">
        <f t="shared" si="234"/>
        <v>8</v>
      </c>
      <c r="BQ479" s="141">
        <f t="shared" si="234"/>
        <v>3</v>
      </c>
      <c r="BR479" s="141">
        <f t="shared" si="234"/>
        <v>4</v>
      </c>
      <c r="BS479" s="141">
        <f t="shared" si="234"/>
        <v>9</v>
      </c>
      <c r="BT479" s="141">
        <f t="shared" si="234"/>
        <v>11</v>
      </c>
      <c r="BU479" s="141">
        <f t="shared" si="234"/>
        <v>15</v>
      </c>
      <c r="BV479" s="141">
        <f t="shared" si="234"/>
        <v>31</v>
      </c>
      <c r="BW479" s="141">
        <f t="shared" si="234"/>
        <v>4</v>
      </c>
      <c r="BX479" s="141">
        <f t="shared" si="234"/>
        <v>29</v>
      </c>
      <c r="BY479" s="141">
        <f t="shared" si="234"/>
        <v>18</v>
      </c>
      <c r="BZ479" s="141">
        <f t="shared" si="234"/>
        <v>9</v>
      </c>
      <c r="CA479" s="141">
        <f t="shared" si="234"/>
        <v>13</v>
      </c>
      <c r="CB479" s="141">
        <f t="shared" si="234"/>
        <v>3</v>
      </c>
      <c r="CC479" s="490"/>
      <c r="CD479" s="691"/>
      <c r="CE479" s="491"/>
      <c r="CF479" s="691"/>
      <c r="CG479" s="491"/>
      <c r="CH479" s="691"/>
      <c r="CI479" s="491"/>
      <c r="CJ479" s="691"/>
      <c r="CK479" s="491"/>
      <c r="CL479" s="492"/>
      <c r="CM479" s="6"/>
    </row>
    <row r="480" spans="1:91" s="22" customFormat="1" ht="16.5" hidden="1" customHeight="1" outlineLevel="1">
      <c r="A480" s="486"/>
      <c r="B480" s="486"/>
      <c r="C480" s="302" t="s">
        <v>874</v>
      </c>
      <c r="D480" s="303"/>
      <c r="E480" s="304"/>
      <c r="F480" s="23"/>
      <c r="G480" s="23"/>
      <c r="H480" s="181"/>
      <c r="I480" s="136"/>
      <c r="J480" s="137"/>
      <c r="K480" s="138"/>
      <c r="L480" s="139"/>
      <c r="M480" s="139"/>
      <c r="N480" s="139"/>
      <c r="O480" s="139"/>
      <c r="P480" s="139"/>
      <c r="Q480" s="139"/>
      <c r="R480" s="139"/>
      <c r="S480" s="140"/>
      <c r="T480" s="139"/>
      <c r="U480" s="139"/>
      <c r="V480" s="139"/>
      <c r="W480" s="139"/>
      <c r="X480" s="23"/>
      <c r="Y480" s="139"/>
      <c r="Z480" s="139"/>
      <c r="AA480" s="139"/>
      <c r="AB480" s="288"/>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41">
        <f t="shared" ref="BH480:CB480" si="235">COUNTIFS($O$11:$O$440,"x",BH$11:BH$440,"0")</f>
        <v>0</v>
      </c>
      <c r="BI480" s="141">
        <f t="shared" si="235"/>
        <v>0</v>
      </c>
      <c r="BJ480" s="141">
        <f t="shared" si="235"/>
        <v>0</v>
      </c>
      <c r="BK480" s="141">
        <f t="shared" si="235"/>
        <v>0</v>
      </c>
      <c r="BL480" s="141">
        <f t="shared" si="235"/>
        <v>0</v>
      </c>
      <c r="BM480" s="141">
        <f t="shared" si="235"/>
        <v>0</v>
      </c>
      <c r="BN480" s="141">
        <f t="shared" si="235"/>
        <v>0</v>
      </c>
      <c r="BO480" s="141">
        <f t="shared" si="235"/>
        <v>0</v>
      </c>
      <c r="BP480" s="141">
        <f t="shared" si="235"/>
        <v>0</v>
      </c>
      <c r="BQ480" s="141">
        <f t="shared" si="235"/>
        <v>0</v>
      </c>
      <c r="BR480" s="141">
        <f t="shared" si="235"/>
        <v>0</v>
      </c>
      <c r="BS480" s="141">
        <f t="shared" si="235"/>
        <v>0</v>
      </c>
      <c r="BT480" s="141">
        <f t="shared" si="235"/>
        <v>0</v>
      </c>
      <c r="BU480" s="141">
        <f t="shared" si="235"/>
        <v>0</v>
      </c>
      <c r="BV480" s="141">
        <f t="shared" si="235"/>
        <v>0</v>
      </c>
      <c r="BW480" s="141">
        <f t="shared" si="235"/>
        <v>0</v>
      </c>
      <c r="BX480" s="141">
        <f t="shared" si="235"/>
        <v>0</v>
      </c>
      <c r="BY480" s="141">
        <f t="shared" si="235"/>
        <v>0</v>
      </c>
      <c r="BZ480" s="141">
        <f t="shared" si="235"/>
        <v>0</v>
      </c>
      <c r="CA480" s="141">
        <f t="shared" si="235"/>
        <v>0</v>
      </c>
      <c r="CB480" s="141">
        <f t="shared" si="235"/>
        <v>0</v>
      </c>
      <c r="CC480" s="490"/>
      <c r="CD480" s="691"/>
      <c r="CE480" s="491"/>
      <c r="CF480" s="691"/>
      <c r="CG480" s="491"/>
      <c r="CH480" s="691"/>
      <c r="CI480" s="491"/>
      <c r="CJ480" s="691"/>
      <c r="CK480" s="491"/>
      <c r="CL480" s="492"/>
      <c r="CM480" s="6"/>
    </row>
    <row r="481" spans="1:91" s="22" customFormat="1" ht="16.5" hidden="1" customHeight="1" outlineLevel="1">
      <c r="A481" s="486"/>
      <c r="B481" s="486"/>
      <c r="C481" s="496" t="s">
        <v>873</v>
      </c>
      <c r="D481" s="497"/>
      <c r="E481" s="498"/>
      <c r="F481" s="23"/>
      <c r="G481" s="23"/>
      <c r="H481" s="181"/>
      <c r="I481" s="136"/>
      <c r="J481" s="137"/>
      <c r="K481" s="138"/>
      <c r="L481" s="139"/>
      <c r="M481" s="139"/>
      <c r="N481" s="139"/>
      <c r="O481" s="139"/>
      <c r="P481" s="139"/>
      <c r="Q481" s="139"/>
      <c r="R481" s="139"/>
      <c r="S481" s="140"/>
      <c r="T481" s="139"/>
      <c r="U481" s="139"/>
      <c r="V481" s="139"/>
      <c r="W481" s="139"/>
      <c r="X481" s="23"/>
      <c r="Y481" s="139"/>
      <c r="Z481" s="139"/>
      <c r="AA481" s="139"/>
      <c r="AB481" s="288"/>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41">
        <f t="shared" ref="BH481:CB481" si="236">COUNTIFS($O$11:$O$440,"x",BH$11:BH$440,"KĐG")</f>
        <v>0</v>
      </c>
      <c r="BI481" s="141">
        <f t="shared" si="236"/>
        <v>0</v>
      </c>
      <c r="BJ481" s="141">
        <f t="shared" si="236"/>
        <v>0</v>
      </c>
      <c r="BK481" s="141">
        <f t="shared" si="236"/>
        <v>0</v>
      </c>
      <c r="BL481" s="141">
        <f t="shared" si="236"/>
        <v>0</v>
      </c>
      <c r="BM481" s="141">
        <f t="shared" si="236"/>
        <v>0</v>
      </c>
      <c r="BN481" s="141">
        <f t="shared" si="236"/>
        <v>0</v>
      </c>
      <c r="BO481" s="141">
        <f t="shared" si="236"/>
        <v>0</v>
      </c>
      <c r="BP481" s="141">
        <f t="shared" si="236"/>
        <v>0</v>
      </c>
      <c r="BQ481" s="141">
        <f t="shared" si="236"/>
        <v>0</v>
      </c>
      <c r="BR481" s="141">
        <f t="shared" si="236"/>
        <v>0</v>
      </c>
      <c r="BS481" s="141">
        <f t="shared" si="236"/>
        <v>0</v>
      </c>
      <c r="BT481" s="141">
        <f t="shared" si="236"/>
        <v>0</v>
      </c>
      <c r="BU481" s="141">
        <f t="shared" si="236"/>
        <v>0</v>
      </c>
      <c r="BV481" s="141">
        <f t="shared" si="236"/>
        <v>0</v>
      </c>
      <c r="BW481" s="141">
        <f t="shared" si="236"/>
        <v>0</v>
      </c>
      <c r="BX481" s="141">
        <f t="shared" si="236"/>
        <v>0</v>
      </c>
      <c r="BY481" s="141">
        <f t="shared" si="236"/>
        <v>0</v>
      </c>
      <c r="BZ481" s="141">
        <f t="shared" si="236"/>
        <v>0</v>
      </c>
      <c r="CA481" s="141">
        <f t="shared" si="236"/>
        <v>0</v>
      </c>
      <c r="CB481" s="141">
        <f t="shared" si="236"/>
        <v>0</v>
      </c>
      <c r="CC481" s="490"/>
      <c r="CD481" s="691"/>
      <c r="CE481" s="491"/>
      <c r="CF481" s="691"/>
      <c r="CG481" s="491"/>
      <c r="CH481" s="691"/>
      <c r="CI481" s="491"/>
      <c r="CJ481" s="691"/>
      <c r="CK481" s="491"/>
      <c r="CL481" s="492"/>
      <c r="CM481" s="6"/>
    </row>
    <row r="482" spans="1:91" s="22" customFormat="1" ht="16.5" hidden="1" customHeight="1" outlineLevel="1">
      <c r="A482" s="486"/>
      <c r="B482" s="486"/>
      <c r="C482" s="496" t="s">
        <v>874</v>
      </c>
      <c r="D482" s="497"/>
      <c r="E482" s="498"/>
      <c r="F482" s="23"/>
      <c r="G482" s="23"/>
      <c r="H482" s="181"/>
      <c r="I482" s="136"/>
      <c r="J482" s="137"/>
      <c r="K482" s="138"/>
      <c r="L482" s="139"/>
      <c r="M482" s="139"/>
      <c r="N482" s="139"/>
      <c r="O482" s="139"/>
      <c r="P482" s="139"/>
      <c r="Q482" s="139"/>
      <c r="R482" s="139"/>
      <c r="S482" s="140"/>
      <c r="T482" s="139"/>
      <c r="U482" s="139"/>
      <c r="V482" s="139"/>
      <c r="W482" s="139"/>
      <c r="X482" s="23"/>
      <c r="Y482" s="139"/>
      <c r="Z482" s="139"/>
      <c r="AA482" s="139"/>
      <c r="AB482" s="288"/>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347">
        <f>BH481/(BH478+BH479+BH480+BH481)</f>
        <v>0</v>
      </c>
      <c r="BI482" s="347">
        <f t="shared" ref="BI482:CB482" si="237">BI481/(BI478+BI479+BI480+BI481)</f>
        <v>0</v>
      </c>
      <c r="BJ482" s="347">
        <f t="shared" si="237"/>
        <v>0</v>
      </c>
      <c r="BK482" s="347">
        <f t="shared" si="237"/>
        <v>0</v>
      </c>
      <c r="BL482" s="347">
        <f t="shared" si="237"/>
        <v>0</v>
      </c>
      <c r="BM482" s="347">
        <f t="shared" si="237"/>
        <v>0</v>
      </c>
      <c r="BN482" s="347">
        <f t="shared" si="237"/>
        <v>0</v>
      </c>
      <c r="BO482" s="347">
        <f t="shared" si="237"/>
        <v>0</v>
      </c>
      <c r="BP482" s="347">
        <f t="shared" si="237"/>
        <v>0</v>
      </c>
      <c r="BQ482" s="347">
        <f t="shared" si="237"/>
        <v>0</v>
      </c>
      <c r="BR482" s="347">
        <f t="shared" si="237"/>
        <v>0</v>
      </c>
      <c r="BS482" s="347">
        <f t="shared" si="237"/>
        <v>0</v>
      </c>
      <c r="BT482" s="347">
        <f t="shared" si="237"/>
        <v>0</v>
      </c>
      <c r="BU482" s="347">
        <f t="shared" si="237"/>
        <v>0</v>
      </c>
      <c r="BV482" s="347">
        <f t="shared" si="237"/>
        <v>0</v>
      </c>
      <c r="BW482" s="347">
        <f t="shared" si="237"/>
        <v>0</v>
      </c>
      <c r="BX482" s="347">
        <f t="shared" si="237"/>
        <v>0</v>
      </c>
      <c r="BY482" s="347">
        <f t="shared" si="237"/>
        <v>0</v>
      </c>
      <c r="BZ482" s="347">
        <f t="shared" si="237"/>
        <v>0</v>
      </c>
      <c r="CA482" s="347">
        <f t="shared" si="237"/>
        <v>0</v>
      </c>
      <c r="CB482" s="347">
        <f t="shared" si="237"/>
        <v>0</v>
      </c>
      <c r="CC482" s="493"/>
      <c r="CD482" s="693"/>
      <c r="CE482" s="494"/>
      <c r="CF482" s="693"/>
      <c r="CG482" s="494"/>
      <c r="CH482" s="693"/>
      <c r="CI482" s="494"/>
      <c r="CJ482" s="693"/>
      <c r="CK482" s="494"/>
      <c r="CL482" s="495"/>
      <c r="CM482" s="6"/>
    </row>
    <row r="483" spans="1:91" s="22" customFormat="1" ht="16.5" hidden="1" customHeight="1" outlineLevel="1">
      <c r="A483" s="486"/>
      <c r="B483" s="486"/>
      <c r="C483" s="499" t="s">
        <v>875</v>
      </c>
      <c r="D483" s="551"/>
      <c r="E483" s="552"/>
      <c r="F483" s="23"/>
      <c r="G483" s="23"/>
      <c r="H483" s="181"/>
      <c r="I483" s="136"/>
      <c r="J483" s="137"/>
      <c r="K483" s="138"/>
      <c r="L483" s="139"/>
      <c r="M483" s="139"/>
      <c r="N483" s="139"/>
      <c r="O483" s="139"/>
      <c r="P483" s="139"/>
      <c r="Q483" s="139"/>
      <c r="R483" s="139"/>
      <c r="S483" s="140"/>
      <c r="T483" s="139"/>
      <c r="U483" s="139"/>
      <c r="V483" s="139"/>
      <c r="W483" s="139"/>
      <c r="X483" s="23"/>
      <c r="Y483" s="139"/>
      <c r="Z483" s="139"/>
      <c r="AA483" s="139"/>
      <c r="AB483" s="288"/>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43">
        <f>(((BH478*2)+(BH479*1)+(BH480*0)))/(BH478+BH479+BH480)</f>
        <v>1.9074074074074074</v>
      </c>
      <c r="BI483" s="143">
        <f t="shared" ref="BI483:CB483" si="238">(((BI478*2)+(BI479*1)+(BI480*0)))/(BI478+BI479+BI480)</f>
        <v>1.7962962962962963</v>
      </c>
      <c r="BJ483" s="143">
        <f t="shared" si="238"/>
        <v>1.962962962962963</v>
      </c>
      <c r="BK483" s="143">
        <f t="shared" si="238"/>
        <v>1.9444444444444444</v>
      </c>
      <c r="BL483" s="143">
        <f t="shared" si="238"/>
        <v>1.9074074074074074</v>
      </c>
      <c r="BM483" s="143">
        <f t="shared" si="238"/>
        <v>1.462962962962963</v>
      </c>
      <c r="BN483" s="143">
        <f t="shared" si="238"/>
        <v>1.8888888888888888</v>
      </c>
      <c r="BO483" s="143">
        <f t="shared" si="238"/>
        <v>1.6851851851851851</v>
      </c>
      <c r="BP483" s="143">
        <f t="shared" si="238"/>
        <v>1.8518518518518519</v>
      </c>
      <c r="BQ483" s="143">
        <f t="shared" si="238"/>
        <v>1.9444444444444444</v>
      </c>
      <c r="BR483" s="143">
        <f t="shared" si="238"/>
        <v>1.9259259259259258</v>
      </c>
      <c r="BS483" s="143">
        <f t="shared" si="238"/>
        <v>1.8333333333333333</v>
      </c>
      <c r="BT483" s="143">
        <f t="shared" si="238"/>
        <v>1.7962962962962963</v>
      </c>
      <c r="BU483" s="143">
        <f t="shared" si="238"/>
        <v>1.7222222222222223</v>
      </c>
      <c r="BV483" s="143">
        <f t="shared" si="238"/>
        <v>1.4259259259259258</v>
      </c>
      <c r="BW483" s="143">
        <f t="shared" si="238"/>
        <v>1.9259259259259258</v>
      </c>
      <c r="BX483" s="143">
        <f t="shared" si="238"/>
        <v>1.462962962962963</v>
      </c>
      <c r="BY483" s="143">
        <f t="shared" si="238"/>
        <v>1.6666666666666667</v>
      </c>
      <c r="BZ483" s="143">
        <f t="shared" si="238"/>
        <v>1.8333333333333333</v>
      </c>
      <c r="CA483" s="143">
        <f t="shared" si="238"/>
        <v>1.7592592592592593</v>
      </c>
      <c r="CB483" s="143">
        <f t="shared" si="238"/>
        <v>1.9444444444444444</v>
      </c>
      <c r="CC483" s="505">
        <f>COUNTIF(BH484:CB484,"Đ")</f>
        <v>18</v>
      </c>
      <c r="CD483" s="685">
        <f>CC483/(CC483+CE483+CG483+CI483)</f>
        <v>0.8571428571428571</v>
      </c>
      <c r="CE483" s="515">
        <f>COUNTIF(BH484:CB484,"CCG")</f>
        <v>3</v>
      </c>
      <c r="CF483" s="685">
        <f>CE483/(CC483+CE483+CG483+CI483)</f>
        <v>0.14285714285714285</v>
      </c>
      <c r="CG483" s="515">
        <f>COUNTIF(BH484:CB484,"CĐ")</f>
        <v>0</v>
      </c>
      <c r="CH483" s="685">
        <f>CG483/(CC483+CE483+CG483+CI483)</f>
        <v>0</v>
      </c>
      <c r="CI483" s="516">
        <f>COUNTIF(BH484:CB484,"KĐG")</f>
        <v>0</v>
      </c>
      <c r="CJ483" s="686">
        <f>CI483/(CC483+CE483+CG483+CI483)</f>
        <v>0</v>
      </c>
      <c r="CK483" s="511">
        <f>(((CC483*2)+(CE483*1)+(CG483*0)))/(CC483+CE483+CG483)</f>
        <v>1.8571428571428572</v>
      </c>
      <c r="CL483" s="512" t="str">
        <f>IF(CJ483&gt;=50%,"KĐG",IF(CK483&gt;=1.6,"Đạt",IF(CK483&gt;=1,"Cần cố gắng","Chưa đạt")))</f>
        <v>Đạt</v>
      </c>
      <c r="CM483" s="6"/>
    </row>
    <row r="484" spans="1:91" s="22" customFormat="1" ht="16.5" hidden="1" customHeight="1" outlineLevel="1">
      <c r="A484" s="486"/>
      <c r="B484" s="486"/>
      <c r="C484" s="553"/>
      <c r="D484" s="554"/>
      <c r="E484" s="555"/>
      <c r="F484" s="23"/>
      <c r="G484" s="23"/>
      <c r="H484" s="181"/>
      <c r="I484" s="136"/>
      <c r="J484" s="137"/>
      <c r="K484" s="138"/>
      <c r="L484" s="139"/>
      <c r="M484" s="139"/>
      <c r="N484" s="139"/>
      <c r="O484" s="139"/>
      <c r="P484" s="139"/>
      <c r="Q484" s="139"/>
      <c r="R484" s="139"/>
      <c r="S484" s="140"/>
      <c r="T484" s="139"/>
      <c r="U484" s="139"/>
      <c r="V484" s="139"/>
      <c r="W484" s="139"/>
      <c r="X484" s="23"/>
      <c r="Y484" s="139"/>
      <c r="Z484" s="139"/>
      <c r="AA484" s="139"/>
      <c r="AB484" s="288"/>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43" t="str">
        <f>IF(BH482&gt;=50%,"KĐG",IF(BH483&gt;=1.6,"Đ",IF(BH483&gt;=1,"CCG","CĐ")))</f>
        <v>Đ</v>
      </c>
      <c r="BI484" s="143" t="str">
        <f t="shared" ref="BI484:CB484" si="239">IF(BI482&gt;=50%,"KĐG",IF(BI483&gt;=1.6,"Đ",IF(BI483&gt;=1,"CCG","CĐ")))</f>
        <v>Đ</v>
      </c>
      <c r="BJ484" s="143" t="str">
        <f t="shared" si="239"/>
        <v>Đ</v>
      </c>
      <c r="BK484" s="143" t="str">
        <f t="shared" si="239"/>
        <v>Đ</v>
      </c>
      <c r="BL484" s="143" t="str">
        <f t="shared" si="239"/>
        <v>Đ</v>
      </c>
      <c r="BM484" s="143" t="str">
        <f t="shared" si="239"/>
        <v>CCG</v>
      </c>
      <c r="BN484" s="143" t="str">
        <f t="shared" si="239"/>
        <v>Đ</v>
      </c>
      <c r="BO484" s="143" t="str">
        <f t="shared" si="239"/>
        <v>Đ</v>
      </c>
      <c r="BP484" s="143" t="str">
        <f t="shared" si="239"/>
        <v>Đ</v>
      </c>
      <c r="BQ484" s="143" t="str">
        <f t="shared" si="239"/>
        <v>Đ</v>
      </c>
      <c r="BR484" s="143" t="str">
        <f t="shared" si="239"/>
        <v>Đ</v>
      </c>
      <c r="BS484" s="143" t="str">
        <f t="shared" si="239"/>
        <v>Đ</v>
      </c>
      <c r="BT484" s="143" t="str">
        <f t="shared" si="239"/>
        <v>Đ</v>
      </c>
      <c r="BU484" s="143" t="str">
        <f t="shared" si="239"/>
        <v>Đ</v>
      </c>
      <c r="BV484" s="143" t="str">
        <f t="shared" si="239"/>
        <v>CCG</v>
      </c>
      <c r="BW484" s="143" t="str">
        <f t="shared" si="239"/>
        <v>Đ</v>
      </c>
      <c r="BX484" s="143" t="str">
        <f t="shared" si="239"/>
        <v>CCG</v>
      </c>
      <c r="BY484" s="143" t="str">
        <f t="shared" si="239"/>
        <v>Đ</v>
      </c>
      <c r="BZ484" s="143" t="str">
        <f t="shared" si="239"/>
        <v>Đ</v>
      </c>
      <c r="CA484" s="143" t="str">
        <f t="shared" si="239"/>
        <v>Đ</v>
      </c>
      <c r="CB484" s="143" t="str">
        <f t="shared" si="239"/>
        <v>Đ</v>
      </c>
      <c r="CC484" s="505"/>
      <c r="CD484" s="685"/>
      <c r="CE484" s="515"/>
      <c r="CF484" s="685"/>
      <c r="CG484" s="515"/>
      <c r="CH484" s="685"/>
      <c r="CI484" s="517"/>
      <c r="CJ484" s="687"/>
      <c r="CK484" s="511"/>
      <c r="CL484" s="513"/>
      <c r="CM484" s="6"/>
    </row>
    <row r="485" spans="1:91" s="22" customFormat="1" ht="21" hidden="1" customHeight="1" outlineLevel="1">
      <c r="A485" s="556" t="s">
        <v>859</v>
      </c>
      <c r="B485" s="556"/>
      <c r="C485" s="348" t="s">
        <v>855</v>
      </c>
      <c r="D485" s="349"/>
      <c r="E485" s="350"/>
      <c r="F485" s="349"/>
      <c r="G485" s="349"/>
      <c r="H485" s="180"/>
      <c r="I485" s="126"/>
      <c r="J485" s="127"/>
      <c r="K485" s="127"/>
      <c r="L485" s="349"/>
      <c r="M485" s="349"/>
      <c r="N485" s="349"/>
      <c r="O485" s="349"/>
      <c r="P485" s="349"/>
      <c r="Q485" s="349"/>
      <c r="R485" s="349"/>
      <c r="S485" s="128"/>
      <c r="T485" s="349"/>
      <c r="U485" s="349"/>
      <c r="V485" s="349"/>
      <c r="W485" s="349"/>
      <c r="X485" s="349"/>
      <c r="Y485" s="349"/>
      <c r="Z485" s="349"/>
      <c r="AA485" s="349"/>
      <c r="AB485" s="287"/>
      <c r="AC485" s="349"/>
      <c r="AD485" s="349"/>
      <c r="AE485" s="349"/>
      <c r="AF485" s="349"/>
      <c r="AG485" s="349"/>
      <c r="AH485" s="349"/>
      <c r="AI485" s="349"/>
      <c r="AJ485" s="349"/>
      <c r="AK485" s="349"/>
      <c r="AL485" s="349"/>
      <c r="AM485" s="349"/>
      <c r="AN485" s="349"/>
      <c r="AO485" s="349"/>
      <c r="AP485" s="349"/>
      <c r="AQ485" s="349"/>
      <c r="AR485" s="349"/>
      <c r="AS485" s="349"/>
      <c r="AT485" s="349"/>
      <c r="AU485" s="349"/>
      <c r="AV485" s="349"/>
      <c r="AW485" s="349"/>
      <c r="AX485" s="349"/>
      <c r="AY485" s="349"/>
      <c r="AZ485" s="349"/>
      <c r="BA485" s="349"/>
      <c r="BB485" s="349"/>
      <c r="BC485" s="349"/>
      <c r="BD485" s="349"/>
      <c r="BE485" s="349"/>
      <c r="BF485" s="349"/>
      <c r="BG485" s="349"/>
      <c r="BH485" s="129">
        <f t="shared" ref="BH485:CB485" si="240">COUNTIFS($P$12:$P$433,"x",BH$12:BH$433,"2")</f>
        <v>35</v>
      </c>
      <c r="BI485" s="129">
        <f t="shared" si="240"/>
        <v>34</v>
      </c>
      <c r="BJ485" s="129">
        <f t="shared" si="240"/>
        <v>34</v>
      </c>
      <c r="BK485" s="129">
        <f t="shared" si="240"/>
        <v>36</v>
      </c>
      <c r="BL485" s="129">
        <f t="shared" si="240"/>
        <v>35</v>
      </c>
      <c r="BM485" s="129">
        <f t="shared" si="240"/>
        <v>9</v>
      </c>
      <c r="BN485" s="129">
        <f t="shared" si="240"/>
        <v>38</v>
      </c>
      <c r="BO485" s="129">
        <f t="shared" si="240"/>
        <v>30</v>
      </c>
      <c r="BP485" s="129">
        <f t="shared" si="240"/>
        <v>35</v>
      </c>
      <c r="BQ485" s="129">
        <f t="shared" si="240"/>
        <v>37</v>
      </c>
      <c r="BR485" s="129">
        <f t="shared" si="240"/>
        <v>35</v>
      </c>
      <c r="BS485" s="129">
        <f t="shared" si="240"/>
        <v>36</v>
      </c>
      <c r="BT485" s="129">
        <f t="shared" si="240"/>
        <v>34</v>
      </c>
      <c r="BU485" s="129">
        <f t="shared" si="240"/>
        <v>31</v>
      </c>
      <c r="BV485" s="129">
        <f t="shared" si="240"/>
        <v>14</v>
      </c>
      <c r="BW485" s="129">
        <f t="shared" si="240"/>
        <v>36</v>
      </c>
      <c r="BX485" s="129">
        <f t="shared" si="240"/>
        <v>26</v>
      </c>
      <c r="BY485" s="129">
        <f t="shared" si="240"/>
        <v>32</v>
      </c>
      <c r="BZ485" s="129">
        <f t="shared" si="240"/>
        <v>32</v>
      </c>
      <c r="CA485" s="129">
        <f t="shared" si="240"/>
        <v>33</v>
      </c>
      <c r="CB485" s="129">
        <f t="shared" si="240"/>
        <v>38</v>
      </c>
      <c r="CC485" s="519"/>
      <c r="CD485" s="703"/>
      <c r="CE485" s="520"/>
      <c r="CF485" s="703"/>
      <c r="CG485" s="520"/>
      <c r="CH485" s="703"/>
      <c r="CI485" s="520"/>
      <c r="CJ485" s="703"/>
      <c r="CK485" s="520"/>
      <c r="CL485" s="521"/>
      <c r="CM485" s="315"/>
    </row>
    <row r="486" spans="1:91" s="22" customFormat="1" ht="21" hidden="1" customHeight="1" outlineLevel="1">
      <c r="A486" s="556"/>
      <c r="B486" s="556"/>
      <c r="C486" s="348" t="s">
        <v>856</v>
      </c>
      <c r="D486" s="349"/>
      <c r="E486" s="350"/>
      <c r="F486" s="349"/>
      <c r="G486" s="349"/>
      <c r="H486" s="180"/>
      <c r="I486" s="126"/>
      <c r="J486" s="127"/>
      <c r="K486" s="127"/>
      <c r="L486" s="349"/>
      <c r="M486" s="349"/>
      <c r="N486" s="349"/>
      <c r="O486" s="349"/>
      <c r="P486" s="349"/>
      <c r="Q486" s="349"/>
      <c r="R486" s="349"/>
      <c r="S486" s="128"/>
      <c r="T486" s="349"/>
      <c r="U486" s="349"/>
      <c r="V486" s="349"/>
      <c r="W486" s="349"/>
      <c r="X486" s="349"/>
      <c r="Y486" s="349"/>
      <c r="Z486" s="349"/>
      <c r="AA486" s="349"/>
      <c r="AB486" s="287"/>
      <c r="AC486" s="349"/>
      <c r="AD486" s="349"/>
      <c r="AE486" s="349"/>
      <c r="AF486" s="349"/>
      <c r="AG486" s="349"/>
      <c r="AH486" s="349"/>
      <c r="AI486" s="349"/>
      <c r="AJ486" s="349"/>
      <c r="AK486" s="349"/>
      <c r="AL486" s="349"/>
      <c r="AM486" s="349"/>
      <c r="AN486" s="349"/>
      <c r="AO486" s="349"/>
      <c r="AP486" s="349"/>
      <c r="AQ486" s="349"/>
      <c r="AR486" s="349"/>
      <c r="AS486" s="349"/>
      <c r="AT486" s="349"/>
      <c r="AU486" s="349"/>
      <c r="AV486" s="349"/>
      <c r="AW486" s="349"/>
      <c r="AX486" s="349"/>
      <c r="AY486" s="349"/>
      <c r="AZ486" s="349"/>
      <c r="BA486" s="349"/>
      <c r="BB486" s="349"/>
      <c r="BC486" s="349"/>
      <c r="BD486" s="349"/>
      <c r="BE486" s="349"/>
      <c r="BF486" s="349"/>
      <c r="BG486" s="349"/>
      <c r="BH486" s="129">
        <f t="shared" ref="BH486:CB486" si="241">COUNTIFS($P$12:$P$433,"x",BH$12:BH$433,"1")</f>
        <v>4</v>
      </c>
      <c r="BI486" s="129">
        <f t="shared" si="241"/>
        <v>5</v>
      </c>
      <c r="BJ486" s="129">
        <f t="shared" si="241"/>
        <v>5</v>
      </c>
      <c r="BK486" s="129">
        <f t="shared" si="241"/>
        <v>3</v>
      </c>
      <c r="BL486" s="129">
        <f t="shared" si="241"/>
        <v>4</v>
      </c>
      <c r="BM486" s="129">
        <f t="shared" si="241"/>
        <v>30</v>
      </c>
      <c r="BN486" s="129">
        <f t="shared" si="241"/>
        <v>1</v>
      </c>
      <c r="BO486" s="129">
        <f t="shared" si="241"/>
        <v>9</v>
      </c>
      <c r="BP486" s="129">
        <f t="shared" si="241"/>
        <v>4</v>
      </c>
      <c r="BQ486" s="129">
        <f t="shared" si="241"/>
        <v>2</v>
      </c>
      <c r="BR486" s="129">
        <f t="shared" si="241"/>
        <v>4</v>
      </c>
      <c r="BS486" s="129">
        <f t="shared" si="241"/>
        <v>3</v>
      </c>
      <c r="BT486" s="129">
        <f t="shared" si="241"/>
        <v>5</v>
      </c>
      <c r="BU486" s="129">
        <f t="shared" si="241"/>
        <v>8</v>
      </c>
      <c r="BV486" s="129">
        <f t="shared" si="241"/>
        <v>25</v>
      </c>
      <c r="BW486" s="129">
        <f t="shared" si="241"/>
        <v>3</v>
      </c>
      <c r="BX486" s="129">
        <f t="shared" si="241"/>
        <v>13</v>
      </c>
      <c r="BY486" s="129">
        <f t="shared" si="241"/>
        <v>7</v>
      </c>
      <c r="BZ486" s="129">
        <f t="shared" si="241"/>
        <v>7</v>
      </c>
      <c r="CA486" s="129">
        <f t="shared" si="241"/>
        <v>6</v>
      </c>
      <c r="CB486" s="129">
        <f t="shared" si="241"/>
        <v>1</v>
      </c>
      <c r="CC486" s="522"/>
      <c r="CD486" s="704"/>
      <c r="CE486" s="523"/>
      <c r="CF486" s="704"/>
      <c r="CG486" s="523"/>
      <c r="CH486" s="704"/>
      <c r="CI486" s="523"/>
      <c r="CJ486" s="704"/>
      <c r="CK486" s="523"/>
      <c r="CL486" s="524"/>
      <c r="CM486" s="315"/>
    </row>
    <row r="487" spans="1:91" s="22" customFormat="1" ht="21" hidden="1" customHeight="1" outlineLevel="1">
      <c r="A487" s="556"/>
      <c r="B487" s="556"/>
      <c r="C487" s="348" t="s">
        <v>857</v>
      </c>
      <c r="D487" s="349"/>
      <c r="E487" s="350"/>
      <c r="F487" s="349"/>
      <c r="G487" s="349"/>
      <c r="H487" s="180"/>
      <c r="I487" s="126"/>
      <c r="J487" s="127"/>
      <c r="K487" s="127"/>
      <c r="L487" s="349"/>
      <c r="M487" s="349"/>
      <c r="N487" s="349"/>
      <c r="O487" s="349"/>
      <c r="P487" s="349"/>
      <c r="Q487" s="349"/>
      <c r="R487" s="349"/>
      <c r="S487" s="128"/>
      <c r="T487" s="349"/>
      <c r="U487" s="349"/>
      <c r="V487" s="349"/>
      <c r="W487" s="349"/>
      <c r="X487" s="349"/>
      <c r="Y487" s="349"/>
      <c r="Z487" s="349"/>
      <c r="AA487" s="349"/>
      <c r="AB487" s="287"/>
      <c r="AC487" s="349"/>
      <c r="AD487" s="349"/>
      <c r="AE487" s="349"/>
      <c r="AF487" s="349"/>
      <c r="AG487" s="349"/>
      <c r="AH487" s="349"/>
      <c r="AI487" s="349"/>
      <c r="AJ487" s="349"/>
      <c r="AK487" s="349"/>
      <c r="AL487" s="349"/>
      <c r="AM487" s="349"/>
      <c r="AN487" s="349"/>
      <c r="AO487" s="349"/>
      <c r="AP487" s="349"/>
      <c r="AQ487" s="349"/>
      <c r="AR487" s="349"/>
      <c r="AS487" s="349"/>
      <c r="AT487" s="349"/>
      <c r="AU487" s="349"/>
      <c r="AV487" s="349"/>
      <c r="AW487" s="349"/>
      <c r="AX487" s="349"/>
      <c r="AY487" s="349"/>
      <c r="AZ487" s="349"/>
      <c r="BA487" s="349"/>
      <c r="BB487" s="349"/>
      <c r="BC487" s="349"/>
      <c r="BD487" s="349"/>
      <c r="BE487" s="349"/>
      <c r="BF487" s="349"/>
      <c r="BG487" s="349"/>
      <c r="BH487" s="129">
        <f t="shared" ref="BH487:CB487" si="242">COUNTIFS($P$12:$P$433,"x",BH$12:BH$433,"0")</f>
        <v>0</v>
      </c>
      <c r="BI487" s="129">
        <f t="shared" si="242"/>
        <v>0</v>
      </c>
      <c r="BJ487" s="129">
        <f t="shared" si="242"/>
        <v>0</v>
      </c>
      <c r="BK487" s="129">
        <f t="shared" si="242"/>
        <v>0</v>
      </c>
      <c r="BL487" s="129">
        <f t="shared" si="242"/>
        <v>0</v>
      </c>
      <c r="BM487" s="129">
        <f t="shared" si="242"/>
        <v>0</v>
      </c>
      <c r="BN487" s="129">
        <f t="shared" si="242"/>
        <v>0</v>
      </c>
      <c r="BO487" s="129">
        <f t="shared" si="242"/>
        <v>0</v>
      </c>
      <c r="BP487" s="129">
        <f t="shared" si="242"/>
        <v>0</v>
      </c>
      <c r="BQ487" s="129">
        <f t="shared" si="242"/>
        <v>0</v>
      </c>
      <c r="BR487" s="129">
        <f t="shared" si="242"/>
        <v>0</v>
      </c>
      <c r="BS487" s="129">
        <f t="shared" si="242"/>
        <v>0</v>
      </c>
      <c r="BT487" s="129">
        <f t="shared" si="242"/>
        <v>0</v>
      </c>
      <c r="BU487" s="129">
        <f t="shared" si="242"/>
        <v>0</v>
      </c>
      <c r="BV487" s="129">
        <f t="shared" si="242"/>
        <v>0</v>
      </c>
      <c r="BW487" s="129">
        <f t="shared" si="242"/>
        <v>0</v>
      </c>
      <c r="BX487" s="129">
        <f t="shared" si="242"/>
        <v>0</v>
      </c>
      <c r="BY487" s="129">
        <f t="shared" si="242"/>
        <v>0</v>
      </c>
      <c r="BZ487" s="129">
        <f t="shared" si="242"/>
        <v>0</v>
      </c>
      <c r="CA487" s="129">
        <f t="shared" si="242"/>
        <v>0</v>
      </c>
      <c r="CB487" s="129">
        <f t="shared" si="242"/>
        <v>0</v>
      </c>
      <c r="CC487" s="522"/>
      <c r="CD487" s="704"/>
      <c r="CE487" s="523"/>
      <c r="CF487" s="704"/>
      <c r="CG487" s="523"/>
      <c r="CH487" s="704"/>
      <c r="CI487" s="523"/>
      <c r="CJ487" s="704"/>
      <c r="CK487" s="523"/>
      <c r="CL487" s="524"/>
      <c r="CM487" s="315"/>
    </row>
    <row r="488" spans="1:91" s="22" customFormat="1" ht="21" hidden="1" customHeight="1" outlineLevel="1">
      <c r="A488" s="556"/>
      <c r="B488" s="556"/>
      <c r="C488" s="528" t="s">
        <v>873</v>
      </c>
      <c r="D488" s="529"/>
      <c r="E488" s="530"/>
      <c r="F488" s="349"/>
      <c r="G488" s="349"/>
      <c r="H488" s="180"/>
      <c r="I488" s="126"/>
      <c r="J488" s="127"/>
      <c r="K488" s="127"/>
      <c r="L488" s="349"/>
      <c r="M488" s="349"/>
      <c r="N488" s="349"/>
      <c r="O488" s="349"/>
      <c r="P488" s="349"/>
      <c r="Q488" s="349"/>
      <c r="R488" s="349"/>
      <c r="S488" s="128"/>
      <c r="T488" s="349"/>
      <c r="U488" s="349"/>
      <c r="V488" s="349"/>
      <c r="W488" s="349"/>
      <c r="X488" s="349"/>
      <c r="Y488" s="349"/>
      <c r="Z488" s="349"/>
      <c r="AA488" s="349"/>
      <c r="AB488" s="287"/>
      <c r="AC488" s="349"/>
      <c r="AD488" s="349"/>
      <c r="AE488" s="349"/>
      <c r="AF488" s="349"/>
      <c r="AG488" s="349"/>
      <c r="AH488" s="349"/>
      <c r="AI488" s="349"/>
      <c r="AJ488" s="349"/>
      <c r="AK488" s="349"/>
      <c r="AL488" s="349"/>
      <c r="AM488" s="349"/>
      <c r="AN488" s="349"/>
      <c r="AO488" s="349"/>
      <c r="AP488" s="349"/>
      <c r="AQ488" s="349"/>
      <c r="AR488" s="349"/>
      <c r="AS488" s="349"/>
      <c r="AT488" s="349"/>
      <c r="AU488" s="349"/>
      <c r="AV488" s="349"/>
      <c r="AW488" s="349"/>
      <c r="AX488" s="349"/>
      <c r="AY488" s="349"/>
      <c r="AZ488" s="349"/>
      <c r="BA488" s="349"/>
      <c r="BB488" s="349"/>
      <c r="BC488" s="349"/>
      <c r="BD488" s="349"/>
      <c r="BE488" s="349"/>
      <c r="BF488" s="349"/>
      <c r="BG488" s="349"/>
      <c r="BH488" s="129">
        <f t="shared" ref="BH488:CB488" si="243">COUNTIFS($P$12:$P$433,"x",BH$12:BH$433,"KĐG")</f>
        <v>0</v>
      </c>
      <c r="BI488" s="129">
        <f t="shared" si="243"/>
        <v>0</v>
      </c>
      <c r="BJ488" s="129">
        <f t="shared" si="243"/>
        <v>0</v>
      </c>
      <c r="BK488" s="129">
        <f t="shared" si="243"/>
        <v>0</v>
      </c>
      <c r="BL488" s="129">
        <f t="shared" si="243"/>
        <v>0</v>
      </c>
      <c r="BM488" s="129">
        <f t="shared" si="243"/>
        <v>0</v>
      </c>
      <c r="BN488" s="129">
        <f t="shared" si="243"/>
        <v>0</v>
      </c>
      <c r="BO488" s="129">
        <f t="shared" si="243"/>
        <v>0</v>
      </c>
      <c r="BP488" s="129">
        <f t="shared" si="243"/>
        <v>0</v>
      </c>
      <c r="BQ488" s="129">
        <f t="shared" si="243"/>
        <v>0</v>
      </c>
      <c r="BR488" s="129">
        <f t="shared" si="243"/>
        <v>0</v>
      </c>
      <c r="BS488" s="129">
        <f t="shared" si="243"/>
        <v>0</v>
      </c>
      <c r="BT488" s="129">
        <f t="shared" si="243"/>
        <v>0</v>
      </c>
      <c r="BU488" s="129">
        <f t="shared" si="243"/>
        <v>0</v>
      </c>
      <c r="BV488" s="129">
        <f t="shared" si="243"/>
        <v>0</v>
      </c>
      <c r="BW488" s="129">
        <f t="shared" si="243"/>
        <v>0</v>
      </c>
      <c r="BX488" s="129">
        <f t="shared" si="243"/>
        <v>0</v>
      </c>
      <c r="BY488" s="129">
        <f t="shared" si="243"/>
        <v>0</v>
      </c>
      <c r="BZ488" s="129">
        <f t="shared" si="243"/>
        <v>0</v>
      </c>
      <c r="CA488" s="129">
        <f t="shared" si="243"/>
        <v>0</v>
      </c>
      <c r="CB488" s="129">
        <f t="shared" si="243"/>
        <v>0</v>
      </c>
      <c r="CC488" s="522"/>
      <c r="CD488" s="704"/>
      <c r="CE488" s="523"/>
      <c r="CF488" s="704"/>
      <c r="CG488" s="523"/>
      <c r="CH488" s="704"/>
      <c r="CI488" s="523"/>
      <c r="CJ488" s="704"/>
      <c r="CK488" s="523"/>
      <c r="CL488" s="524"/>
      <c r="CM488" s="315"/>
    </row>
    <row r="489" spans="1:91" s="22" customFormat="1" ht="21" hidden="1" customHeight="1" outlineLevel="1">
      <c r="A489" s="556"/>
      <c r="B489" s="556"/>
      <c r="C489" s="528" t="s">
        <v>874</v>
      </c>
      <c r="D489" s="529"/>
      <c r="E489" s="530"/>
      <c r="F489" s="349"/>
      <c r="G489" s="349"/>
      <c r="H489" s="180"/>
      <c r="I489" s="126"/>
      <c r="J489" s="127"/>
      <c r="K489" s="127"/>
      <c r="L489" s="349"/>
      <c r="M489" s="349"/>
      <c r="N489" s="349"/>
      <c r="O489" s="349"/>
      <c r="P489" s="349"/>
      <c r="Q489" s="349"/>
      <c r="R489" s="349"/>
      <c r="S489" s="128"/>
      <c r="T489" s="349"/>
      <c r="U489" s="349"/>
      <c r="V489" s="349"/>
      <c r="W489" s="349"/>
      <c r="X489" s="349"/>
      <c r="Y489" s="349"/>
      <c r="Z489" s="349"/>
      <c r="AA489" s="349"/>
      <c r="AB489" s="287"/>
      <c r="AC489" s="349"/>
      <c r="AD489" s="349"/>
      <c r="AE489" s="349"/>
      <c r="AF489" s="349"/>
      <c r="AG489" s="349"/>
      <c r="AH489" s="349"/>
      <c r="AI489" s="349"/>
      <c r="AJ489" s="349"/>
      <c r="AK489" s="349"/>
      <c r="AL489" s="349"/>
      <c r="AM489" s="349"/>
      <c r="AN489" s="349"/>
      <c r="AO489" s="349"/>
      <c r="AP489" s="349"/>
      <c r="AQ489" s="349"/>
      <c r="AR489" s="349"/>
      <c r="AS489" s="349"/>
      <c r="AT489" s="349"/>
      <c r="AU489" s="349"/>
      <c r="AV489" s="349"/>
      <c r="AW489" s="349"/>
      <c r="AX489" s="349"/>
      <c r="AY489" s="349"/>
      <c r="AZ489" s="349"/>
      <c r="BA489" s="349"/>
      <c r="BB489" s="349"/>
      <c r="BC489" s="349"/>
      <c r="BD489" s="349"/>
      <c r="BE489" s="349"/>
      <c r="BF489" s="349"/>
      <c r="BG489" s="349"/>
      <c r="BH489" s="346">
        <f t="shared" ref="BH489:CB489" si="244">BH488/(BH485+BH486+BH487+BH488)</f>
        <v>0</v>
      </c>
      <c r="BI489" s="346">
        <f t="shared" si="244"/>
        <v>0</v>
      </c>
      <c r="BJ489" s="346">
        <f t="shared" si="244"/>
        <v>0</v>
      </c>
      <c r="BK489" s="346">
        <f t="shared" si="244"/>
        <v>0</v>
      </c>
      <c r="BL489" s="346">
        <f t="shared" si="244"/>
        <v>0</v>
      </c>
      <c r="BM489" s="346">
        <f t="shared" si="244"/>
        <v>0</v>
      </c>
      <c r="BN489" s="346">
        <f t="shared" si="244"/>
        <v>0</v>
      </c>
      <c r="BO489" s="346">
        <f t="shared" si="244"/>
        <v>0</v>
      </c>
      <c r="BP489" s="346">
        <f t="shared" si="244"/>
        <v>0</v>
      </c>
      <c r="BQ489" s="346">
        <f t="shared" si="244"/>
        <v>0</v>
      </c>
      <c r="BR489" s="346">
        <f t="shared" si="244"/>
        <v>0</v>
      </c>
      <c r="BS489" s="346">
        <f t="shared" si="244"/>
        <v>0</v>
      </c>
      <c r="BT489" s="346">
        <f t="shared" si="244"/>
        <v>0</v>
      </c>
      <c r="BU489" s="346">
        <f t="shared" si="244"/>
        <v>0</v>
      </c>
      <c r="BV489" s="346">
        <f t="shared" si="244"/>
        <v>0</v>
      </c>
      <c r="BW489" s="346">
        <f t="shared" si="244"/>
        <v>0</v>
      </c>
      <c r="BX489" s="346">
        <f t="shared" si="244"/>
        <v>0</v>
      </c>
      <c r="BY489" s="346">
        <f t="shared" si="244"/>
        <v>0</v>
      </c>
      <c r="BZ489" s="346">
        <f t="shared" si="244"/>
        <v>0</v>
      </c>
      <c r="CA489" s="346">
        <f t="shared" si="244"/>
        <v>0</v>
      </c>
      <c r="CB489" s="346">
        <f t="shared" si="244"/>
        <v>0</v>
      </c>
      <c r="CC489" s="525"/>
      <c r="CD489" s="706"/>
      <c r="CE489" s="526"/>
      <c r="CF489" s="706"/>
      <c r="CG489" s="526"/>
      <c r="CH489" s="706"/>
      <c r="CI489" s="526"/>
      <c r="CJ489" s="706"/>
      <c r="CK489" s="526"/>
      <c r="CL489" s="527"/>
      <c r="CM489" s="315"/>
    </row>
    <row r="490" spans="1:91" s="22" customFormat="1" ht="21" hidden="1" customHeight="1" outlineLevel="1">
      <c r="A490" s="556"/>
      <c r="B490" s="556"/>
      <c r="C490" s="531" t="s">
        <v>875</v>
      </c>
      <c r="D490" s="557"/>
      <c r="E490" s="558"/>
      <c r="F490" s="349"/>
      <c r="G490" s="349"/>
      <c r="H490" s="180"/>
      <c r="I490" s="126"/>
      <c r="J490" s="127"/>
      <c r="K490" s="127"/>
      <c r="L490" s="349"/>
      <c r="M490" s="349"/>
      <c r="N490" s="349"/>
      <c r="O490" s="349"/>
      <c r="P490" s="349"/>
      <c r="Q490" s="349"/>
      <c r="R490" s="349"/>
      <c r="S490" s="128"/>
      <c r="T490" s="349"/>
      <c r="U490" s="349"/>
      <c r="V490" s="349"/>
      <c r="W490" s="349"/>
      <c r="X490" s="349"/>
      <c r="Y490" s="349"/>
      <c r="Z490" s="349"/>
      <c r="AA490" s="349"/>
      <c r="AB490" s="287"/>
      <c r="AC490" s="349"/>
      <c r="AD490" s="349"/>
      <c r="AE490" s="349"/>
      <c r="AF490" s="349"/>
      <c r="AG490" s="349"/>
      <c r="AH490" s="349"/>
      <c r="AI490" s="349"/>
      <c r="AJ490" s="349"/>
      <c r="AK490" s="349"/>
      <c r="AL490" s="349"/>
      <c r="AM490" s="349"/>
      <c r="AN490" s="349"/>
      <c r="AO490" s="349"/>
      <c r="AP490" s="349"/>
      <c r="AQ490" s="349"/>
      <c r="AR490" s="349"/>
      <c r="AS490" s="349"/>
      <c r="AT490" s="349"/>
      <c r="AU490" s="349"/>
      <c r="AV490" s="349"/>
      <c r="AW490" s="349"/>
      <c r="AX490" s="349"/>
      <c r="AY490" s="349"/>
      <c r="AZ490" s="349"/>
      <c r="BA490" s="349"/>
      <c r="BB490" s="349"/>
      <c r="BC490" s="349"/>
      <c r="BD490" s="349"/>
      <c r="BE490" s="349"/>
      <c r="BF490" s="349"/>
      <c r="BG490" s="349"/>
      <c r="BH490" s="133">
        <f t="shared" ref="BH490:CB490" si="245">(((BH485*2)+(BH486*1)+(BH487*0)))/(BH485+BH486+BH487)</f>
        <v>1.8974358974358974</v>
      </c>
      <c r="BI490" s="133">
        <f t="shared" si="245"/>
        <v>1.8717948717948718</v>
      </c>
      <c r="BJ490" s="133">
        <f t="shared" si="245"/>
        <v>1.8717948717948718</v>
      </c>
      <c r="BK490" s="133">
        <f t="shared" si="245"/>
        <v>1.9230769230769231</v>
      </c>
      <c r="BL490" s="133">
        <f t="shared" si="245"/>
        <v>1.8974358974358974</v>
      </c>
      <c r="BM490" s="133">
        <f t="shared" si="245"/>
        <v>1.2307692307692308</v>
      </c>
      <c r="BN490" s="133">
        <f t="shared" si="245"/>
        <v>1.9743589743589745</v>
      </c>
      <c r="BO490" s="133">
        <f t="shared" si="245"/>
        <v>1.7692307692307692</v>
      </c>
      <c r="BP490" s="133">
        <f t="shared" si="245"/>
        <v>1.8974358974358974</v>
      </c>
      <c r="BQ490" s="133">
        <f t="shared" si="245"/>
        <v>1.9487179487179487</v>
      </c>
      <c r="BR490" s="133">
        <f t="shared" si="245"/>
        <v>1.8974358974358974</v>
      </c>
      <c r="BS490" s="133">
        <f t="shared" si="245"/>
        <v>1.9230769230769231</v>
      </c>
      <c r="BT490" s="133">
        <f t="shared" si="245"/>
        <v>1.8717948717948718</v>
      </c>
      <c r="BU490" s="133">
        <f t="shared" si="245"/>
        <v>1.7948717948717949</v>
      </c>
      <c r="BV490" s="133">
        <f t="shared" si="245"/>
        <v>1.358974358974359</v>
      </c>
      <c r="BW490" s="133">
        <f t="shared" si="245"/>
        <v>1.9230769230769231</v>
      </c>
      <c r="BX490" s="133">
        <f t="shared" si="245"/>
        <v>1.6666666666666667</v>
      </c>
      <c r="BY490" s="133">
        <f t="shared" si="245"/>
        <v>1.8205128205128205</v>
      </c>
      <c r="BZ490" s="133">
        <f t="shared" si="245"/>
        <v>1.8205128205128205</v>
      </c>
      <c r="CA490" s="133">
        <f t="shared" si="245"/>
        <v>1.8461538461538463</v>
      </c>
      <c r="CB490" s="133">
        <f t="shared" si="245"/>
        <v>1.9743589743589745</v>
      </c>
      <c r="CC490" s="506">
        <f>COUNTIF(BH491:CB491,"Đ")</f>
        <v>19</v>
      </c>
      <c r="CD490" s="698">
        <f>CC490/(CC490+CE490+CG490+CI490)</f>
        <v>0.90476190476190477</v>
      </c>
      <c r="CE490" s="508">
        <f>COUNTIF(BH491:CB491,"CCG")</f>
        <v>2</v>
      </c>
      <c r="CF490" s="698">
        <f>CE490/(CC490+CE490+CG490+CI490)</f>
        <v>9.5238095238095233E-2</v>
      </c>
      <c r="CG490" s="508">
        <f>COUNTIF(BH491:CB491,"CĐ")</f>
        <v>0</v>
      </c>
      <c r="CH490" s="698">
        <f>CG490/(CC490+CE490+CG490+CI490)</f>
        <v>0</v>
      </c>
      <c r="CI490" s="538">
        <f>COUNTIF(BH491:CB491,"KĐG")</f>
        <v>0</v>
      </c>
      <c r="CJ490" s="699">
        <f>CI490/(CC490+CE490+CG490+CI490)</f>
        <v>0</v>
      </c>
      <c r="CK490" s="542">
        <f>(((CC490*2)+(CE490*1)+(CG490*0)))/(CC490+CE490+CG490)</f>
        <v>1.9047619047619047</v>
      </c>
      <c r="CL490" s="543" t="str">
        <f>IF(CJ490&gt;=50%,"KĐG",IF(CK490&gt;=1.6,"Đạt",IF(CK490&gt;=1,"Cần cố gắng","Chưa đạt")))</f>
        <v>Đạt</v>
      </c>
      <c r="CM490" s="315"/>
    </row>
    <row r="491" spans="1:91" s="22" customFormat="1" ht="21" hidden="1" customHeight="1" outlineLevel="1">
      <c r="A491" s="556"/>
      <c r="B491" s="556"/>
      <c r="C491" s="559"/>
      <c r="D491" s="560"/>
      <c r="E491" s="561"/>
      <c r="F491" s="349"/>
      <c r="G491" s="349"/>
      <c r="H491" s="180"/>
      <c r="I491" s="126"/>
      <c r="J491" s="127"/>
      <c r="K491" s="127"/>
      <c r="L491" s="349"/>
      <c r="M491" s="349"/>
      <c r="N491" s="349"/>
      <c r="O491" s="349"/>
      <c r="P491" s="349"/>
      <c r="Q491" s="349"/>
      <c r="R491" s="349"/>
      <c r="S491" s="128"/>
      <c r="T491" s="349"/>
      <c r="U491" s="349"/>
      <c r="V491" s="349"/>
      <c r="W491" s="349"/>
      <c r="X491" s="349"/>
      <c r="Y491" s="349"/>
      <c r="Z491" s="349"/>
      <c r="AA491" s="349"/>
      <c r="AB491" s="287"/>
      <c r="AC491" s="349"/>
      <c r="AD491" s="349"/>
      <c r="AE491" s="349"/>
      <c r="AF491" s="349"/>
      <c r="AG491" s="349"/>
      <c r="AH491" s="349"/>
      <c r="AI491" s="349"/>
      <c r="AJ491" s="349"/>
      <c r="AK491" s="349"/>
      <c r="AL491" s="349"/>
      <c r="AM491" s="349"/>
      <c r="AN491" s="349"/>
      <c r="AO491" s="349"/>
      <c r="AP491" s="349"/>
      <c r="AQ491" s="349"/>
      <c r="AR491" s="349"/>
      <c r="AS491" s="349"/>
      <c r="AT491" s="349"/>
      <c r="AU491" s="349"/>
      <c r="AV491" s="349"/>
      <c r="AW491" s="349"/>
      <c r="AX491" s="349"/>
      <c r="AY491" s="349"/>
      <c r="AZ491" s="349"/>
      <c r="BA491" s="349"/>
      <c r="BB491" s="349"/>
      <c r="BC491" s="349"/>
      <c r="BD491" s="349"/>
      <c r="BE491" s="349"/>
      <c r="BF491" s="349"/>
      <c r="BG491" s="349"/>
      <c r="BH491" s="133" t="str">
        <f>IF(BH489&gt;=50%,"KĐG",IF(BH490&gt;=1.6,"Đ",IF(BH490&gt;=1,"CCG","CĐ")))</f>
        <v>Đ</v>
      </c>
      <c r="BI491" s="133" t="str">
        <f t="shared" ref="BI491:CB491" si="246">IF(BI489&gt;=50%,"KĐG",IF(BI490&gt;=1.6,"Đ",IF(BI490&gt;=1,"CCG","CĐ")))</f>
        <v>Đ</v>
      </c>
      <c r="BJ491" s="133" t="str">
        <f t="shared" si="246"/>
        <v>Đ</v>
      </c>
      <c r="BK491" s="133" t="str">
        <f t="shared" si="246"/>
        <v>Đ</v>
      </c>
      <c r="BL491" s="133" t="str">
        <f t="shared" si="246"/>
        <v>Đ</v>
      </c>
      <c r="BM491" s="133" t="str">
        <f t="shared" si="246"/>
        <v>CCG</v>
      </c>
      <c r="BN491" s="133" t="str">
        <f t="shared" si="246"/>
        <v>Đ</v>
      </c>
      <c r="BO491" s="133" t="str">
        <f t="shared" si="246"/>
        <v>Đ</v>
      </c>
      <c r="BP491" s="133" t="str">
        <f t="shared" si="246"/>
        <v>Đ</v>
      </c>
      <c r="BQ491" s="133" t="str">
        <f t="shared" si="246"/>
        <v>Đ</v>
      </c>
      <c r="BR491" s="133" t="str">
        <f t="shared" si="246"/>
        <v>Đ</v>
      </c>
      <c r="BS491" s="133" t="str">
        <f t="shared" si="246"/>
        <v>Đ</v>
      </c>
      <c r="BT491" s="133" t="str">
        <f t="shared" si="246"/>
        <v>Đ</v>
      </c>
      <c r="BU491" s="133" t="str">
        <f t="shared" si="246"/>
        <v>Đ</v>
      </c>
      <c r="BV491" s="133" t="str">
        <f t="shared" si="246"/>
        <v>CCG</v>
      </c>
      <c r="BW491" s="133" t="str">
        <f t="shared" si="246"/>
        <v>Đ</v>
      </c>
      <c r="BX491" s="133" t="str">
        <f t="shared" si="246"/>
        <v>Đ</v>
      </c>
      <c r="BY491" s="133" t="str">
        <f t="shared" si="246"/>
        <v>Đ</v>
      </c>
      <c r="BZ491" s="133" t="str">
        <f t="shared" si="246"/>
        <v>Đ</v>
      </c>
      <c r="CA491" s="133" t="str">
        <f t="shared" si="246"/>
        <v>Đ</v>
      </c>
      <c r="CB491" s="133" t="str">
        <f t="shared" si="246"/>
        <v>Đ</v>
      </c>
      <c r="CC491" s="506"/>
      <c r="CD491" s="698"/>
      <c r="CE491" s="508"/>
      <c r="CF491" s="698"/>
      <c r="CG491" s="508"/>
      <c r="CH491" s="698"/>
      <c r="CI491" s="539"/>
      <c r="CJ491" s="700"/>
      <c r="CK491" s="542"/>
      <c r="CL491" s="544"/>
      <c r="CM491" s="315"/>
    </row>
    <row r="492" spans="1:91" s="22" customFormat="1" ht="12.75" hidden="1" customHeight="1" outlineLevel="1">
      <c r="A492" s="486" t="s">
        <v>860</v>
      </c>
      <c r="B492" s="486"/>
      <c r="C492" s="134" t="s">
        <v>855</v>
      </c>
      <c r="D492" s="23"/>
      <c r="E492" s="135"/>
      <c r="F492" s="23"/>
      <c r="G492" s="23"/>
      <c r="H492" s="181"/>
      <c r="I492" s="136"/>
      <c r="J492" s="137"/>
      <c r="K492" s="138"/>
      <c r="L492" s="139"/>
      <c r="M492" s="139"/>
      <c r="N492" s="139"/>
      <c r="O492" s="139"/>
      <c r="P492" s="139"/>
      <c r="Q492" s="139"/>
      <c r="R492" s="139"/>
      <c r="S492" s="140"/>
      <c r="T492" s="139"/>
      <c r="U492" s="139"/>
      <c r="V492" s="139"/>
      <c r="W492" s="139"/>
      <c r="X492" s="23"/>
      <c r="Y492" s="139"/>
      <c r="Z492" s="139"/>
      <c r="AA492" s="139"/>
      <c r="AB492" s="288"/>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41">
        <f t="shared" ref="BH492:CB492" si="247">COUNTIFS($Q$13:$Q$436,"x",BH$13:BH$436,"2")</f>
        <v>38</v>
      </c>
      <c r="BI492" s="141">
        <f t="shared" si="247"/>
        <v>36</v>
      </c>
      <c r="BJ492" s="141">
        <f t="shared" si="247"/>
        <v>37</v>
      </c>
      <c r="BK492" s="141">
        <f t="shared" si="247"/>
        <v>35</v>
      </c>
      <c r="BL492" s="141">
        <f t="shared" si="247"/>
        <v>37</v>
      </c>
      <c r="BM492" s="141">
        <f t="shared" si="247"/>
        <v>20</v>
      </c>
      <c r="BN492" s="141">
        <f t="shared" si="247"/>
        <v>39</v>
      </c>
      <c r="BO492" s="141">
        <f t="shared" si="247"/>
        <v>26</v>
      </c>
      <c r="BP492" s="141">
        <f t="shared" si="247"/>
        <v>37</v>
      </c>
      <c r="BQ492" s="141">
        <f t="shared" si="247"/>
        <v>37</v>
      </c>
      <c r="BR492" s="141">
        <f t="shared" si="247"/>
        <v>36</v>
      </c>
      <c r="BS492" s="141">
        <f t="shared" si="247"/>
        <v>38</v>
      </c>
      <c r="BT492" s="141">
        <f t="shared" si="247"/>
        <v>37</v>
      </c>
      <c r="BU492" s="141">
        <f t="shared" si="247"/>
        <v>32</v>
      </c>
      <c r="BV492" s="141">
        <f t="shared" si="247"/>
        <v>22</v>
      </c>
      <c r="BW492" s="141">
        <f t="shared" si="247"/>
        <v>39</v>
      </c>
      <c r="BX492" s="141">
        <f t="shared" si="247"/>
        <v>25</v>
      </c>
      <c r="BY492" s="141">
        <f t="shared" si="247"/>
        <v>33</v>
      </c>
      <c r="BZ492" s="141">
        <f t="shared" si="247"/>
        <v>37</v>
      </c>
      <c r="CA492" s="141">
        <f t="shared" si="247"/>
        <v>34</v>
      </c>
      <c r="CB492" s="141">
        <f t="shared" si="247"/>
        <v>39</v>
      </c>
      <c r="CC492" s="487"/>
      <c r="CD492" s="690"/>
      <c r="CE492" s="488"/>
      <c r="CF492" s="690"/>
      <c r="CG492" s="488"/>
      <c r="CH492" s="690"/>
      <c r="CI492" s="488"/>
      <c r="CJ492" s="690"/>
      <c r="CK492" s="488"/>
      <c r="CL492" s="489"/>
      <c r="CM492" s="6"/>
    </row>
    <row r="493" spans="1:91" s="22" customFormat="1" ht="12.75" hidden="1" customHeight="1" outlineLevel="1">
      <c r="A493" s="486"/>
      <c r="B493" s="486"/>
      <c r="C493" s="134" t="s">
        <v>856</v>
      </c>
      <c r="D493" s="23"/>
      <c r="E493" s="135"/>
      <c r="F493" s="23"/>
      <c r="G493" s="23"/>
      <c r="H493" s="181"/>
      <c r="I493" s="136"/>
      <c r="J493" s="137"/>
      <c r="K493" s="138"/>
      <c r="L493" s="139"/>
      <c r="M493" s="139"/>
      <c r="N493" s="139"/>
      <c r="O493" s="139"/>
      <c r="P493" s="139"/>
      <c r="Q493" s="139"/>
      <c r="R493" s="139"/>
      <c r="S493" s="140"/>
      <c r="T493" s="139"/>
      <c r="U493" s="139"/>
      <c r="V493" s="139"/>
      <c r="W493" s="139"/>
      <c r="X493" s="23"/>
      <c r="Y493" s="139"/>
      <c r="Z493" s="139"/>
      <c r="AA493" s="139"/>
      <c r="AB493" s="288"/>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41">
        <f t="shared" ref="BH493:CB493" si="248">COUNTIFS($Q$13:$Q$436,"x",BH$13:BH$436,"1")</f>
        <v>2</v>
      </c>
      <c r="BI493" s="141">
        <f t="shared" si="248"/>
        <v>4</v>
      </c>
      <c r="BJ493" s="141">
        <f t="shared" si="248"/>
        <v>3</v>
      </c>
      <c r="BK493" s="141">
        <f t="shared" si="248"/>
        <v>5</v>
      </c>
      <c r="BL493" s="141">
        <f t="shared" si="248"/>
        <v>3</v>
      </c>
      <c r="BM493" s="141">
        <f t="shared" si="248"/>
        <v>20</v>
      </c>
      <c r="BN493" s="141">
        <f t="shared" si="248"/>
        <v>1</v>
      </c>
      <c r="BO493" s="141">
        <f t="shared" si="248"/>
        <v>14</v>
      </c>
      <c r="BP493" s="141">
        <f t="shared" si="248"/>
        <v>3</v>
      </c>
      <c r="BQ493" s="141">
        <f t="shared" si="248"/>
        <v>3</v>
      </c>
      <c r="BR493" s="141">
        <f t="shared" si="248"/>
        <v>4</v>
      </c>
      <c r="BS493" s="141">
        <f t="shared" si="248"/>
        <v>2</v>
      </c>
      <c r="BT493" s="141">
        <f t="shared" si="248"/>
        <v>3</v>
      </c>
      <c r="BU493" s="141">
        <f t="shared" si="248"/>
        <v>8</v>
      </c>
      <c r="BV493" s="141">
        <f t="shared" si="248"/>
        <v>18</v>
      </c>
      <c r="BW493" s="141">
        <f t="shared" si="248"/>
        <v>1</v>
      </c>
      <c r="BX493" s="141">
        <f t="shared" si="248"/>
        <v>15</v>
      </c>
      <c r="BY493" s="141">
        <f t="shared" si="248"/>
        <v>7</v>
      </c>
      <c r="BZ493" s="141">
        <f t="shared" si="248"/>
        <v>3</v>
      </c>
      <c r="CA493" s="141">
        <f t="shared" si="248"/>
        <v>6</v>
      </c>
      <c r="CB493" s="141">
        <f t="shared" si="248"/>
        <v>1</v>
      </c>
      <c r="CC493" s="490"/>
      <c r="CD493" s="691"/>
      <c r="CE493" s="491"/>
      <c r="CF493" s="691"/>
      <c r="CG493" s="491"/>
      <c r="CH493" s="691"/>
      <c r="CI493" s="491"/>
      <c r="CJ493" s="691"/>
      <c r="CK493" s="491"/>
      <c r="CL493" s="492"/>
      <c r="CM493" s="6"/>
    </row>
    <row r="494" spans="1:91" s="22" customFormat="1" ht="12.75" hidden="1" customHeight="1" outlineLevel="1">
      <c r="A494" s="486"/>
      <c r="B494" s="486"/>
      <c r="C494" s="134" t="s">
        <v>857</v>
      </c>
      <c r="D494" s="23"/>
      <c r="E494" s="135"/>
      <c r="F494" s="23"/>
      <c r="G494" s="23"/>
      <c r="H494" s="181"/>
      <c r="I494" s="136"/>
      <c r="J494" s="137"/>
      <c r="K494" s="138"/>
      <c r="L494" s="139"/>
      <c r="M494" s="139"/>
      <c r="N494" s="139"/>
      <c r="O494" s="139"/>
      <c r="P494" s="139"/>
      <c r="Q494" s="139"/>
      <c r="R494" s="139"/>
      <c r="S494" s="140"/>
      <c r="T494" s="139"/>
      <c r="U494" s="139"/>
      <c r="V494" s="139"/>
      <c r="W494" s="139"/>
      <c r="X494" s="23"/>
      <c r="Y494" s="139"/>
      <c r="Z494" s="139"/>
      <c r="AA494" s="139"/>
      <c r="AB494" s="288"/>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41">
        <f t="shared" ref="BH494:CB494" si="249">COUNTIFS($Q$13:$Q$436,"x",BH$13:BH$436,"0")</f>
        <v>0</v>
      </c>
      <c r="BI494" s="141">
        <f t="shared" si="249"/>
        <v>0</v>
      </c>
      <c r="BJ494" s="141">
        <f t="shared" si="249"/>
        <v>0</v>
      </c>
      <c r="BK494" s="141">
        <f t="shared" si="249"/>
        <v>0</v>
      </c>
      <c r="BL494" s="141">
        <f t="shared" si="249"/>
        <v>0</v>
      </c>
      <c r="BM494" s="141">
        <f t="shared" si="249"/>
        <v>0</v>
      </c>
      <c r="BN494" s="141">
        <f t="shared" si="249"/>
        <v>0</v>
      </c>
      <c r="BO494" s="141">
        <f t="shared" si="249"/>
        <v>0</v>
      </c>
      <c r="BP494" s="141">
        <f t="shared" si="249"/>
        <v>0</v>
      </c>
      <c r="BQ494" s="141">
        <f t="shared" si="249"/>
        <v>0</v>
      </c>
      <c r="BR494" s="141">
        <f t="shared" si="249"/>
        <v>0</v>
      </c>
      <c r="BS494" s="141">
        <f t="shared" si="249"/>
        <v>0</v>
      </c>
      <c r="BT494" s="141">
        <f t="shared" si="249"/>
        <v>0</v>
      </c>
      <c r="BU494" s="141">
        <f t="shared" si="249"/>
        <v>0</v>
      </c>
      <c r="BV494" s="141">
        <f t="shared" si="249"/>
        <v>0</v>
      </c>
      <c r="BW494" s="141">
        <f t="shared" si="249"/>
        <v>0</v>
      </c>
      <c r="BX494" s="141">
        <f t="shared" si="249"/>
        <v>0</v>
      </c>
      <c r="BY494" s="141">
        <f t="shared" si="249"/>
        <v>0</v>
      </c>
      <c r="BZ494" s="141">
        <f t="shared" si="249"/>
        <v>0</v>
      </c>
      <c r="CA494" s="141">
        <f t="shared" si="249"/>
        <v>0</v>
      </c>
      <c r="CB494" s="141">
        <f t="shared" si="249"/>
        <v>0</v>
      </c>
      <c r="CC494" s="490"/>
      <c r="CD494" s="691"/>
      <c r="CE494" s="491"/>
      <c r="CF494" s="691"/>
      <c r="CG494" s="491"/>
      <c r="CH494" s="691"/>
      <c r="CI494" s="491"/>
      <c r="CJ494" s="691"/>
      <c r="CK494" s="491"/>
      <c r="CL494" s="492"/>
      <c r="CM494" s="6"/>
    </row>
    <row r="495" spans="1:91" s="22" customFormat="1" ht="12.75" hidden="1" customHeight="1" outlineLevel="1">
      <c r="A495" s="486"/>
      <c r="B495" s="486"/>
      <c r="C495" s="496" t="s">
        <v>873</v>
      </c>
      <c r="D495" s="497"/>
      <c r="E495" s="498"/>
      <c r="F495" s="23"/>
      <c r="G495" s="23"/>
      <c r="H495" s="181"/>
      <c r="I495" s="136"/>
      <c r="J495" s="137"/>
      <c r="K495" s="138"/>
      <c r="L495" s="139"/>
      <c r="M495" s="139"/>
      <c r="N495" s="139"/>
      <c r="O495" s="139"/>
      <c r="P495" s="139"/>
      <c r="Q495" s="139"/>
      <c r="R495" s="139"/>
      <c r="S495" s="140"/>
      <c r="T495" s="139"/>
      <c r="U495" s="139"/>
      <c r="V495" s="139"/>
      <c r="W495" s="139"/>
      <c r="X495" s="23"/>
      <c r="Y495" s="139"/>
      <c r="Z495" s="139"/>
      <c r="AA495" s="139"/>
      <c r="AB495" s="288"/>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41">
        <f t="shared" ref="BH495:CB495" si="250">COUNTIFS($Q$13:$Q$436,"x",BH$13:BH$436,"KĐG")</f>
        <v>0</v>
      </c>
      <c r="BI495" s="141">
        <f t="shared" si="250"/>
        <v>0</v>
      </c>
      <c r="BJ495" s="141">
        <f t="shared" si="250"/>
        <v>0</v>
      </c>
      <c r="BK495" s="141">
        <f t="shared" si="250"/>
        <v>0</v>
      </c>
      <c r="BL495" s="141">
        <f t="shared" si="250"/>
        <v>0</v>
      </c>
      <c r="BM495" s="141">
        <f t="shared" si="250"/>
        <v>0</v>
      </c>
      <c r="BN495" s="141">
        <f t="shared" si="250"/>
        <v>0</v>
      </c>
      <c r="BO495" s="141">
        <f t="shared" si="250"/>
        <v>0</v>
      </c>
      <c r="BP495" s="141">
        <f t="shared" si="250"/>
        <v>0</v>
      </c>
      <c r="BQ495" s="141">
        <f t="shared" si="250"/>
        <v>0</v>
      </c>
      <c r="BR495" s="141">
        <f t="shared" si="250"/>
        <v>0</v>
      </c>
      <c r="BS495" s="141">
        <f t="shared" si="250"/>
        <v>0</v>
      </c>
      <c r="BT495" s="141">
        <f t="shared" si="250"/>
        <v>0</v>
      </c>
      <c r="BU495" s="141">
        <f t="shared" si="250"/>
        <v>0</v>
      </c>
      <c r="BV495" s="141">
        <f t="shared" si="250"/>
        <v>0</v>
      </c>
      <c r="BW495" s="141">
        <f t="shared" si="250"/>
        <v>0</v>
      </c>
      <c r="BX495" s="141">
        <f t="shared" si="250"/>
        <v>0</v>
      </c>
      <c r="BY495" s="141">
        <f t="shared" si="250"/>
        <v>0</v>
      </c>
      <c r="BZ495" s="141">
        <f t="shared" si="250"/>
        <v>0</v>
      </c>
      <c r="CA495" s="141">
        <f t="shared" si="250"/>
        <v>0</v>
      </c>
      <c r="CB495" s="141">
        <f t="shared" si="250"/>
        <v>0</v>
      </c>
      <c r="CC495" s="490"/>
      <c r="CD495" s="691"/>
      <c r="CE495" s="491"/>
      <c r="CF495" s="691"/>
      <c r="CG495" s="491"/>
      <c r="CH495" s="691"/>
      <c r="CI495" s="491"/>
      <c r="CJ495" s="691"/>
      <c r="CK495" s="491"/>
      <c r="CL495" s="492"/>
      <c r="CM495" s="6"/>
    </row>
    <row r="496" spans="1:91" s="22" customFormat="1" ht="12.75" hidden="1" customHeight="1" outlineLevel="1">
      <c r="A496" s="562"/>
      <c r="B496" s="562"/>
      <c r="C496" s="569"/>
      <c r="D496" s="570"/>
      <c r="E496" s="571"/>
      <c r="F496" s="23"/>
      <c r="G496" s="23"/>
      <c r="H496" s="181"/>
      <c r="I496" s="136"/>
      <c r="J496" s="137"/>
      <c r="K496" s="138"/>
      <c r="L496" s="139"/>
      <c r="M496" s="139"/>
      <c r="N496" s="139"/>
      <c r="O496" s="139"/>
      <c r="P496" s="139"/>
      <c r="Q496" s="139"/>
      <c r="R496" s="139"/>
      <c r="S496" s="140"/>
      <c r="T496" s="139"/>
      <c r="U496" s="139"/>
      <c r="V496" s="139"/>
      <c r="W496" s="139"/>
      <c r="X496" s="23"/>
      <c r="Y496" s="139"/>
      <c r="Z496" s="139"/>
      <c r="AA496" s="139"/>
      <c r="AB496" s="288"/>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347">
        <f>BH495/(BH492+BH493+BH494+BH495)</f>
        <v>0</v>
      </c>
      <c r="BI496" s="347">
        <f t="shared" ref="BI496:CB496" si="251">BI495/(BI492+BI493+BI494+BI495)</f>
        <v>0</v>
      </c>
      <c r="BJ496" s="347">
        <f t="shared" si="251"/>
        <v>0</v>
      </c>
      <c r="BK496" s="347">
        <f t="shared" si="251"/>
        <v>0</v>
      </c>
      <c r="BL496" s="347">
        <f t="shared" si="251"/>
        <v>0</v>
      </c>
      <c r="BM496" s="347">
        <f t="shared" si="251"/>
        <v>0</v>
      </c>
      <c r="BN496" s="347">
        <f t="shared" si="251"/>
        <v>0</v>
      </c>
      <c r="BO496" s="347">
        <f t="shared" si="251"/>
        <v>0</v>
      </c>
      <c r="BP496" s="347">
        <f t="shared" si="251"/>
        <v>0</v>
      </c>
      <c r="BQ496" s="347">
        <f t="shared" si="251"/>
        <v>0</v>
      </c>
      <c r="BR496" s="347">
        <f t="shared" si="251"/>
        <v>0</v>
      </c>
      <c r="BS496" s="347">
        <f t="shared" si="251"/>
        <v>0</v>
      </c>
      <c r="BT496" s="347">
        <f t="shared" si="251"/>
        <v>0</v>
      </c>
      <c r="BU496" s="347">
        <f t="shared" si="251"/>
        <v>0</v>
      </c>
      <c r="BV496" s="347">
        <f t="shared" si="251"/>
        <v>0</v>
      </c>
      <c r="BW496" s="347">
        <f t="shared" si="251"/>
        <v>0</v>
      </c>
      <c r="BX496" s="347">
        <f t="shared" si="251"/>
        <v>0</v>
      </c>
      <c r="BY496" s="347">
        <f t="shared" si="251"/>
        <v>0</v>
      </c>
      <c r="BZ496" s="347">
        <f t="shared" si="251"/>
        <v>0</v>
      </c>
      <c r="CA496" s="347">
        <f t="shared" si="251"/>
        <v>0</v>
      </c>
      <c r="CB496" s="347">
        <f t="shared" si="251"/>
        <v>0</v>
      </c>
      <c r="CC496" s="493"/>
      <c r="CD496" s="693"/>
      <c r="CE496" s="494"/>
      <c r="CF496" s="693"/>
      <c r="CG496" s="494"/>
      <c r="CH496" s="693"/>
      <c r="CI496" s="494"/>
      <c r="CJ496" s="693"/>
      <c r="CK496" s="494"/>
      <c r="CL496" s="495"/>
      <c r="CM496" s="6"/>
    </row>
    <row r="497" spans="1:91" s="22" customFormat="1" ht="12.75" hidden="1" customHeight="1" outlineLevel="1">
      <c r="A497" s="486"/>
      <c r="B497" s="486"/>
      <c r="C497" s="499" t="s">
        <v>875</v>
      </c>
      <c r="D497" s="551"/>
      <c r="E497" s="552"/>
      <c r="F497" s="23"/>
      <c r="G497" s="23"/>
      <c r="H497" s="181"/>
      <c r="I497" s="136"/>
      <c r="J497" s="137"/>
      <c r="K497" s="138"/>
      <c r="L497" s="139"/>
      <c r="M497" s="139"/>
      <c r="N497" s="139"/>
      <c r="O497" s="139"/>
      <c r="P497" s="139"/>
      <c r="Q497" s="139"/>
      <c r="R497" s="139"/>
      <c r="S497" s="140"/>
      <c r="T497" s="139"/>
      <c r="U497" s="139"/>
      <c r="V497" s="139"/>
      <c r="W497" s="139"/>
      <c r="X497" s="23"/>
      <c r="Y497" s="139"/>
      <c r="Z497" s="139"/>
      <c r="AA497" s="139"/>
      <c r="AB497" s="288"/>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43">
        <f>(((BH492*2)+(BH493*1)+(BH494*0)))/(BH492+BH493+BH494)</f>
        <v>1.95</v>
      </c>
      <c r="BI497" s="143">
        <f t="shared" ref="BI497:CB497" si="252">(((BI492*2)+(BI493*1)+(BI494*0)))/(BI492+BI493+BI494)</f>
        <v>1.9</v>
      </c>
      <c r="BJ497" s="143">
        <f t="shared" si="252"/>
        <v>1.925</v>
      </c>
      <c r="BK497" s="143">
        <f t="shared" si="252"/>
        <v>1.875</v>
      </c>
      <c r="BL497" s="143">
        <f t="shared" si="252"/>
        <v>1.925</v>
      </c>
      <c r="BM497" s="143">
        <f t="shared" si="252"/>
        <v>1.5</v>
      </c>
      <c r="BN497" s="143">
        <f t="shared" si="252"/>
        <v>1.9750000000000001</v>
      </c>
      <c r="BO497" s="143">
        <f t="shared" si="252"/>
        <v>1.65</v>
      </c>
      <c r="BP497" s="143">
        <f t="shared" si="252"/>
        <v>1.925</v>
      </c>
      <c r="BQ497" s="143">
        <f t="shared" si="252"/>
        <v>1.925</v>
      </c>
      <c r="BR497" s="143">
        <f t="shared" si="252"/>
        <v>1.9</v>
      </c>
      <c r="BS497" s="143">
        <f t="shared" si="252"/>
        <v>1.95</v>
      </c>
      <c r="BT497" s="143">
        <f t="shared" si="252"/>
        <v>1.925</v>
      </c>
      <c r="BU497" s="143">
        <f t="shared" si="252"/>
        <v>1.8</v>
      </c>
      <c r="BV497" s="143">
        <f t="shared" si="252"/>
        <v>1.55</v>
      </c>
      <c r="BW497" s="143">
        <f t="shared" si="252"/>
        <v>1.9750000000000001</v>
      </c>
      <c r="BX497" s="143">
        <f t="shared" si="252"/>
        <v>1.625</v>
      </c>
      <c r="BY497" s="143">
        <f t="shared" si="252"/>
        <v>1.825</v>
      </c>
      <c r="BZ497" s="143">
        <f t="shared" si="252"/>
        <v>1.925</v>
      </c>
      <c r="CA497" s="143">
        <f t="shared" si="252"/>
        <v>1.85</v>
      </c>
      <c r="CB497" s="143">
        <f t="shared" si="252"/>
        <v>1.9750000000000001</v>
      </c>
      <c r="CC497" s="505">
        <f>COUNTIF(BH498:CB498,"Đ")</f>
        <v>19</v>
      </c>
      <c r="CD497" s="685">
        <f>CC497/(CC497+CE497+CG497+CI497)</f>
        <v>0.90476190476190477</v>
      </c>
      <c r="CE497" s="515">
        <f>COUNTIF(BH498:CB498,"CCG")</f>
        <v>2</v>
      </c>
      <c r="CF497" s="685">
        <f>CE497/(CC497+CE497+CG497+CI497)</f>
        <v>9.5238095238095233E-2</v>
      </c>
      <c r="CG497" s="515">
        <f>COUNTIF(BH498:CB498,"CĐ")</f>
        <v>0</v>
      </c>
      <c r="CH497" s="685">
        <f>CG497/(CC497+CE497+CG497+CI497)</f>
        <v>0</v>
      </c>
      <c r="CI497" s="516">
        <f>COUNTIF(BH498:CB498,"KĐG")</f>
        <v>0</v>
      </c>
      <c r="CJ497" s="686">
        <f>CI497/(CC497+CE497+CG497+CI497)</f>
        <v>0</v>
      </c>
      <c r="CK497" s="511">
        <f>(((CC497*2)+(CE497*1)+(CG497*0)))/(CC497+CE497+CG497)</f>
        <v>1.9047619047619047</v>
      </c>
      <c r="CL497" s="512" t="str">
        <f>IF(CJ497&gt;=50%,"KĐG",IF(CK497&gt;=1.6,"Đạt",IF(CK497&gt;=1,"Cần cố gắng","Chưa đạt")))</f>
        <v>Đạt</v>
      </c>
      <c r="CM497" s="6"/>
    </row>
    <row r="498" spans="1:91" s="22" customFormat="1" ht="12.75" hidden="1" customHeight="1" outlineLevel="1">
      <c r="A498" s="486"/>
      <c r="B498" s="486"/>
      <c r="C498" s="553"/>
      <c r="D498" s="554"/>
      <c r="E498" s="555"/>
      <c r="F498" s="23"/>
      <c r="G498" s="23"/>
      <c r="H498" s="181"/>
      <c r="I498" s="136"/>
      <c r="J498" s="137"/>
      <c r="K498" s="138"/>
      <c r="L498" s="139"/>
      <c r="M498" s="139"/>
      <c r="N498" s="139"/>
      <c r="O498" s="139"/>
      <c r="P498" s="139"/>
      <c r="Q498" s="139"/>
      <c r="R498" s="139"/>
      <c r="S498" s="140"/>
      <c r="T498" s="139"/>
      <c r="U498" s="139"/>
      <c r="V498" s="139"/>
      <c r="W498" s="139"/>
      <c r="X498" s="23"/>
      <c r="Y498" s="139"/>
      <c r="Z498" s="139"/>
      <c r="AA498" s="139"/>
      <c r="AB498" s="288"/>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43" t="str">
        <f>IF(BH496&gt;=50%,"KĐG",IF(BH497&gt;=1.6,"Đ",IF(BH497&gt;=1,"CCG","CĐ")))</f>
        <v>Đ</v>
      </c>
      <c r="BI498" s="143" t="str">
        <f t="shared" ref="BI498:CB498" si="253">IF(BI496&gt;=50%,"KĐG",IF(BI497&gt;=1.6,"Đ",IF(BI497&gt;=1,"CCG","CĐ")))</f>
        <v>Đ</v>
      </c>
      <c r="BJ498" s="143" t="str">
        <f t="shared" si="253"/>
        <v>Đ</v>
      </c>
      <c r="BK498" s="143" t="str">
        <f t="shared" si="253"/>
        <v>Đ</v>
      </c>
      <c r="BL498" s="143" t="str">
        <f t="shared" si="253"/>
        <v>Đ</v>
      </c>
      <c r="BM498" s="143" t="str">
        <f t="shared" si="253"/>
        <v>CCG</v>
      </c>
      <c r="BN498" s="143" t="str">
        <f t="shared" si="253"/>
        <v>Đ</v>
      </c>
      <c r="BO498" s="143" t="str">
        <f t="shared" si="253"/>
        <v>Đ</v>
      </c>
      <c r="BP498" s="143" t="str">
        <f t="shared" si="253"/>
        <v>Đ</v>
      </c>
      <c r="BQ498" s="143" t="str">
        <f t="shared" si="253"/>
        <v>Đ</v>
      </c>
      <c r="BR498" s="143" t="str">
        <f t="shared" si="253"/>
        <v>Đ</v>
      </c>
      <c r="BS498" s="143" t="str">
        <f t="shared" si="253"/>
        <v>Đ</v>
      </c>
      <c r="BT498" s="143" t="str">
        <f t="shared" si="253"/>
        <v>Đ</v>
      </c>
      <c r="BU498" s="143" t="str">
        <f t="shared" si="253"/>
        <v>Đ</v>
      </c>
      <c r="BV498" s="143" t="str">
        <f t="shared" si="253"/>
        <v>CCG</v>
      </c>
      <c r="BW498" s="143" t="str">
        <f t="shared" si="253"/>
        <v>Đ</v>
      </c>
      <c r="BX498" s="143" t="str">
        <f t="shared" si="253"/>
        <v>Đ</v>
      </c>
      <c r="BY498" s="143" t="str">
        <f t="shared" si="253"/>
        <v>Đ</v>
      </c>
      <c r="BZ498" s="143" t="str">
        <f t="shared" si="253"/>
        <v>Đ</v>
      </c>
      <c r="CA498" s="143" t="str">
        <f t="shared" si="253"/>
        <v>Đ</v>
      </c>
      <c r="CB498" s="143" t="str">
        <f t="shared" si="253"/>
        <v>Đ</v>
      </c>
      <c r="CC498" s="505"/>
      <c r="CD498" s="685"/>
      <c r="CE498" s="515"/>
      <c r="CF498" s="685"/>
      <c r="CG498" s="515"/>
      <c r="CH498" s="685"/>
      <c r="CI498" s="517"/>
      <c r="CJ498" s="687"/>
      <c r="CK498" s="511"/>
      <c r="CL498" s="513"/>
      <c r="CM498" s="6"/>
    </row>
    <row r="499" spans="1:91" s="22" customFormat="1" ht="23.25" hidden="1" customHeight="1" outlineLevel="1">
      <c r="A499" s="556" t="s">
        <v>871</v>
      </c>
      <c r="B499" s="556"/>
      <c r="C499" s="348" t="s">
        <v>855</v>
      </c>
      <c r="D499" s="349"/>
      <c r="E499" s="350"/>
      <c r="F499" s="349"/>
      <c r="G499" s="349"/>
      <c r="H499" s="180"/>
      <c r="I499" s="126"/>
      <c r="J499" s="127"/>
      <c r="K499" s="127"/>
      <c r="L499" s="349"/>
      <c r="M499" s="349"/>
      <c r="N499" s="349"/>
      <c r="O499" s="349"/>
      <c r="P499" s="349"/>
      <c r="Q499" s="349"/>
      <c r="R499" s="349"/>
      <c r="S499" s="128"/>
      <c r="T499" s="349"/>
      <c r="U499" s="349"/>
      <c r="V499" s="349"/>
      <c r="W499" s="349"/>
      <c r="X499" s="349"/>
      <c r="Y499" s="349"/>
      <c r="Z499" s="349"/>
      <c r="AA499" s="349"/>
      <c r="AB499" s="287"/>
      <c r="AC499" s="349"/>
      <c r="AD499" s="349"/>
      <c r="AE499" s="349"/>
      <c r="AF499" s="349"/>
      <c r="AG499" s="349"/>
      <c r="AH499" s="349"/>
      <c r="AI499" s="349"/>
      <c r="AJ499" s="349"/>
      <c r="AK499" s="349"/>
      <c r="AL499" s="349"/>
      <c r="AM499" s="349"/>
      <c r="AN499" s="349"/>
      <c r="AO499" s="349"/>
      <c r="AP499" s="349"/>
      <c r="AQ499" s="349"/>
      <c r="AR499" s="349"/>
      <c r="AS499" s="349"/>
      <c r="AT499" s="349"/>
      <c r="AU499" s="349"/>
      <c r="AV499" s="349"/>
      <c r="AW499" s="349"/>
      <c r="AX499" s="349"/>
      <c r="AY499" s="349"/>
      <c r="AZ499" s="349"/>
      <c r="BA499" s="349"/>
      <c r="BB499" s="349"/>
      <c r="BC499" s="349"/>
      <c r="BD499" s="349"/>
      <c r="BE499" s="349"/>
      <c r="BF499" s="349"/>
      <c r="BG499" s="349"/>
      <c r="BH499" s="129">
        <f t="shared" ref="BH499:CB499" si="254">COUNTIFS($R$14:$R$444,"x",BH$14:BH$444,"2")</f>
        <v>35</v>
      </c>
      <c r="BI499" s="129">
        <f t="shared" si="254"/>
        <v>44</v>
      </c>
      <c r="BJ499" s="129">
        <f t="shared" si="254"/>
        <v>36</v>
      </c>
      <c r="BK499" s="129">
        <f t="shared" si="254"/>
        <v>39</v>
      </c>
      <c r="BL499" s="129">
        <f t="shared" si="254"/>
        <v>38</v>
      </c>
      <c r="BM499" s="129">
        <f t="shared" si="254"/>
        <v>12</v>
      </c>
      <c r="BN499" s="129">
        <f t="shared" si="254"/>
        <v>44</v>
      </c>
      <c r="BO499" s="129">
        <f t="shared" si="254"/>
        <v>44</v>
      </c>
      <c r="BP499" s="129">
        <f t="shared" si="254"/>
        <v>44</v>
      </c>
      <c r="BQ499" s="129">
        <f t="shared" si="254"/>
        <v>43</v>
      </c>
      <c r="BR499" s="129">
        <f t="shared" si="254"/>
        <v>42</v>
      </c>
      <c r="BS499" s="129">
        <f t="shared" si="254"/>
        <v>45</v>
      </c>
      <c r="BT499" s="129">
        <f t="shared" si="254"/>
        <v>10</v>
      </c>
      <c r="BU499" s="129">
        <f t="shared" si="254"/>
        <v>35</v>
      </c>
      <c r="BV499" s="129">
        <f t="shared" si="254"/>
        <v>42</v>
      </c>
      <c r="BW499" s="129">
        <f t="shared" si="254"/>
        <v>34</v>
      </c>
      <c r="BX499" s="129">
        <f t="shared" si="254"/>
        <v>42</v>
      </c>
      <c r="BY499" s="129">
        <f t="shared" si="254"/>
        <v>9</v>
      </c>
      <c r="BZ499" s="129">
        <f t="shared" si="254"/>
        <v>43</v>
      </c>
      <c r="CA499" s="129">
        <f t="shared" si="254"/>
        <v>44</v>
      </c>
      <c r="CB499" s="129">
        <f t="shared" si="254"/>
        <v>30</v>
      </c>
      <c r="CC499" s="519"/>
      <c r="CD499" s="703"/>
      <c r="CE499" s="520"/>
      <c r="CF499" s="703"/>
      <c r="CG499" s="520"/>
      <c r="CH499" s="703"/>
      <c r="CI499" s="520"/>
      <c r="CJ499" s="703"/>
      <c r="CK499" s="520"/>
      <c r="CL499" s="521"/>
      <c r="CM499" s="315"/>
    </row>
    <row r="500" spans="1:91" s="22" customFormat="1" ht="23.25" hidden="1" customHeight="1" outlineLevel="1">
      <c r="A500" s="556"/>
      <c r="B500" s="556"/>
      <c r="C500" s="348" t="s">
        <v>856</v>
      </c>
      <c r="D500" s="349"/>
      <c r="E500" s="350"/>
      <c r="F500" s="349"/>
      <c r="G500" s="349"/>
      <c r="H500" s="180"/>
      <c r="I500" s="126"/>
      <c r="J500" s="127"/>
      <c r="K500" s="127"/>
      <c r="L500" s="349"/>
      <c r="M500" s="349"/>
      <c r="N500" s="349"/>
      <c r="O500" s="349"/>
      <c r="P500" s="349"/>
      <c r="Q500" s="349"/>
      <c r="R500" s="349"/>
      <c r="S500" s="128"/>
      <c r="T500" s="349"/>
      <c r="U500" s="349"/>
      <c r="V500" s="349"/>
      <c r="W500" s="349"/>
      <c r="X500" s="349"/>
      <c r="Y500" s="349"/>
      <c r="Z500" s="349"/>
      <c r="AA500" s="349"/>
      <c r="AB500" s="287"/>
      <c r="AC500" s="349"/>
      <c r="AD500" s="349"/>
      <c r="AE500" s="349"/>
      <c r="AF500" s="349"/>
      <c r="AG500" s="349"/>
      <c r="AH500" s="349"/>
      <c r="AI500" s="349"/>
      <c r="AJ500" s="349"/>
      <c r="AK500" s="349"/>
      <c r="AL500" s="349"/>
      <c r="AM500" s="349"/>
      <c r="AN500" s="349"/>
      <c r="AO500" s="349"/>
      <c r="AP500" s="349"/>
      <c r="AQ500" s="349"/>
      <c r="AR500" s="349"/>
      <c r="AS500" s="349"/>
      <c r="AT500" s="349"/>
      <c r="AU500" s="349"/>
      <c r="AV500" s="349"/>
      <c r="AW500" s="349"/>
      <c r="AX500" s="349"/>
      <c r="AY500" s="349"/>
      <c r="AZ500" s="349"/>
      <c r="BA500" s="349"/>
      <c r="BB500" s="349"/>
      <c r="BC500" s="349"/>
      <c r="BD500" s="349"/>
      <c r="BE500" s="349"/>
      <c r="BF500" s="349"/>
      <c r="BG500" s="349"/>
      <c r="BH500" s="129">
        <f t="shared" ref="BH500:CB500" si="255">COUNTIFS($R$14:$R$444,"x",BH$14:BH$444,"1")</f>
        <v>12</v>
      </c>
      <c r="BI500" s="129">
        <f t="shared" si="255"/>
        <v>3</v>
      </c>
      <c r="BJ500" s="129">
        <f t="shared" si="255"/>
        <v>11</v>
      </c>
      <c r="BK500" s="129">
        <f t="shared" si="255"/>
        <v>8</v>
      </c>
      <c r="BL500" s="129">
        <f t="shared" si="255"/>
        <v>9</v>
      </c>
      <c r="BM500" s="129">
        <f t="shared" si="255"/>
        <v>35</v>
      </c>
      <c r="BN500" s="129">
        <f t="shared" si="255"/>
        <v>3</v>
      </c>
      <c r="BO500" s="129">
        <f t="shared" si="255"/>
        <v>3</v>
      </c>
      <c r="BP500" s="129">
        <f t="shared" si="255"/>
        <v>3</v>
      </c>
      <c r="BQ500" s="129">
        <f t="shared" si="255"/>
        <v>4</v>
      </c>
      <c r="BR500" s="129">
        <f t="shared" si="255"/>
        <v>5</v>
      </c>
      <c r="BS500" s="129">
        <f t="shared" si="255"/>
        <v>2</v>
      </c>
      <c r="BT500" s="129">
        <f t="shared" si="255"/>
        <v>37</v>
      </c>
      <c r="BU500" s="129">
        <f t="shared" si="255"/>
        <v>12</v>
      </c>
      <c r="BV500" s="129">
        <f t="shared" si="255"/>
        <v>5</v>
      </c>
      <c r="BW500" s="129">
        <f t="shared" si="255"/>
        <v>13</v>
      </c>
      <c r="BX500" s="129">
        <f t="shared" si="255"/>
        <v>5</v>
      </c>
      <c r="BY500" s="129">
        <f t="shared" si="255"/>
        <v>38</v>
      </c>
      <c r="BZ500" s="129">
        <f t="shared" si="255"/>
        <v>4</v>
      </c>
      <c r="CA500" s="129">
        <f t="shared" si="255"/>
        <v>3</v>
      </c>
      <c r="CB500" s="129">
        <f t="shared" si="255"/>
        <v>17</v>
      </c>
      <c r="CC500" s="522"/>
      <c r="CD500" s="704"/>
      <c r="CE500" s="523"/>
      <c r="CF500" s="704"/>
      <c r="CG500" s="523"/>
      <c r="CH500" s="704"/>
      <c r="CI500" s="523"/>
      <c r="CJ500" s="704"/>
      <c r="CK500" s="523"/>
      <c r="CL500" s="524"/>
      <c r="CM500" s="315"/>
    </row>
    <row r="501" spans="1:91" s="22" customFormat="1" ht="23.25" hidden="1" customHeight="1" outlineLevel="1">
      <c r="A501" s="556"/>
      <c r="B501" s="556"/>
      <c r="C501" s="348" t="s">
        <v>857</v>
      </c>
      <c r="D501" s="349"/>
      <c r="E501" s="350"/>
      <c r="F501" s="349"/>
      <c r="G501" s="349"/>
      <c r="H501" s="180"/>
      <c r="I501" s="126"/>
      <c r="J501" s="127"/>
      <c r="K501" s="127"/>
      <c r="L501" s="349"/>
      <c r="M501" s="349"/>
      <c r="N501" s="349"/>
      <c r="O501" s="349"/>
      <c r="P501" s="349"/>
      <c r="Q501" s="349"/>
      <c r="R501" s="349"/>
      <c r="S501" s="128"/>
      <c r="T501" s="349"/>
      <c r="U501" s="349"/>
      <c r="V501" s="349"/>
      <c r="W501" s="349"/>
      <c r="X501" s="349"/>
      <c r="Y501" s="349"/>
      <c r="Z501" s="349"/>
      <c r="AA501" s="349"/>
      <c r="AB501" s="287"/>
      <c r="AC501" s="349"/>
      <c r="AD501" s="349"/>
      <c r="AE501" s="349"/>
      <c r="AF501" s="349"/>
      <c r="AG501" s="349"/>
      <c r="AH501" s="349"/>
      <c r="AI501" s="349"/>
      <c r="AJ501" s="349"/>
      <c r="AK501" s="349"/>
      <c r="AL501" s="349"/>
      <c r="AM501" s="349"/>
      <c r="AN501" s="349"/>
      <c r="AO501" s="349"/>
      <c r="AP501" s="349"/>
      <c r="AQ501" s="349"/>
      <c r="AR501" s="349"/>
      <c r="AS501" s="349"/>
      <c r="AT501" s="349"/>
      <c r="AU501" s="349"/>
      <c r="AV501" s="349"/>
      <c r="AW501" s="349"/>
      <c r="AX501" s="349"/>
      <c r="AY501" s="349"/>
      <c r="AZ501" s="349"/>
      <c r="BA501" s="349"/>
      <c r="BB501" s="349"/>
      <c r="BC501" s="349"/>
      <c r="BD501" s="349"/>
      <c r="BE501" s="349"/>
      <c r="BF501" s="349"/>
      <c r="BG501" s="349"/>
      <c r="BH501" s="129">
        <f t="shared" ref="BH501:CB501" si="256">COUNTIFS($R$14:$R$444,"x",BH$14:BH$444,"0")</f>
        <v>0</v>
      </c>
      <c r="BI501" s="129">
        <f t="shared" si="256"/>
        <v>0</v>
      </c>
      <c r="BJ501" s="129">
        <f t="shared" si="256"/>
        <v>0</v>
      </c>
      <c r="BK501" s="129">
        <f t="shared" si="256"/>
        <v>0</v>
      </c>
      <c r="BL501" s="129">
        <f t="shared" si="256"/>
        <v>0</v>
      </c>
      <c r="BM501" s="129">
        <f t="shared" si="256"/>
        <v>0</v>
      </c>
      <c r="BN501" s="129">
        <f t="shared" si="256"/>
        <v>0</v>
      </c>
      <c r="BO501" s="129">
        <f t="shared" si="256"/>
        <v>0</v>
      </c>
      <c r="BP501" s="129">
        <f t="shared" si="256"/>
        <v>0</v>
      </c>
      <c r="BQ501" s="129">
        <f t="shared" si="256"/>
        <v>0</v>
      </c>
      <c r="BR501" s="129">
        <f t="shared" si="256"/>
        <v>0</v>
      </c>
      <c r="BS501" s="129">
        <f t="shared" si="256"/>
        <v>0</v>
      </c>
      <c r="BT501" s="129">
        <f t="shared" si="256"/>
        <v>0</v>
      </c>
      <c r="BU501" s="129">
        <f t="shared" si="256"/>
        <v>0</v>
      </c>
      <c r="BV501" s="129">
        <f t="shared" si="256"/>
        <v>0</v>
      </c>
      <c r="BW501" s="129">
        <f t="shared" si="256"/>
        <v>0</v>
      </c>
      <c r="BX501" s="129">
        <f t="shared" si="256"/>
        <v>0</v>
      </c>
      <c r="BY501" s="129">
        <f t="shared" si="256"/>
        <v>0</v>
      </c>
      <c r="BZ501" s="129">
        <f t="shared" si="256"/>
        <v>0</v>
      </c>
      <c r="CA501" s="129">
        <f t="shared" si="256"/>
        <v>0</v>
      </c>
      <c r="CB501" s="129">
        <f t="shared" si="256"/>
        <v>0</v>
      </c>
      <c r="CC501" s="522"/>
      <c r="CD501" s="704"/>
      <c r="CE501" s="523"/>
      <c r="CF501" s="704"/>
      <c r="CG501" s="523"/>
      <c r="CH501" s="704"/>
      <c r="CI501" s="523"/>
      <c r="CJ501" s="704"/>
      <c r="CK501" s="523"/>
      <c r="CL501" s="524"/>
      <c r="CM501" s="315"/>
    </row>
    <row r="502" spans="1:91" s="22" customFormat="1" ht="23.25" hidden="1" customHeight="1" outlineLevel="1">
      <c r="A502" s="556"/>
      <c r="B502" s="556"/>
      <c r="C502" s="528" t="s">
        <v>873</v>
      </c>
      <c r="D502" s="529"/>
      <c r="E502" s="530"/>
      <c r="F502" s="349"/>
      <c r="G502" s="349"/>
      <c r="H502" s="180"/>
      <c r="I502" s="126"/>
      <c r="J502" s="127"/>
      <c r="K502" s="127"/>
      <c r="L502" s="349"/>
      <c r="M502" s="349"/>
      <c r="N502" s="349"/>
      <c r="O502" s="349"/>
      <c r="P502" s="349"/>
      <c r="Q502" s="349"/>
      <c r="R502" s="349"/>
      <c r="S502" s="128"/>
      <c r="T502" s="349"/>
      <c r="U502" s="349"/>
      <c r="V502" s="349"/>
      <c r="W502" s="349"/>
      <c r="X502" s="349"/>
      <c r="Y502" s="349"/>
      <c r="Z502" s="349"/>
      <c r="AA502" s="349"/>
      <c r="AB502" s="287"/>
      <c r="AC502" s="349"/>
      <c r="AD502" s="349"/>
      <c r="AE502" s="349"/>
      <c r="AF502" s="349"/>
      <c r="AG502" s="349"/>
      <c r="AH502" s="349"/>
      <c r="AI502" s="349"/>
      <c r="AJ502" s="349"/>
      <c r="AK502" s="349"/>
      <c r="AL502" s="349"/>
      <c r="AM502" s="349"/>
      <c r="AN502" s="349"/>
      <c r="AO502" s="349"/>
      <c r="AP502" s="349"/>
      <c r="AQ502" s="349"/>
      <c r="AR502" s="349"/>
      <c r="AS502" s="349"/>
      <c r="AT502" s="349"/>
      <c r="AU502" s="349"/>
      <c r="AV502" s="349"/>
      <c r="AW502" s="349"/>
      <c r="AX502" s="349"/>
      <c r="AY502" s="349"/>
      <c r="AZ502" s="349"/>
      <c r="BA502" s="349"/>
      <c r="BB502" s="349"/>
      <c r="BC502" s="349"/>
      <c r="BD502" s="349"/>
      <c r="BE502" s="349"/>
      <c r="BF502" s="349"/>
      <c r="BG502" s="349"/>
      <c r="BH502" s="129">
        <f t="shared" ref="BH502:CB502" si="257">COUNTIFS($R$14:$R$444,"x",BH$14:BH$444,"KĐG")</f>
        <v>0</v>
      </c>
      <c r="BI502" s="129">
        <f t="shared" si="257"/>
        <v>0</v>
      </c>
      <c r="BJ502" s="129">
        <f t="shared" si="257"/>
        <v>0</v>
      </c>
      <c r="BK502" s="129">
        <f t="shared" si="257"/>
        <v>0</v>
      </c>
      <c r="BL502" s="129">
        <f t="shared" si="257"/>
        <v>0</v>
      </c>
      <c r="BM502" s="129">
        <f t="shared" si="257"/>
        <v>0</v>
      </c>
      <c r="BN502" s="129">
        <f t="shared" si="257"/>
        <v>0</v>
      </c>
      <c r="BO502" s="129">
        <f t="shared" si="257"/>
        <v>0</v>
      </c>
      <c r="BP502" s="129">
        <f t="shared" si="257"/>
        <v>0</v>
      </c>
      <c r="BQ502" s="129">
        <f t="shared" si="257"/>
        <v>0</v>
      </c>
      <c r="BR502" s="129">
        <f t="shared" si="257"/>
        <v>0</v>
      </c>
      <c r="BS502" s="129">
        <f t="shared" si="257"/>
        <v>0</v>
      </c>
      <c r="BT502" s="129">
        <f t="shared" si="257"/>
        <v>0</v>
      </c>
      <c r="BU502" s="129">
        <f t="shared" si="257"/>
        <v>0</v>
      </c>
      <c r="BV502" s="129">
        <f t="shared" si="257"/>
        <v>0</v>
      </c>
      <c r="BW502" s="129">
        <f t="shared" si="257"/>
        <v>0</v>
      </c>
      <c r="BX502" s="129">
        <f t="shared" si="257"/>
        <v>0</v>
      </c>
      <c r="BY502" s="129">
        <f t="shared" si="257"/>
        <v>0</v>
      </c>
      <c r="BZ502" s="129">
        <f t="shared" si="257"/>
        <v>0</v>
      </c>
      <c r="CA502" s="129">
        <f t="shared" si="257"/>
        <v>0</v>
      </c>
      <c r="CB502" s="129">
        <f t="shared" si="257"/>
        <v>0</v>
      </c>
      <c r="CC502" s="522"/>
      <c r="CD502" s="704"/>
      <c r="CE502" s="523"/>
      <c r="CF502" s="704"/>
      <c r="CG502" s="523"/>
      <c r="CH502" s="704"/>
      <c r="CI502" s="523"/>
      <c r="CJ502" s="704"/>
      <c r="CK502" s="523"/>
      <c r="CL502" s="524"/>
      <c r="CM502" s="315"/>
    </row>
    <row r="503" spans="1:91" s="22" customFormat="1" ht="23.25" hidden="1" customHeight="1" outlineLevel="1">
      <c r="A503" s="556"/>
      <c r="B503" s="556"/>
      <c r="C503" s="528" t="s">
        <v>874</v>
      </c>
      <c r="D503" s="529"/>
      <c r="E503" s="530"/>
      <c r="F503" s="349"/>
      <c r="G503" s="349"/>
      <c r="H503" s="180"/>
      <c r="I503" s="126"/>
      <c r="J503" s="127"/>
      <c r="K503" s="127"/>
      <c r="L503" s="349"/>
      <c r="M503" s="349"/>
      <c r="N503" s="349"/>
      <c r="O503" s="349"/>
      <c r="P503" s="349"/>
      <c r="Q503" s="349"/>
      <c r="R503" s="349"/>
      <c r="S503" s="128"/>
      <c r="T503" s="349"/>
      <c r="U503" s="349"/>
      <c r="V503" s="349"/>
      <c r="W503" s="349"/>
      <c r="X503" s="349"/>
      <c r="Y503" s="349"/>
      <c r="Z503" s="349"/>
      <c r="AA503" s="349"/>
      <c r="AB503" s="287"/>
      <c r="AC503" s="349"/>
      <c r="AD503" s="349"/>
      <c r="AE503" s="349"/>
      <c r="AF503" s="349"/>
      <c r="AG503" s="349"/>
      <c r="AH503" s="349"/>
      <c r="AI503" s="349"/>
      <c r="AJ503" s="349"/>
      <c r="AK503" s="349"/>
      <c r="AL503" s="349"/>
      <c r="AM503" s="349"/>
      <c r="AN503" s="349"/>
      <c r="AO503" s="349"/>
      <c r="AP503" s="349"/>
      <c r="AQ503" s="349"/>
      <c r="AR503" s="349"/>
      <c r="AS503" s="349"/>
      <c r="AT503" s="349"/>
      <c r="AU503" s="349"/>
      <c r="AV503" s="349"/>
      <c r="AW503" s="349"/>
      <c r="AX503" s="349"/>
      <c r="AY503" s="349"/>
      <c r="AZ503" s="349"/>
      <c r="BA503" s="349"/>
      <c r="BB503" s="349"/>
      <c r="BC503" s="349"/>
      <c r="BD503" s="349"/>
      <c r="BE503" s="349"/>
      <c r="BF503" s="349"/>
      <c r="BG503" s="349"/>
      <c r="BH503" s="346">
        <f>BH502/(BH499+BH500+BH501+BH502)</f>
        <v>0</v>
      </c>
      <c r="BI503" s="346">
        <f t="shared" ref="BI503:CB503" si="258">BI502/(BI499+BI500+BI501+BI502)</f>
        <v>0</v>
      </c>
      <c r="BJ503" s="346">
        <f t="shared" si="258"/>
        <v>0</v>
      </c>
      <c r="BK503" s="346">
        <f t="shared" si="258"/>
        <v>0</v>
      </c>
      <c r="BL503" s="346">
        <f t="shared" si="258"/>
        <v>0</v>
      </c>
      <c r="BM503" s="346">
        <f t="shared" si="258"/>
        <v>0</v>
      </c>
      <c r="BN503" s="346">
        <f t="shared" si="258"/>
        <v>0</v>
      </c>
      <c r="BO503" s="346">
        <f t="shared" si="258"/>
        <v>0</v>
      </c>
      <c r="BP503" s="346">
        <f t="shared" si="258"/>
        <v>0</v>
      </c>
      <c r="BQ503" s="346">
        <f t="shared" si="258"/>
        <v>0</v>
      </c>
      <c r="BR503" s="346">
        <f t="shared" si="258"/>
        <v>0</v>
      </c>
      <c r="BS503" s="346">
        <f t="shared" si="258"/>
        <v>0</v>
      </c>
      <c r="BT503" s="346">
        <f t="shared" si="258"/>
        <v>0</v>
      </c>
      <c r="BU503" s="346">
        <f t="shared" si="258"/>
        <v>0</v>
      </c>
      <c r="BV503" s="346">
        <f t="shared" si="258"/>
        <v>0</v>
      </c>
      <c r="BW503" s="346">
        <f t="shared" si="258"/>
        <v>0</v>
      </c>
      <c r="BX503" s="346">
        <f t="shared" si="258"/>
        <v>0</v>
      </c>
      <c r="BY503" s="346">
        <f t="shared" si="258"/>
        <v>0</v>
      </c>
      <c r="BZ503" s="346">
        <f t="shared" si="258"/>
        <v>0</v>
      </c>
      <c r="CA503" s="346">
        <f t="shared" si="258"/>
        <v>0</v>
      </c>
      <c r="CB503" s="346">
        <f t="shared" si="258"/>
        <v>0</v>
      </c>
      <c r="CC503" s="525"/>
      <c r="CD503" s="706"/>
      <c r="CE503" s="526"/>
      <c r="CF503" s="706"/>
      <c r="CG503" s="526"/>
      <c r="CH503" s="706"/>
      <c r="CI503" s="526"/>
      <c r="CJ503" s="706"/>
      <c r="CK503" s="526"/>
      <c r="CL503" s="527"/>
      <c r="CM503" s="315"/>
    </row>
    <row r="504" spans="1:91" s="22" customFormat="1" ht="23.25" hidden="1" customHeight="1" outlineLevel="1">
      <c r="A504" s="556"/>
      <c r="B504" s="556"/>
      <c r="C504" s="531" t="s">
        <v>875</v>
      </c>
      <c r="D504" s="557"/>
      <c r="E504" s="558"/>
      <c r="F504" s="349"/>
      <c r="G504" s="349"/>
      <c r="H504" s="180"/>
      <c r="I504" s="126"/>
      <c r="J504" s="127"/>
      <c r="K504" s="127"/>
      <c r="L504" s="349"/>
      <c r="M504" s="349"/>
      <c r="N504" s="349"/>
      <c r="O504" s="349"/>
      <c r="P504" s="349"/>
      <c r="Q504" s="349"/>
      <c r="R504" s="349"/>
      <c r="S504" s="128"/>
      <c r="T504" s="349"/>
      <c r="U504" s="349"/>
      <c r="V504" s="349"/>
      <c r="W504" s="349"/>
      <c r="X504" s="349"/>
      <c r="Y504" s="349"/>
      <c r="Z504" s="349"/>
      <c r="AA504" s="349"/>
      <c r="AB504" s="287"/>
      <c r="AC504" s="349"/>
      <c r="AD504" s="349"/>
      <c r="AE504" s="349"/>
      <c r="AF504" s="349"/>
      <c r="AG504" s="349"/>
      <c r="AH504" s="349"/>
      <c r="AI504" s="349"/>
      <c r="AJ504" s="349"/>
      <c r="AK504" s="349"/>
      <c r="AL504" s="349"/>
      <c r="AM504" s="349"/>
      <c r="AN504" s="349"/>
      <c r="AO504" s="349"/>
      <c r="AP504" s="349"/>
      <c r="AQ504" s="349"/>
      <c r="AR504" s="349"/>
      <c r="AS504" s="349"/>
      <c r="AT504" s="349"/>
      <c r="AU504" s="349"/>
      <c r="AV504" s="349"/>
      <c r="AW504" s="349"/>
      <c r="AX504" s="349"/>
      <c r="AY504" s="349"/>
      <c r="AZ504" s="349"/>
      <c r="BA504" s="349"/>
      <c r="BB504" s="349"/>
      <c r="BC504" s="349"/>
      <c r="BD504" s="349"/>
      <c r="BE504" s="349"/>
      <c r="BF504" s="349"/>
      <c r="BG504" s="349"/>
      <c r="BH504" s="133">
        <f>(((BH499*2)+(BH500*1)+(BH501*0)))/(BH499+BH500+BH501)</f>
        <v>1.7446808510638299</v>
      </c>
      <c r="BI504" s="133">
        <f t="shared" ref="BI504:CB504" si="259">(((BI499*2)+(BI500*1)+(BI501*0)))/(BI499+BI500+BI501)</f>
        <v>1.9361702127659575</v>
      </c>
      <c r="BJ504" s="133">
        <f t="shared" si="259"/>
        <v>1.7659574468085106</v>
      </c>
      <c r="BK504" s="133">
        <f t="shared" si="259"/>
        <v>1.8297872340425532</v>
      </c>
      <c r="BL504" s="133">
        <f t="shared" si="259"/>
        <v>1.8085106382978724</v>
      </c>
      <c r="BM504" s="133">
        <f t="shared" si="259"/>
        <v>1.2553191489361701</v>
      </c>
      <c r="BN504" s="133">
        <f t="shared" si="259"/>
        <v>1.9361702127659575</v>
      </c>
      <c r="BO504" s="133">
        <f t="shared" si="259"/>
        <v>1.9361702127659575</v>
      </c>
      <c r="BP504" s="133">
        <f t="shared" si="259"/>
        <v>1.9361702127659575</v>
      </c>
      <c r="BQ504" s="133">
        <f t="shared" si="259"/>
        <v>1.9148936170212767</v>
      </c>
      <c r="BR504" s="133">
        <f t="shared" si="259"/>
        <v>1.8936170212765957</v>
      </c>
      <c r="BS504" s="133">
        <f t="shared" si="259"/>
        <v>1.9574468085106382</v>
      </c>
      <c r="BT504" s="133">
        <f t="shared" si="259"/>
        <v>1.2127659574468086</v>
      </c>
      <c r="BU504" s="133">
        <f t="shared" si="259"/>
        <v>1.7446808510638299</v>
      </c>
      <c r="BV504" s="133">
        <f t="shared" si="259"/>
        <v>1.8936170212765957</v>
      </c>
      <c r="BW504" s="133">
        <f t="shared" si="259"/>
        <v>1.7234042553191489</v>
      </c>
      <c r="BX504" s="133">
        <f t="shared" si="259"/>
        <v>1.8936170212765957</v>
      </c>
      <c r="BY504" s="133">
        <f t="shared" si="259"/>
        <v>1.1914893617021276</v>
      </c>
      <c r="BZ504" s="133">
        <f t="shared" si="259"/>
        <v>1.9148936170212767</v>
      </c>
      <c r="CA504" s="133">
        <f t="shared" si="259"/>
        <v>1.9361702127659575</v>
      </c>
      <c r="CB504" s="133">
        <f t="shared" si="259"/>
        <v>1.6382978723404256</v>
      </c>
      <c r="CC504" s="506">
        <f>COUNTIF(BH505:CB505,"Đ")</f>
        <v>18</v>
      </c>
      <c r="CD504" s="698">
        <f>CC504/(CC504+CE504+CG504+CI504)</f>
        <v>0.8571428571428571</v>
      </c>
      <c r="CE504" s="508">
        <f>COUNTIF(BH505:CB505,"CCG")</f>
        <v>3</v>
      </c>
      <c r="CF504" s="698">
        <f>CE504/(CC504+CE504+CG504+CI504)</f>
        <v>0.14285714285714285</v>
      </c>
      <c r="CG504" s="508">
        <f>COUNTIF(BH505:CB505,"CĐ")</f>
        <v>0</v>
      </c>
      <c r="CH504" s="698">
        <f>CG504/(CC504+CE504+CG504+CI504)</f>
        <v>0</v>
      </c>
      <c r="CI504" s="538">
        <f>COUNTIF(BH505:CB505,"KĐG")</f>
        <v>0</v>
      </c>
      <c r="CJ504" s="699">
        <f>CI504/(CC504+CE504+CG504+CI504)</f>
        <v>0</v>
      </c>
      <c r="CK504" s="542">
        <f>(((CC504*2)+(CE504*1)+(CG504*0)))/(CC504+CE504+CG504)</f>
        <v>1.8571428571428572</v>
      </c>
      <c r="CL504" s="543" t="str">
        <f>IF(CJ504&gt;=50%,"KĐG",IF(CK504&gt;=1.6,"Đạt",IF(CK504&gt;=1,"Cần cố gắng","Chưa đạt")))</f>
        <v>Đạt</v>
      </c>
      <c r="CM504" s="315"/>
    </row>
    <row r="505" spans="1:91" s="22" customFormat="1" ht="23.25" hidden="1" customHeight="1" outlineLevel="1">
      <c r="A505" s="556"/>
      <c r="B505" s="556"/>
      <c r="C505" s="559"/>
      <c r="D505" s="560"/>
      <c r="E505" s="561"/>
      <c r="F505" s="349"/>
      <c r="G505" s="349"/>
      <c r="H505" s="180"/>
      <c r="I505" s="126"/>
      <c r="J505" s="127"/>
      <c r="K505" s="127"/>
      <c r="L505" s="349"/>
      <c r="M505" s="349"/>
      <c r="N505" s="349"/>
      <c r="O505" s="349"/>
      <c r="P505" s="349"/>
      <c r="Q505" s="349"/>
      <c r="R505" s="349"/>
      <c r="S505" s="128"/>
      <c r="T505" s="349"/>
      <c r="U505" s="349"/>
      <c r="V505" s="349"/>
      <c r="W505" s="349"/>
      <c r="X505" s="349"/>
      <c r="Y505" s="349"/>
      <c r="Z505" s="349"/>
      <c r="AA505" s="349"/>
      <c r="AB505" s="287"/>
      <c r="AC505" s="349"/>
      <c r="AD505" s="349"/>
      <c r="AE505" s="349"/>
      <c r="AF505" s="349"/>
      <c r="AG505" s="349"/>
      <c r="AH505" s="349"/>
      <c r="AI505" s="349"/>
      <c r="AJ505" s="349"/>
      <c r="AK505" s="349"/>
      <c r="AL505" s="349"/>
      <c r="AM505" s="349"/>
      <c r="AN505" s="349"/>
      <c r="AO505" s="349"/>
      <c r="AP505" s="349"/>
      <c r="AQ505" s="349"/>
      <c r="AR505" s="349"/>
      <c r="AS505" s="349"/>
      <c r="AT505" s="349"/>
      <c r="AU505" s="349"/>
      <c r="AV505" s="349"/>
      <c r="AW505" s="349"/>
      <c r="AX505" s="349"/>
      <c r="AY505" s="349"/>
      <c r="AZ505" s="349"/>
      <c r="BA505" s="349"/>
      <c r="BB505" s="349"/>
      <c r="BC505" s="349"/>
      <c r="BD505" s="349"/>
      <c r="BE505" s="349"/>
      <c r="BF505" s="349"/>
      <c r="BG505" s="349"/>
      <c r="BH505" s="133" t="str">
        <f>IF(BH503&gt;=50%,"KĐG",IF(BH504&gt;=1.6,"Đ",IF(BH504&gt;=1,"CCG","CĐ")))</f>
        <v>Đ</v>
      </c>
      <c r="BI505" s="133" t="str">
        <f t="shared" ref="BI505:CB505" si="260">IF(BI503&gt;=50%,"KĐG",IF(BI504&gt;=1.6,"Đ",IF(BI504&gt;=1,"CCG","CĐ")))</f>
        <v>Đ</v>
      </c>
      <c r="BJ505" s="133" t="str">
        <f t="shared" si="260"/>
        <v>Đ</v>
      </c>
      <c r="BK505" s="133" t="str">
        <f t="shared" si="260"/>
        <v>Đ</v>
      </c>
      <c r="BL505" s="133" t="str">
        <f t="shared" si="260"/>
        <v>Đ</v>
      </c>
      <c r="BM505" s="133" t="str">
        <f t="shared" si="260"/>
        <v>CCG</v>
      </c>
      <c r="BN505" s="133" t="str">
        <f t="shared" si="260"/>
        <v>Đ</v>
      </c>
      <c r="BO505" s="133" t="str">
        <f t="shared" si="260"/>
        <v>Đ</v>
      </c>
      <c r="BP505" s="133" t="str">
        <f t="shared" si="260"/>
        <v>Đ</v>
      </c>
      <c r="BQ505" s="133" t="str">
        <f t="shared" si="260"/>
        <v>Đ</v>
      </c>
      <c r="BR505" s="133" t="str">
        <f t="shared" si="260"/>
        <v>Đ</v>
      </c>
      <c r="BS505" s="133" t="str">
        <f t="shared" si="260"/>
        <v>Đ</v>
      </c>
      <c r="BT505" s="133" t="str">
        <f t="shared" si="260"/>
        <v>CCG</v>
      </c>
      <c r="BU505" s="133" t="str">
        <f t="shared" si="260"/>
        <v>Đ</v>
      </c>
      <c r="BV505" s="133" t="str">
        <f t="shared" si="260"/>
        <v>Đ</v>
      </c>
      <c r="BW505" s="133" t="str">
        <f t="shared" si="260"/>
        <v>Đ</v>
      </c>
      <c r="BX505" s="133" t="str">
        <f t="shared" si="260"/>
        <v>Đ</v>
      </c>
      <c r="BY505" s="133" t="str">
        <f t="shared" si="260"/>
        <v>CCG</v>
      </c>
      <c r="BZ505" s="133" t="str">
        <f t="shared" si="260"/>
        <v>Đ</v>
      </c>
      <c r="CA505" s="133" t="str">
        <f t="shared" si="260"/>
        <v>Đ</v>
      </c>
      <c r="CB505" s="133" t="str">
        <f t="shared" si="260"/>
        <v>Đ</v>
      </c>
      <c r="CC505" s="506"/>
      <c r="CD505" s="698"/>
      <c r="CE505" s="508"/>
      <c r="CF505" s="698"/>
      <c r="CG505" s="508"/>
      <c r="CH505" s="698"/>
      <c r="CI505" s="539"/>
      <c r="CJ505" s="700"/>
      <c r="CK505" s="542"/>
      <c r="CL505" s="544"/>
      <c r="CM505" s="315"/>
    </row>
    <row r="506" spans="1:91" s="22" customFormat="1" ht="18" hidden="1" customHeight="1" outlineLevel="1">
      <c r="A506" s="562" t="s">
        <v>862</v>
      </c>
      <c r="B506" s="562"/>
      <c r="C506" s="145" t="s">
        <v>855</v>
      </c>
      <c r="D506" s="23"/>
      <c r="E506" s="135"/>
      <c r="F506" s="23"/>
      <c r="G506" s="23"/>
      <c r="H506" s="181"/>
      <c r="I506" s="136"/>
      <c r="J506" s="137"/>
      <c r="K506" s="138"/>
      <c r="L506" s="139"/>
      <c r="M506" s="139"/>
      <c r="N506" s="139"/>
      <c r="O506" s="139"/>
      <c r="P506" s="139"/>
      <c r="Q506" s="139"/>
      <c r="R506" s="139"/>
      <c r="S506" s="140"/>
      <c r="T506" s="139"/>
      <c r="U506" s="139"/>
      <c r="V506" s="139"/>
      <c r="W506" s="139"/>
      <c r="X506" s="23"/>
      <c r="Y506" s="139"/>
      <c r="Z506" s="139"/>
      <c r="AA506" s="139"/>
      <c r="AB506" s="288"/>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41">
        <f t="shared" ref="BH506:CB506" si="261">COUNTIFS($S$15:$S$441,"x",BH$15:BH$441,"2")</f>
        <v>16</v>
      </c>
      <c r="BI506" s="141">
        <f t="shared" si="261"/>
        <v>15</v>
      </c>
      <c r="BJ506" s="141">
        <f t="shared" si="261"/>
        <v>14</v>
      </c>
      <c r="BK506" s="141">
        <f t="shared" si="261"/>
        <v>16</v>
      </c>
      <c r="BL506" s="141">
        <f t="shared" si="261"/>
        <v>18</v>
      </c>
      <c r="BM506" s="141">
        <f t="shared" si="261"/>
        <v>8</v>
      </c>
      <c r="BN506" s="141">
        <f t="shared" si="261"/>
        <v>13</v>
      </c>
      <c r="BO506" s="141">
        <f t="shared" si="261"/>
        <v>11</v>
      </c>
      <c r="BP506" s="141">
        <f t="shared" si="261"/>
        <v>12</v>
      </c>
      <c r="BQ506" s="141">
        <f t="shared" si="261"/>
        <v>15</v>
      </c>
      <c r="BR506" s="141">
        <f t="shared" si="261"/>
        <v>15</v>
      </c>
      <c r="BS506" s="141">
        <f t="shared" si="261"/>
        <v>14</v>
      </c>
      <c r="BT506" s="141">
        <f t="shared" si="261"/>
        <v>16</v>
      </c>
      <c r="BU506" s="141">
        <f t="shared" si="261"/>
        <v>12</v>
      </c>
      <c r="BV506" s="141">
        <f t="shared" si="261"/>
        <v>12</v>
      </c>
      <c r="BW506" s="141">
        <f t="shared" si="261"/>
        <v>16</v>
      </c>
      <c r="BX506" s="141">
        <f t="shared" si="261"/>
        <v>8</v>
      </c>
      <c r="BY506" s="141">
        <f t="shared" si="261"/>
        <v>14</v>
      </c>
      <c r="BZ506" s="141">
        <f t="shared" si="261"/>
        <v>13</v>
      </c>
      <c r="CA506" s="141">
        <f t="shared" si="261"/>
        <v>14</v>
      </c>
      <c r="CB506" s="141">
        <f t="shared" si="261"/>
        <v>13</v>
      </c>
      <c r="CC506" s="487"/>
      <c r="CD506" s="690"/>
      <c r="CE506" s="488"/>
      <c r="CF506" s="690"/>
      <c r="CG506" s="488"/>
      <c r="CH506" s="690"/>
      <c r="CI506" s="488"/>
      <c r="CJ506" s="690"/>
      <c r="CK506" s="488"/>
      <c r="CL506" s="489"/>
      <c r="CM506" s="6"/>
    </row>
    <row r="507" spans="1:91" s="22" customFormat="1" ht="18" hidden="1" customHeight="1" outlineLevel="1">
      <c r="A507" s="562"/>
      <c r="B507" s="562"/>
      <c r="C507" s="145" t="s">
        <v>856</v>
      </c>
      <c r="D507" s="23"/>
      <c r="E507" s="135"/>
      <c r="F507" s="23"/>
      <c r="G507" s="23"/>
      <c r="H507" s="181"/>
      <c r="I507" s="136"/>
      <c r="J507" s="137"/>
      <c r="K507" s="138"/>
      <c r="L507" s="139"/>
      <c r="M507" s="139"/>
      <c r="N507" s="139"/>
      <c r="O507" s="139"/>
      <c r="P507" s="139"/>
      <c r="Q507" s="139"/>
      <c r="R507" s="139"/>
      <c r="S507" s="140"/>
      <c r="T507" s="139"/>
      <c r="U507" s="139"/>
      <c r="V507" s="139"/>
      <c r="W507" s="139"/>
      <c r="X507" s="23"/>
      <c r="Y507" s="139"/>
      <c r="Z507" s="139"/>
      <c r="AA507" s="139"/>
      <c r="AB507" s="288"/>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41">
        <f t="shared" ref="BH507:CB507" si="262">COUNTIFS($S$15:$S$441,"x",BH$15:BH$441,"1")</f>
        <v>2</v>
      </c>
      <c r="BI507" s="141">
        <f t="shared" si="262"/>
        <v>3</v>
      </c>
      <c r="BJ507" s="141">
        <f t="shared" si="262"/>
        <v>4</v>
      </c>
      <c r="BK507" s="141">
        <f t="shared" si="262"/>
        <v>2</v>
      </c>
      <c r="BL507" s="141">
        <f t="shared" si="262"/>
        <v>0</v>
      </c>
      <c r="BM507" s="141">
        <f t="shared" si="262"/>
        <v>10</v>
      </c>
      <c r="BN507" s="141">
        <f t="shared" si="262"/>
        <v>5</v>
      </c>
      <c r="BO507" s="141">
        <f t="shared" si="262"/>
        <v>7</v>
      </c>
      <c r="BP507" s="141">
        <f t="shared" si="262"/>
        <v>6</v>
      </c>
      <c r="BQ507" s="141">
        <f t="shared" si="262"/>
        <v>3</v>
      </c>
      <c r="BR507" s="141">
        <f t="shared" si="262"/>
        <v>3</v>
      </c>
      <c r="BS507" s="141">
        <f t="shared" si="262"/>
        <v>4</v>
      </c>
      <c r="BT507" s="141">
        <f t="shared" si="262"/>
        <v>2</v>
      </c>
      <c r="BU507" s="141">
        <f t="shared" si="262"/>
        <v>6</v>
      </c>
      <c r="BV507" s="141">
        <f t="shared" si="262"/>
        <v>6</v>
      </c>
      <c r="BW507" s="141">
        <f t="shared" si="262"/>
        <v>2</v>
      </c>
      <c r="BX507" s="141">
        <f t="shared" si="262"/>
        <v>10</v>
      </c>
      <c r="BY507" s="141">
        <f t="shared" si="262"/>
        <v>4</v>
      </c>
      <c r="BZ507" s="141">
        <f t="shared" si="262"/>
        <v>5</v>
      </c>
      <c r="CA507" s="141">
        <f t="shared" si="262"/>
        <v>4</v>
      </c>
      <c r="CB507" s="141">
        <f t="shared" si="262"/>
        <v>5</v>
      </c>
      <c r="CC507" s="490"/>
      <c r="CD507" s="691"/>
      <c r="CE507" s="491"/>
      <c r="CF507" s="691"/>
      <c r="CG507" s="491"/>
      <c r="CH507" s="691"/>
      <c r="CI507" s="491"/>
      <c r="CJ507" s="691"/>
      <c r="CK507" s="491"/>
      <c r="CL507" s="492"/>
      <c r="CM507" s="6"/>
    </row>
    <row r="508" spans="1:91" s="22" customFormat="1" ht="18" hidden="1" customHeight="1" outlineLevel="1">
      <c r="A508" s="562"/>
      <c r="B508" s="562"/>
      <c r="C508" s="145" t="s">
        <v>857</v>
      </c>
      <c r="D508" s="23"/>
      <c r="E508" s="135"/>
      <c r="F508" s="23"/>
      <c r="G508" s="23"/>
      <c r="H508" s="181"/>
      <c r="I508" s="136"/>
      <c r="J508" s="137"/>
      <c r="K508" s="138"/>
      <c r="L508" s="139"/>
      <c r="M508" s="139"/>
      <c r="N508" s="139"/>
      <c r="O508" s="139"/>
      <c r="P508" s="139"/>
      <c r="Q508" s="139"/>
      <c r="R508" s="139"/>
      <c r="S508" s="140"/>
      <c r="T508" s="139"/>
      <c r="U508" s="139"/>
      <c r="V508" s="139"/>
      <c r="W508" s="139"/>
      <c r="X508" s="23"/>
      <c r="Y508" s="139"/>
      <c r="Z508" s="139"/>
      <c r="AA508" s="139"/>
      <c r="AB508" s="288"/>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41">
        <f t="shared" ref="BH508:CB508" si="263">COUNTIFS($S$15:$S$441,"x",BH$15:BH$441,"0")</f>
        <v>0</v>
      </c>
      <c r="BI508" s="141">
        <f t="shared" si="263"/>
        <v>0</v>
      </c>
      <c r="BJ508" s="141">
        <f t="shared" si="263"/>
        <v>0</v>
      </c>
      <c r="BK508" s="141">
        <f t="shared" si="263"/>
        <v>0</v>
      </c>
      <c r="BL508" s="141">
        <f t="shared" si="263"/>
        <v>0</v>
      </c>
      <c r="BM508" s="141">
        <f t="shared" si="263"/>
        <v>0</v>
      </c>
      <c r="BN508" s="141">
        <f t="shared" si="263"/>
        <v>0</v>
      </c>
      <c r="BO508" s="141">
        <f t="shared" si="263"/>
        <v>0</v>
      </c>
      <c r="BP508" s="141">
        <f t="shared" si="263"/>
        <v>0</v>
      </c>
      <c r="BQ508" s="141">
        <f t="shared" si="263"/>
        <v>0</v>
      </c>
      <c r="BR508" s="141">
        <f t="shared" si="263"/>
        <v>0</v>
      </c>
      <c r="BS508" s="141">
        <f t="shared" si="263"/>
        <v>0</v>
      </c>
      <c r="BT508" s="141">
        <f t="shared" si="263"/>
        <v>0</v>
      </c>
      <c r="BU508" s="141">
        <f t="shared" si="263"/>
        <v>0</v>
      </c>
      <c r="BV508" s="141">
        <f t="shared" si="263"/>
        <v>0</v>
      </c>
      <c r="BW508" s="141">
        <f t="shared" si="263"/>
        <v>0</v>
      </c>
      <c r="BX508" s="141">
        <f t="shared" si="263"/>
        <v>0</v>
      </c>
      <c r="BY508" s="141">
        <f t="shared" si="263"/>
        <v>0</v>
      </c>
      <c r="BZ508" s="141">
        <f t="shared" si="263"/>
        <v>0</v>
      </c>
      <c r="CA508" s="141">
        <f t="shared" si="263"/>
        <v>0</v>
      </c>
      <c r="CB508" s="141">
        <f t="shared" si="263"/>
        <v>0</v>
      </c>
      <c r="CC508" s="490"/>
      <c r="CD508" s="691"/>
      <c r="CE508" s="491"/>
      <c r="CF508" s="691"/>
      <c r="CG508" s="491"/>
      <c r="CH508" s="691"/>
      <c r="CI508" s="491"/>
      <c r="CJ508" s="691"/>
      <c r="CK508" s="491"/>
      <c r="CL508" s="492"/>
      <c r="CM508" s="6"/>
    </row>
    <row r="509" spans="1:91" s="22" customFormat="1" ht="18" hidden="1" customHeight="1" outlineLevel="1">
      <c r="A509" s="562"/>
      <c r="B509" s="562"/>
      <c r="C509" s="563" t="s">
        <v>873</v>
      </c>
      <c r="D509" s="564"/>
      <c r="E509" s="565"/>
      <c r="F509" s="23"/>
      <c r="G509" s="23"/>
      <c r="H509" s="181"/>
      <c r="I509" s="136"/>
      <c r="J509" s="137"/>
      <c r="K509" s="138"/>
      <c r="L509" s="139"/>
      <c r="M509" s="139"/>
      <c r="N509" s="139"/>
      <c r="O509" s="139"/>
      <c r="P509" s="139"/>
      <c r="Q509" s="139"/>
      <c r="R509" s="139"/>
      <c r="S509" s="140"/>
      <c r="T509" s="139"/>
      <c r="U509" s="139"/>
      <c r="V509" s="139"/>
      <c r="W509" s="139"/>
      <c r="X509" s="23"/>
      <c r="Y509" s="139"/>
      <c r="Z509" s="139"/>
      <c r="AA509" s="139"/>
      <c r="AB509" s="288"/>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41">
        <f t="shared" ref="BH509:CB509" si="264">COUNTIFS($S$15:$S$441,"x",BH$15:BH$441,"KĐG")</f>
        <v>0</v>
      </c>
      <c r="BI509" s="141">
        <f t="shared" si="264"/>
        <v>0</v>
      </c>
      <c r="BJ509" s="141">
        <f t="shared" si="264"/>
        <v>0</v>
      </c>
      <c r="BK509" s="141">
        <f t="shared" si="264"/>
        <v>0</v>
      </c>
      <c r="BL509" s="141">
        <f t="shared" si="264"/>
        <v>0</v>
      </c>
      <c r="BM509" s="141">
        <f t="shared" si="264"/>
        <v>0</v>
      </c>
      <c r="BN509" s="141">
        <f t="shared" si="264"/>
        <v>0</v>
      </c>
      <c r="BO509" s="141">
        <f t="shared" si="264"/>
        <v>0</v>
      </c>
      <c r="BP509" s="141">
        <f t="shared" si="264"/>
        <v>0</v>
      </c>
      <c r="BQ509" s="141">
        <f t="shared" si="264"/>
        <v>0</v>
      </c>
      <c r="BR509" s="141">
        <f t="shared" si="264"/>
        <v>0</v>
      </c>
      <c r="BS509" s="141">
        <f t="shared" si="264"/>
        <v>0</v>
      </c>
      <c r="BT509" s="141">
        <f t="shared" si="264"/>
        <v>0</v>
      </c>
      <c r="BU509" s="141">
        <f t="shared" si="264"/>
        <v>0</v>
      </c>
      <c r="BV509" s="141">
        <f t="shared" si="264"/>
        <v>0</v>
      </c>
      <c r="BW509" s="141">
        <f t="shared" si="264"/>
        <v>0</v>
      </c>
      <c r="BX509" s="141">
        <f t="shared" si="264"/>
        <v>0</v>
      </c>
      <c r="BY509" s="141">
        <f t="shared" si="264"/>
        <v>0</v>
      </c>
      <c r="BZ509" s="141">
        <f t="shared" si="264"/>
        <v>0</v>
      </c>
      <c r="CA509" s="141">
        <f t="shared" si="264"/>
        <v>0</v>
      </c>
      <c r="CB509" s="141">
        <f t="shared" si="264"/>
        <v>0</v>
      </c>
      <c r="CC509" s="490"/>
      <c r="CD509" s="691"/>
      <c r="CE509" s="491"/>
      <c r="CF509" s="691"/>
      <c r="CG509" s="491"/>
      <c r="CH509" s="691"/>
      <c r="CI509" s="491"/>
      <c r="CJ509" s="691"/>
      <c r="CK509" s="491"/>
      <c r="CL509" s="492"/>
      <c r="CM509" s="6"/>
    </row>
    <row r="510" spans="1:91" s="22" customFormat="1" ht="18" hidden="1" customHeight="1" outlineLevel="1">
      <c r="A510" s="562"/>
      <c r="B510" s="562"/>
      <c r="C510" s="496" t="s">
        <v>874</v>
      </c>
      <c r="D510" s="497"/>
      <c r="E510" s="498"/>
      <c r="F510" s="23"/>
      <c r="G510" s="23"/>
      <c r="H510" s="181"/>
      <c r="I510" s="136"/>
      <c r="J510" s="137"/>
      <c r="K510" s="138"/>
      <c r="L510" s="139"/>
      <c r="M510" s="139"/>
      <c r="N510" s="139"/>
      <c r="O510" s="139"/>
      <c r="P510" s="139"/>
      <c r="Q510" s="139"/>
      <c r="R510" s="139"/>
      <c r="S510" s="140"/>
      <c r="T510" s="139"/>
      <c r="U510" s="139"/>
      <c r="V510" s="139"/>
      <c r="W510" s="139"/>
      <c r="X510" s="23"/>
      <c r="Y510" s="139"/>
      <c r="Z510" s="139"/>
      <c r="AA510" s="139"/>
      <c r="AB510" s="288"/>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347">
        <f>BH509/(BH506+BH507+BH508+BH509)</f>
        <v>0</v>
      </c>
      <c r="BI510" s="347">
        <f t="shared" ref="BI510:CB510" si="265">BI509/(BI506+BI507+BI508+BI509)</f>
        <v>0</v>
      </c>
      <c r="BJ510" s="347">
        <f t="shared" si="265"/>
        <v>0</v>
      </c>
      <c r="BK510" s="347">
        <f t="shared" si="265"/>
        <v>0</v>
      </c>
      <c r="BL510" s="347">
        <f t="shared" si="265"/>
        <v>0</v>
      </c>
      <c r="BM510" s="347">
        <f t="shared" si="265"/>
        <v>0</v>
      </c>
      <c r="BN510" s="347">
        <f t="shared" si="265"/>
        <v>0</v>
      </c>
      <c r="BO510" s="347">
        <f t="shared" si="265"/>
        <v>0</v>
      </c>
      <c r="BP510" s="347">
        <f t="shared" si="265"/>
        <v>0</v>
      </c>
      <c r="BQ510" s="347">
        <f t="shared" si="265"/>
        <v>0</v>
      </c>
      <c r="BR510" s="347">
        <f t="shared" si="265"/>
        <v>0</v>
      </c>
      <c r="BS510" s="347">
        <f t="shared" si="265"/>
        <v>0</v>
      </c>
      <c r="BT510" s="347">
        <f t="shared" si="265"/>
        <v>0</v>
      </c>
      <c r="BU510" s="347">
        <f t="shared" si="265"/>
        <v>0</v>
      </c>
      <c r="BV510" s="347">
        <f t="shared" si="265"/>
        <v>0</v>
      </c>
      <c r="BW510" s="347">
        <f t="shared" si="265"/>
        <v>0</v>
      </c>
      <c r="BX510" s="347">
        <f t="shared" si="265"/>
        <v>0</v>
      </c>
      <c r="BY510" s="347">
        <f t="shared" si="265"/>
        <v>0</v>
      </c>
      <c r="BZ510" s="347">
        <f t="shared" si="265"/>
        <v>0</v>
      </c>
      <c r="CA510" s="347">
        <f t="shared" si="265"/>
        <v>0</v>
      </c>
      <c r="CB510" s="347">
        <f t="shared" si="265"/>
        <v>0</v>
      </c>
      <c r="CC510" s="493"/>
      <c r="CD510" s="693"/>
      <c r="CE510" s="494"/>
      <c r="CF510" s="693"/>
      <c r="CG510" s="494"/>
      <c r="CH510" s="693"/>
      <c r="CI510" s="494"/>
      <c r="CJ510" s="693"/>
      <c r="CK510" s="494"/>
      <c r="CL510" s="495"/>
      <c r="CM510" s="6"/>
    </row>
    <row r="511" spans="1:91" s="22" customFormat="1" ht="18" hidden="1" customHeight="1" outlineLevel="1">
      <c r="A511" s="562"/>
      <c r="B511" s="562"/>
      <c r="C511" s="566" t="s">
        <v>875</v>
      </c>
      <c r="D511" s="567"/>
      <c r="E511" s="568"/>
      <c r="F511" s="23"/>
      <c r="G511" s="23"/>
      <c r="H511" s="181"/>
      <c r="I511" s="136"/>
      <c r="J511" s="137"/>
      <c r="K511" s="138"/>
      <c r="L511" s="139"/>
      <c r="M511" s="139"/>
      <c r="N511" s="139"/>
      <c r="O511" s="139"/>
      <c r="P511" s="139"/>
      <c r="Q511" s="139"/>
      <c r="R511" s="139"/>
      <c r="S511" s="140"/>
      <c r="T511" s="139"/>
      <c r="U511" s="139"/>
      <c r="V511" s="139"/>
      <c r="W511" s="139"/>
      <c r="X511" s="23"/>
      <c r="Y511" s="139"/>
      <c r="Z511" s="139"/>
      <c r="AA511" s="139"/>
      <c r="AB511" s="288"/>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43">
        <f>(((BH506*2)+(BH507*1)+(BH508*0)))/(BH506+BH507+BH508)</f>
        <v>1.8888888888888888</v>
      </c>
      <c r="BI511" s="143">
        <f t="shared" ref="BI511:CB511" si="266">(((BI506*2)+(BI507*1)+(BI508*0)))/(BI506+BI507+BI508)</f>
        <v>1.8333333333333333</v>
      </c>
      <c r="BJ511" s="143">
        <f t="shared" si="266"/>
        <v>1.7777777777777777</v>
      </c>
      <c r="BK511" s="143">
        <f t="shared" si="266"/>
        <v>1.8888888888888888</v>
      </c>
      <c r="BL511" s="143">
        <f t="shared" si="266"/>
        <v>2</v>
      </c>
      <c r="BM511" s="143">
        <f t="shared" si="266"/>
        <v>1.4444444444444444</v>
      </c>
      <c r="BN511" s="143">
        <f t="shared" si="266"/>
        <v>1.7222222222222223</v>
      </c>
      <c r="BO511" s="143">
        <f t="shared" si="266"/>
        <v>1.6111111111111112</v>
      </c>
      <c r="BP511" s="143">
        <f t="shared" si="266"/>
        <v>1.6666666666666667</v>
      </c>
      <c r="BQ511" s="143">
        <f t="shared" si="266"/>
        <v>1.8333333333333333</v>
      </c>
      <c r="BR511" s="143">
        <f t="shared" si="266"/>
        <v>1.8333333333333333</v>
      </c>
      <c r="BS511" s="143">
        <f t="shared" si="266"/>
        <v>1.7777777777777777</v>
      </c>
      <c r="BT511" s="143">
        <f t="shared" si="266"/>
        <v>1.8888888888888888</v>
      </c>
      <c r="BU511" s="143">
        <f t="shared" si="266"/>
        <v>1.6666666666666667</v>
      </c>
      <c r="BV511" s="143">
        <f t="shared" si="266"/>
        <v>1.6666666666666667</v>
      </c>
      <c r="BW511" s="143">
        <f t="shared" si="266"/>
        <v>1.8888888888888888</v>
      </c>
      <c r="BX511" s="143">
        <f t="shared" si="266"/>
        <v>1.4444444444444444</v>
      </c>
      <c r="BY511" s="143">
        <f t="shared" si="266"/>
        <v>1.7777777777777777</v>
      </c>
      <c r="BZ511" s="143">
        <f t="shared" si="266"/>
        <v>1.7222222222222223</v>
      </c>
      <c r="CA511" s="143">
        <f t="shared" si="266"/>
        <v>1.7777777777777777</v>
      </c>
      <c r="CB511" s="143">
        <f t="shared" si="266"/>
        <v>1.7222222222222223</v>
      </c>
      <c r="CC511" s="505">
        <f>COUNTIF(BH512:CB512,"Đ")</f>
        <v>19</v>
      </c>
      <c r="CD511" s="685">
        <f>CC511/(CC511+CE511+CG511+CI511)</f>
        <v>0.90476190476190477</v>
      </c>
      <c r="CE511" s="515">
        <f>COUNTIF(BH512:CB512,"CCG")</f>
        <v>2</v>
      </c>
      <c r="CF511" s="685">
        <f>CE511/(CC511+CE511+CG511+CI511)</f>
        <v>9.5238095238095233E-2</v>
      </c>
      <c r="CG511" s="515">
        <f>COUNTIF(BH512:CB512,"CĐ")</f>
        <v>0</v>
      </c>
      <c r="CH511" s="685">
        <f>CG511/(CC511+CE511+CG511+CI511)</f>
        <v>0</v>
      </c>
      <c r="CI511" s="516">
        <f>COUNTIF(BH512:CB512,"KĐG")</f>
        <v>0</v>
      </c>
      <c r="CJ511" s="686">
        <f>CI511/(CC511+CE511+CG511+CI511)</f>
        <v>0</v>
      </c>
      <c r="CK511" s="511">
        <f>(((CC511*2)+(CE511*1)+(CG511*0)))/(CC511+CE511+CG511)</f>
        <v>1.9047619047619047</v>
      </c>
      <c r="CL511" s="512" t="str">
        <f>IF(CJ511&gt;=50%,"KĐG",IF(CK511&gt;=1.6,"Đạt",IF(CK511&gt;=1,"Cần cố gắng","Chưa đạt")))</f>
        <v>Đạt</v>
      </c>
      <c r="CM511" s="6"/>
    </row>
    <row r="512" spans="1:91" s="22" customFormat="1" ht="18" hidden="1" customHeight="1" outlineLevel="1">
      <c r="A512" s="556"/>
      <c r="B512" s="556"/>
      <c r="C512" s="715" t="s">
        <v>856</v>
      </c>
      <c r="D512" s="716"/>
      <c r="E512" s="717"/>
      <c r="F512" s="23"/>
      <c r="G512" s="23"/>
      <c r="H512" s="181"/>
      <c r="I512" s="136"/>
      <c r="J512" s="137"/>
      <c r="K512" s="138"/>
      <c r="L512" s="139"/>
      <c r="M512" s="139"/>
      <c r="N512" s="139"/>
      <c r="O512" s="139"/>
      <c r="P512" s="139"/>
      <c r="Q512" s="139"/>
      <c r="R512" s="139"/>
      <c r="S512" s="140"/>
      <c r="T512" s="139"/>
      <c r="U512" s="139"/>
      <c r="V512" s="139"/>
      <c r="W512" s="139"/>
      <c r="X512" s="23"/>
      <c r="Y512" s="139"/>
      <c r="Z512" s="139"/>
      <c r="AA512" s="139"/>
      <c r="AB512" s="288"/>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43" t="str">
        <f>IF(BH510&gt;=50%,"KĐG",IF(BH511&gt;=1.6,"Đ",IF(BH511&gt;=1,"CCG","CĐ")))</f>
        <v>Đ</v>
      </c>
      <c r="BI512" s="143" t="str">
        <f t="shared" ref="BI512:CB512" si="267">IF(BI510&gt;=50%,"KĐG",IF(BI511&gt;=1.6,"Đ",IF(BI511&gt;=1,"CCG","CĐ")))</f>
        <v>Đ</v>
      </c>
      <c r="BJ512" s="143" t="str">
        <f t="shared" si="267"/>
        <v>Đ</v>
      </c>
      <c r="BK512" s="143" t="str">
        <f t="shared" si="267"/>
        <v>Đ</v>
      </c>
      <c r="BL512" s="143" t="str">
        <f t="shared" si="267"/>
        <v>Đ</v>
      </c>
      <c r="BM512" s="143" t="str">
        <f t="shared" si="267"/>
        <v>CCG</v>
      </c>
      <c r="BN512" s="143" t="str">
        <f t="shared" si="267"/>
        <v>Đ</v>
      </c>
      <c r="BO512" s="143" t="str">
        <f t="shared" si="267"/>
        <v>Đ</v>
      </c>
      <c r="BP512" s="143" t="str">
        <f t="shared" si="267"/>
        <v>Đ</v>
      </c>
      <c r="BQ512" s="143" t="str">
        <f t="shared" si="267"/>
        <v>Đ</v>
      </c>
      <c r="BR512" s="143" t="str">
        <f t="shared" si="267"/>
        <v>Đ</v>
      </c>
      <c r="BS512" s="143" t="str">
        <f t="shared" si="267"/>
        <v>Đ</v>
      </c>
      <c r="BT512" s="143" t="str">
        <f t="shared" si="267"/>
        <v>Đ</v>
      </c>
      <c r="BU512" s="143" t="str">
        <f t="shared" si="267"/>
        <v>Đ</v>
      </c>
      <c r="BV512" s="143" t="str">
        <f t="shared" si="267"/>
        <v>Đ</v>
      </c>
      <c r="BW512" s="143" t="str">
        <f t="shared" si="267"/>
        <v>Đ</v>
      </c>
      <c r="BX512" s="143" t="str">
        <f t="shared" si="267"/>
        <v>CCG</v>
      </c>
      <c r="BY512" s="143" t="str">
        <f t="shared" si="267"/>
        <v>Đ</v>
      </c>
      <c r="BZ512" s="143" t="str">
        <f t="shared" si="267"/>
        <v>Đ</v>
      </c>
      <c r="CA512" s="143" t="str">
        <f t="shared" si="267"/>
        <v>Đ</v>
      </c>
      <c r="CB512" s="143" t="str">
        <f t="shared" si="267"/>
        <v>Đ</v>
      </c>
      <c r="CC512" s="505"/>
      <c r="CD512" s="685"/>
      <c r="CE512" s="515"/>
      <c r="CF512" s="685"/>
      <c r="CG512" s="515"/>
      <c r="CH512" s="685"/>
      <c r="CI512" s="517"/>
      <c r="CJ512" s="687"/>
      <c r="CK512" s="511"/>
      <c r="CL512" s="513"/>
      <c r="CM512" s="6"/>
    </row>
    <row r="513" spans="1:91" s="22" customFormat="1" ht="29.25" hidden="1" customHeight="1" outlineLevel="1" collapsed="1">
      <c r="A513" s="556" t="s">
        <v>861</v>
      </c>
      <c r="B513" s="556"/>
      <c r="C513" s="348" t="s">
        <v>855</v>
      </c>
      <c r="D513" s="349"/>
      <c r="E513" s="350"/>
      <c r="F513" s="349"/>
      <c r="G513" s="349"/>
      <c r="H513" s="180"/>
      <c r="I513" s="126"/>
      <c r="J513" s="127"/>
      <c r="K513" s="127"/>
      <c r="L513" s="349"/>
      <c r="M513" s="349"/>
      <c r="N513" s="349"/>
      <c r="O513" s="349"/>
      <c r="P513" s="349"/>
      <c r="Q513" s="349"/>
      <c r="R513" s="349"/>
      <c r="S513" s="128"/>
      <c r="T513" s="349"/>
      <c r="U513" s="349"/>
      <c r="V513" s="349"/>
      <c r="W513" s="349"/>
      <c r="X513" s="349"/>
      <c r="Y513" s="349"/>
      <c r="Z513" s="349"/>
      <c r="AA513" s="349"/>
      <c r="AB513" s="287"/>
      <c r="AC513" s="349"/>
      <c r="AD513" s="349"/>
      <c r="AE513" s="349"/>
      <c r="AF513" s="349"/>
      <c r="AG513" s="349"/>
      <c r="AH513" s="349"/>
      <c r="AI513" s="349"/>
      <c r="AJ513" s="349"/>
      <c r="AK513" s="349"/>
      <c r="AL513" s="349"/>
      <c r="AM513" s="349"/>
      <c r="AN513" s="349"/>
      <c r="AO513" s="349"/>
      <c r="AP513" s="349"/>
      <c r="AQ513" s="349"/>
      <c r="AR513" s="349"/>
      <c r="AS513" s="349"/>
      <c r="AT513" s="349"/>
      <c r="AU513" s="349"/>
      <c r="AV513" s="349"/>
      <c r="AW513" s="349"/>
      <c r="AX513" s="349"/>
      <c r="AY513" s="349"/>
      <c r="AZ513" s="349"/>
      <c r="BA513" s="349"/>
      <c r="BB513" s="349"/>
      <c r="BC513" s="349"/>
      <c r="BD513" s="349"/>
      <c r="BE513" s="349"/>
      <c r="BF513" s="349"/>
      <c r="BG513" s="349"/>
      <c r="BH513" s="129">
        <f t="shared" ref="BH513:CB513" si="268">COUNTIFS($T$16:$T$431,"x",BH$16:BH$431,"2")</f>
        <v>16</v>
      </c>
      <c r="BI513" s="129">
        <f t="shared" si="268"/>
        <v>32</v>
      </c>
      <c r="BJ513" s="129">
        <f t="shared" si="268"/>
        <v>32</v>
      </c>
      <c r="BK513" s="129">
        <f t="shared" si="268"/>
        <v>31</v>
      </c>
      <c r="BL513" s="129">
        <f t="shared" si="268"/>
        <v>18</v>
      </c>
      <c r="BM513" s="129">
        <f t="shared" si="268"/>
        <v>26</v>
      </c>
      <c r="BN513" s="129">
        <f t="shared" si="268"/>
        <v>32</v>
      </c>
      <c r="BO513" s="129">
        <f t="shared" si="268"/>
        <v>29</v>
      </c>
      <c r="BP513" s="129">
        <f t="shared" si="268"/>
        <v>28</v>
      </c>
      <c r="BQ513" s="129">
        <f t="shared" si="268"/>
        <v>24</v>
      </c>
      <c r="BR513" s="129">
        <f t="shared" si="268"/>
        <v>30</v>
      </c>
      <c r="BS513" s="129">
        <f t="shared" si="268"/>
        <v>31</v>
      </c>
      <c r="BT513" s="129">
        <f t="shared" si="268"/>
        <v>32</v>
      </c>
      <c r="BU513" s="129">
        <f t="shared" si="268"/>
        <v>19</v>
      </c>
      <c r="BV513" s="129">
        <f t="shared" si="268"/>
        <v>29</v>
      </c>
      <c r="BW513" s="129">
        <f t="shared" si="268"/>
        <v>31</v>
      </c>
      <c r="BX513" s="129">
        <f t="shared" si="268"/>
        <v>25</v>
      </c>
      <c r="BY513" s="129">
        <f t="shared" si="268"/>
        <v>27</v>
      </c>
      <c r="BZ513" s="129">
        <f t="shared" si="268"/>
        <v>32</v>
      </c>
      <c r="CA513" s="129">
        <f t="shared" si="268"/>
        <v>31</v>
      </c>
      <c r="CB513" s="129">
        <f t="shared" si="268"/>
        <v>31</v>
      </c>
      <c r="CC513" s="519"/>
      <c r="CD513" s="703"/>
      <c r="CE513" s="520"/>
      <c r="CF513" s="703"/>
      <c r="CG513" s="520"/>
      <c r="CH513" s="703"/>
      <c r="CI513" s="520"/>
      <c r="CJ513" s="703"/>
      <c r="CK513" s="520"/>
      <c r="CL513" s="521"/>
      <c r="CM513" s="315"/>
    </row>
    <row r="514" spans="1:91" s="22" customFormat="1" ht="29.25" hidden="1" customHeight="1" outlineLevel="1">
      <c r="A514" s="556"/>
      <c r="B514" s="556"/>
      <c r="C514" s="348" t="s">
        <v>856</v>
      </c>
      <c r="D514" s="349"/>
      <c r="E514" s="350"/>
      <c r="F514" s="349"/>
      <c r="G514" s="349"/>
      <c r="H514" s="180"/>
      <c r="I514" s="126"/>
      <c r="J514" s="127"/>
      <c r="K514" s="127"/>
      <c r="L514" s="349"/>
      <c r="M514" s="349"/>
      <c r="N514" s="349"/>
      <c r="O514" s="349"/>
      <c r="P514" s="349"/>
      <c r="Q514" s="349"/>
      <c r="R514" s="349"/>
      <c r="S514" s="128"/>
      <c r="T514" s="349"/>
      <c r="U514" s="349"/>
      <c r="V514" s="349"/>
      <c r="W514" s="349"/>
      <c r="X514" s="349"/>
      <c r="Y514" s="349"/>
      <c r="Z514" s="349"/>
      <c r="AA514" s="349"/>
      <c r="AB514" s="287"/>
      <c r="AC514" s="349"/>
      <c r="AD514" s="349"/>
      <c r="AE514" s="349"/>
      <c r="AF514" s="349"/>
      <c r="AG514" s="349"/>
      <c r="AH514" s="349"/>
      <c r="AI514" s="349"/>
      <c r="AJ514" s="349"/>
      <c r="AK514" s="349"/>
      <c r="AL514" s="349"/>
      <c r="AM514" s="349"/>
      <c r="AN514" s="349"/>
      <c r="AO514" s="349"/>
      <c r="AP514" s="349"/>
      <c r="AQ514" s="349"/>
      <c r="AR514" s="349"/>
      <c r="AS514" s="349"/>
      <c r="AT514" s="349"/>
      <c r="AU514" s="349"/>
      <c r="AV514" s="349"/>
      <c r="AW514" s="349"/>
      <c r="AX514" s="349"/>
      <c r="AY514" s="349"/>
      <c r="AZ514" s="349"/>
      <c r="BA514" s="349"/>
      <c r="BB514" s="349"/>
      <c r="BC514" s="349"/>
      <c r="BD514" s="349"/>
      <c r="BE514" s="349"/>
      <c r="BF514" s="349"/>
      <c r="BG514" s="349"/>
      <c r="BH514" s="129">
        <f t="shared" ref="BH514:CB514" si="269">COUNTIFS($T$16:$T$431,"x",BH$16:BH$431,"1")</f>
        <v>16</v>
      </c>
      <c r="BI514" s="129">
        <f t="shared" si="269"/>
        <v>0</v>
      </c>
      <c r="BJ514" s="129">
        <f t="shared" si="269"/>
        <v>0</v>
      </c>
      <c r="BK514" s="129">
        <f t="shared" si="269"/>
        <v>1</v>
      </c>
      <c r="BL514" s="129">
        <f t="shared" si="269"/>
        <v>14</v>
      </c>
      <c r="BM514" s="129">
        <f t="shared" si="269"/>
        <v>6</v>
      </c>
      <c r="BN514" s="129">
        <f t="shared" si="269"/>
        <v>0</v>
      </c>
      <c r="BO514" s="129">
        <f t="shared" si="269"/>
        <v>3</v>
      </c>
      <c r="BP514" s="129">
        <f t="shared" si="269"/>
        <v>4</v>
      </c>
      <c r="BQ514" s="129">
        <f t="shared" si="269"/>
        <v>8</v>
      </c>
      <c r="BR514" s="129">
        <f t="shared" si="269"/>
        <v>2</v>
      </c>
      <c r="BS514" s="129">
        <f t="shared" si="269"/>
        <v>1</v>
      </c>
      <c r="BT514" s="129">
        <f t="shared" si="269"/>
        <v>0</v>
      </c>
      <c r="BU514" s="129">
        <f t="shared" si="269"/>
        <v>13</v>
      </c>
      <c r="BV514" s="129">
        <f t="shared" si="269"/>
        <v>3</v>
      </c>
      <c r="BW514" s="129">
        <f t="shared" si="269"/>
        <v>1</v>
      </c>
      <c r="BX514" s="129">
        <f t="shared" si="269"/>
        <v>7</v>
      </c>
      <c r="BY514" s="129">
        <f t="shared" si="269"/>
        <v>5</v>
      </c>
      <c r="BZ514" s="129">
        <f t="shared" si="269"/>
        <v>0</v>
      </c>
      <c r="CA514" s="129">
        <f t="shared" si="269"/>
        <v>1</v>
      </c>
      <c r="CB514" s="129">
        <f t="shared" si="269"/>
        <v>1</v>
      </c>
      <c r="CC514" s="522"/>
      <c r="CD514" s="704"/>
      <c r="CE514" s="523"/>
      <c r="CF514" s="704"/>
      <c r="CG514" s="523"/>
      <c r="CH514" s="704"/>
      <c r="CI514" s="523"/>
      <c r="CJ514" s="704"/>
      <c r="CK514" s="523"/>
      <c r="CL514" s="524"/>
      <c r="CM514" s="315"/>
    </row>
    <row r="515" spans="1:91" s="22" customFormat="1" ht="29.25" hidden="1" customHeight="1" outlineLevel="1">
      <c r="A515" s="556"/>
      <c r="B515" s="556"/>
      <c r="C515" s="348" t="s">
        <v>857</v>
      </c>
      <c r="D515" s="349"/>
      <c r="E515" s="350"/>
      <c r="F515" s="349"/>
      <c r="G515" s="349"/>
      <c r="H515" s="180"/>
      <c r="I515" s="126"/>
      <c r="J515" s="127"/>
      <c r="K515" s="127"/>
      <c r="L515" s="349"/>
      <c r="M515" s="349"/>
      <c r="N515" s="349"/>
      <c r="O515" s="349"/>
      <c r="P515" s="349"/>
      <c r="Q515" s="349"/>
      <c r="R515" s="349"/>
      <c r="S515" s="128"/>
      <c r="T515" s="349"/>
      <c r="U515" s="349"/>
      <c r="V515" s="349"/>
      <c r="W515" s="349"/>
      <c r="X515" s="349"/>
      <c r="Y515" s="349"/>
      <c r="Z515" s="349"/>
      <c r="AA515" s="349"/>
      <c r="AB515" s="287"/>
      <c r="AC515" s="349"/>
      <c r="AD515" s="349"/>
      <c r="AE515" s="349"/>
      <c r="AF515" s="349"/>
      <c r="AG515" s="349"/>
      <c r="AH515" s="349"/>
      <c r="AI515" s="349"/>
      <c r="AJ515" s="349"/>
      <c r="AK515" s="349"/>
      <c r="AL515" s="349"/>
      <c r="AM515" s="349"/>
      <c r="AN515" s="349"/>
      <c r="AO515" s="349"/>
      <c r="AP515" s="349"/>
      <c r="AQ515" s="349"/>
      <c r="AR515" s="349"/>
      <c r="AS515" s="349"/>
      <c r="AT515" s="349"/>
      <c r="AU515" s="349"/>
      <c r="AV515" s="349"/>
      <c r="AW515" s="349"/>
      <c r="AX515" s="349"/>
      <c r="AY515" s="349"/>
      <c r="AZ515" s="349"/>
      <c r="BA515" s="349"/>
      <c r="BB515" s="349"/>
      <c r="BC515" s="349"/>
      <c r="BD515" s="349"/>
      <c r="BE515" s="349"/>
      <c r="BF515" s="349"/>
      <c r="BG515" s="349"/>
      <c r="BH515" s="129">
        <f t="shared" ref="BH515:CB515" si="270">COUNTIFS($T$16:$T$431,"x",BH$16:BH$431,"0")</f>
        <v>0</v>
      </c>
      <c r="BI515" s="129">
        <f t="shared" si="270"/>
        <v>0</v>
      </c>
      <c r="BJ515" s="129">
        <f t="shared" si="270"/>
        <v>0</v>
      </c>
      <c r="BK515" s="129">
        <f t="shared" si="270"/>
        <v>0</v>
      </c>
      <c r="BL515" s="129">
        <f t="shared" si="270"/>
        <v>0</v>
      </c>
      <c r="BM515" s="129">
        <f t="shared" si="270"/>
        <v>0</v>
      </c>
      <c r="BN515" s="129">
        <f t="shared" si="270"/>
        <v>0</v>
      </c>
      <c r="BO515" s="129">
        <f t="shared" si="270"/>
        <v>0</v>
      </c>
      <c r="BP515" s="129">
        <f t="shared" si="270"/>
        <v>0</v>
      </c>
      <c r="BQ515" s="129">
        <f t="shared" si="270"/>
        <v>0</v>
      </c>
      <c r="BR515" s="129">
        <f t="shared" si="270"/>
        <v>0</v>
      </c>
      <c r="BS515" s="129">
        <f t="shared" si="270"/>
        <v>0</v>
      </c>
      <c r="BT515" s="129">
        <f t="shared" si="270"/>
        <v>0</v>
      </c>
      <c r="BU515" s="129">
        <f t="shared" si="270"/>
        <v>0</v>
      </c>
      <c r="BV515" s="129">
        <f t="shared" si="270"/>
        <v>0</v>
      </c>
      <c r="BW515" s="129">
        <f t="shared" si="270"/>
        <v>0</v>
      </c>
      <c r="BX515" s="129">
        <f t="shared" si="270"/>
        <v>0</v>
      </c>
      <c r="BY515" s="129">
        <f t="shared" si="270"/>
        <v>0</v>
      </c>
      <c r="BZ515" s="129">
        <f t="shared" si="270"/>
        <v>0</v>
      </c>
      <c r="CA515" s="129">
        <f t="shared" si="270"/>
        <v>0</v>
      </c>
      <c r="CB515" s="129">
        <f t="shared" si="270"/>
        <v>0</v>
      </c>
      <c r="CC515" s="522"/>
      <c r="CD515" s="704"/>
      <c r="CE515" s="523"/>
      <c r="CF515" s="704"/>
      <c r="CG515" s="523"/>
      <c r="CH515" s="704"/>
      <c r="CI515" s="523"/>
      <c r="CJ515" s="704"/>
      <c r="CK515" s="523"/>
      <c r="CL515" s="524"/>
      <c r="CM515" s="315"/>
    </row>
    <row r="516" spans="1:91" s="22" customFormat="1" ht="29.25" hidden="1" customHeight="1" outlineLevel="1">
      <c r="A516" s="556"/>
      <c r="B516" s="556"/>
      <c r="C516" s="528" t="s">
        <v>873</v>
      </c>
      <c r="D516" s="529"/>
      <c r="E516" s="530"/>
      <c r="F516" s="349"/>
      <c r="G516" s="349"/>
      <c r="H516" s="180"/>
      <c r="I516" s="126"/>
      <c r="J516" s="127"/>
      <c r="K516" s="127"/>
      <c r="L516" s="349"/>
      <c r="M516" s="349"/>
      <c r="N516" s="349"/>
      <c r="O516" s="349"/>
      <c r="P516" s="349"/>
      <c r="Q516" s="349"/>
      <c r="R516" s="349"/>
      <c r="S516" s="128"/>
      <c r="T516" s="349"/>
      <c r="U516" s="349"/>
      <c r="V516" s="349"/>
      <c r="W516" s="349"/>
      <c r="X516" s="349"/>
      <c r="Y516" s="349"/>
      <c r="Z516" s="349"/>
      <c r="AA516" s="349"/>
      <c r="AB516" s="287"/>
      <c r="AC516" s="349"/>
      <c r="AD516" s="349"/>
      <c r="AE516" s="349"/>
      <c r="AF516" s="349"/>
      <c r="AG516" s="349"/>
      <c r="AH516" s="349"/>
      <c r="AI516" s="349"/>
      <c r="AJ516" s="349"/>
      <c r="AK516" s="349"/>
      <c r="AL516" s="349"/>
      <c r="AM516" s="349"/>
      <c r="AN516" s="349"/>
      <c r="AO516" s="349"/>
      <c r="AP516" s="349"/>
      <c r="AQ516" s="349"/>
      <c r="AR516" s="349"/>
      <c r="AS516" s="349"/>
      <c r="AT516" s="349"/>
      <c r="AU516" s="349"/>
      <c r="AV516" s="349"/>
      <c r="AW516" s="349"/>
      <c r="AX516" s="349"/>
      <c r="AY516" s="349"/>
      <c r="AZ516" s="349"/>
      <c r="BA516" s="349"/>
      <c r="BB516" s="349"/>
      <c r="BC516" s="349"/>
      <c r="BD516" s="349"/>
      <c r="BE516" s="349"/>
      <c r="BF516" s="349"/>
      <c r="BG516" s="349"/>
      <c r="BH516" s="129">
        <f t="shared" ref="BH516:CB516" si="271">COUNTIFS($T$16:$T$431,"x",BH$16:BH$431,"KĐG")</f>
        <v>10</v>
      </c>
      <c r="BI516" s="129">
        <f t="shared" si="271"/>
        <v>10</v>
      </c>
      <c r="BJ516" s="129">
        <f t="shared" si="271"/>
        <v>10</v>
      </c>
      <c r="BK516" s="129">
        <f t="shared" si="271"/>
        <v>10</v>
      </c>
      <c r="BL516" s="129">
        <f t="shared" si="271"/>
        <v>10</v>
      </c>
      <c r="BM516" s="129">
        <f t="shared" si="271"/>
        <v>10</v>
      </c>
      <c r="BN516" s="129">
        <f t="shared" si="271"/>
        <v>10</v>
      </c>
      <c r="BO516" s="129">
        <f t="shared" si="271"/>
        <v>10</v>
      </c>
      <c r="BP516" s="129">
        <f t="shared" si="271"/>
        <v>10</v>
      </c>
      <c r="BQ516" s="129">
        <f t="shared" si="271"/>
        <v>10</v>
      </c>
      <c r="BR516" s="129">
        <f t="shared" si="271"/>
        <v>10</v>
      </c>
      <c r="BS516" s="129">
        <f t="shared" si="271"/>
        <v>10</v>
      </c>
      <c r="BT516" s="129">
        <f t="shared" si="271"/>
        <v>10</v>
      </c>
      <c r="BU516" s="129">
        <f t="shared" si="271"/>
        <v>10</v>
      </c>
      <c r="BV516" s="129">
        <f t="shared" si="271"/>
        <v>10</v>
      </c>
      <c r="BW516" s="129">
        <f t="shared" si="271"/>
        <v>10</v>
      </c>
      <c r="BX516" s="129">
        <f t="shared" si="271"/>
        <v>10</v>
      </c>
      <c r="BY516" s="129">
        <f t="shared" si="271"/>
        <v>10</v>
      </c>
      <c r="BZ516" s="129">
        <f t="shared" si="271"/>
        <v>10</v>
      </c>
      <c r="CA516" s="129">
        <f t="shared" si="271"/>
        <v>10</v>
      </c>
      <c r="CB516" s="129">
        <f t="shared" si="271"/>
        <v>10</v>
      </c>
      <c r="CC516" s="522"/>
      <c r="CD516" s="704"/>
      <c r="CE516" s="523"/>
      <c r="CF516" s="704"/>
      <c r="CG516" s="523"/>
      <c r="CH516" s="704"/>
      <c r="CI516" s="523"/>
      <c r="CJ516" s="704"/>
      <c r="CK516" s="523"/>
      <c r="CL516" s="524"/>
      <c r="CM516" s="315"/>
    </row>
    <row r="517" spans="1:91" s="22" customFormat="1" ht="29.25" hidden="1" customHeight="1" outlineLevel="1">
      <c r="A517" s="556"/>
      <c r="B517" s="556"/>
      <c r="C517" s="528" t="s">
        <v>874</v>
      </c>
      <c r="D517" s="529"/>
      <c r="E517" s="530"/>
      <c r="F517" s="349"/>
      <c r="G517" s="349"/>
      <c r="H517" s="180"/>
      <c r="I517" s="126"/>
      <c r="J517" s="127"/>
      <c r="K517" s="127"/>
      <c r="L517" s="349"/>
      <c r="M517" s="349"/>
      <c r="N517" s="349"/>
      <c r="O517" s="349"/>
      <c r="P517" s="349"/>
      <c r="Q517" s="349"/>
      <c r="R517" s="349"/>
      <c r="S517" s="128"/>
      <c r="T517" s="349"/>
      <c r="U517" s="349"/>
      <c r="V517" s="349"/>
      <c r="W517" s="349"/>
      <c r="X517" s="349"/>
      <c r="Y517" s="349"/>
      <c r="Z517" s="349"/>
      <c r="AA517" s="349"/>
      <c r="AB517" s="287"/>
      <c r="AC517" s="349"/>
      <c r="AD517" s="349"/>
      <c r="AE517" s="349"/>
      <c r="AF517" s="349"/>
      <c r="AG517" s="349"/>
      <c r="AH517" s="349"/>
      <c r="AI517" s="349"/>
      <c r="AJ517" s="349"/>
      <c r="AK517" s="349"/>
      <c r="AL517" s="349"/>
      <c r="AM517" s="349"/>
      <c r="AN517" s="349"/>
      <c r="AO517" s="349"/>
      <c r="AP517" s="349"/>
      <c r="AQ517" s="349"/>
      <c r="AR517" s="349"/>
      <c r="AS517" s="349"/>
      <c r="AT517" s="349"/>
      <c r="AU517" s="349"/>
      <c r="AV517" s="349"/>
      <c r="AW517" s="349"/>
      <c r="AX517" s="349"/>
      <c r="AY517" s="349"/>
      <c r="AZ517" s="349"/>
      <c r="BA517" s="349"/>
      <c r="BB517" s="349"/>
      <c r="BC517" s="349"/>
      <c r="BD517" s="349"/>
      <c r="BE517" s="349"/>
      <c r="BF517" s="349"/>
      <c r="BG517" s="349"/>
      <c r="BH517" s="347">
        <f>BH516/(BH513+BH514+BH515+BH516)</f>
        <v>0.23809523809523808</v>
      </c>
      <c r="BI517" s="347">
        <f t="shared" ref="BI517:CB517" si="272">BI516/(BI513+BI514+BI515+BI516)</f>
        <v>0.23809523809523808</v>
      </c>
      <c r="BJ517" s="347">
        <f t="shared" si="272"/>
        <v>0.23809523809523808</v>
      </c>
      <c r="BK517" s="347">
        <f t="shared" si="272"/>
        <v>0.23809523809523808</v>
      </c>
      <c r="BL517" s="347">
        <f t="shared" si="272"/>
        <v>0.23809523809523808</v>
      </c>
      <c r="BM517" s="347">
        <f t="shared" si="272"/>
        <v>0.23809523809523808</v>
      </c>
      <c r="BN517" s="347">
        <f t="shared" si="272"/>
        <v>0.23809523809523808</v>
      </c>
      <c r="BO517" s="347">
        <f t="shared" si="272"/>
        <v>0.23809523809523808</v>
      </c>
      <c r="BP517" s="347">
        <f t="shared" si="272"/>
        <v>0.23809523809523808</v>
      </c>
      <c r="BQ517" s="347">
        <f t="shared" si="272"/>
        <v>0.23809523809523808</v>
      </c>
      <c r="BR517" s="347">
        <f t="shared" si="272"/>
        <v>0.23809523809523808</v>
      </c>
      <c r="BS517" s="347">
        <f t="shared" si="272"/>
        <v>0.23809523809523808</v>
      </c>
      <c r="BT517" s="347">
        <f t="shared" si="272"/>
        <v>0.23809523809523808</v>
      </c>
      <c r="BU517" s="347">
        <f t="shared" si="272"/>
        <v>0.23809523809523808</v>
      </c>
      <c r="BV517" s="347">
        <f t="shared" si="272"/>
        <v>0.23809523809523808</v>
      </c>
      <c r="BW517" s="347">
        <f t="shared" si="272"/>
        <v>0.23809523809523808</v>
      </c>
      <c r="BX517" s="347">
        <f t="shared" si="272"/>
        <v>0.23809523809523808</v>
      </c>
      <c r="BY517" s="347">
        <f t="shared" si="272"/>
        <v>0.23809523809523808</v>
      </c>
      <c r="BZ517" s="347">
        <f t="shared" si="272"/>
        <v>0.23809523809523808</v>
      </c>
      <c r="CA517" s="347">
        <f t="shared" si="272"/>
        <v>0.23809523809523808</v>
      </c>
      <c r="CB517" s="347">
        <f t="shared" si="272"/>
        <v>0.23809523809523808</v>
      </c>
      <c r="CC517" s="525"/>
      <c r="CD517" s="706"/>
      <c r="CE517" s="526"/>
      <c r="CF517" s="706"/>
      <c r="CG517" s="526"/>
      <c r="CH517" s="706"/>
      <c r="CI517" s="526"/>
      <c r="CJ517" s="706"/>
      <c r="CK517" s="526"/>
      <c r="CL517" s="527"/>
      <c r="CM517" s="315"/>
    </row>
    <row r="518" spans="1:91" s="22" customFormat="1" ht="29.25" hidden="1" customHeight="1" outlineLevel="1">
      <c r="A518" s="556"/>
      <c r="B518" s="556"/>
      <c r="C518" s="531" t="s">
        <v>875</v>
      </c>
      <c r="D518" s="557"/>
      <c r="E518" s="558"/>
      <c r="F518" s="349"/>
      <c r="G518" s="349"/>
      <c r="H518" s="180"/>
      <c r="I518" s="126"/>
      <c r="J518" s="127"/>
      <c r="K518" s="127"/>
      <c r="L518" s="349"/>
      <c r="M518" s="349"/>
      <c r="N518" s="349"/>
      <c r="O518" s="349"/>
      <c r="P518" s="349"/>
      <c r="Q518" s="349"/>
      <c r="R518" s="349"/>
      <c r="S518" s="128"/>
      <c r="T518" s="349"/>
      <c r="U518" s="349"/>
      <c r="V518" s="349"/>
      <c r="W518" s="349"/>
      <c r="X518" s="349"/>
      <c r="Y518" s="349"/>
      <c r="Z518" s="349"/>
      <c r="AA518" s="349"/>
      <c r="AB518" s="287"/>
      <c r="AC518" s="349"/>
      <c r="AD518" s="349"/>
      <c r="AE518" s="349"/>
      <c r="AF518" s="349"/>
      <c r="AG518" s="349"/>
      <c r="AH518" s="349"/>
      <c r="AI518" s="349"/>
      <c r="AJ518" s="349"/>
      <c r="AK518" s="349"/>
      <c r="AL518" s="349"/>
      <c r="AM518" s="349"/>
      <c r="AN518" s="349"/>
      <c r="AO518" s="349"/>
      <c r="AP518" s="349"/>
      <c r="AQ518" s="349"/>
      <c r="AR518" s="349"/>
      <c r="AS518" s="349"/>
      <c r="AT518" s="349"/>
      <c r="AU518" s="349"/>
      <c r="AV518" s="349"/>
      <c r="AW518" s="349"/>
      <c r="AX518" s="349"/>
      <c r="AY518" s="349"/>
      <c r="AZ518" s="349"/>
      <c r="BA518" s="349"/>
      <c r="BB518" s="349"/>
      <c r="BC518" s="349"/>
      <c r="BD518" s="349"/>
      <c r="BE518" s="349"/>
      <c r="BF518" s="349"/>
      <c r="BG518" s="349"/>
      <c r="BH518" s="133">
        <f>(((BH513*2)+(BH514*1)+(BH515*0)))/(BH513+BH514+BH515)</f>
        <v>1.5</v>
      </c>
      <c r="BI518" s="133">
        <f t="shared" ref="BI518:CB518" si="273">(((BI513*2)+(BI514*1)+(BI515*0)))/(BI513+BI514+BI515)</f>
        <v>2</v>
      </c>
      <c r="BJ518" s="133">
        <f t="shared" si="273"/>
        <v>2</v>
      </c>
      <c r="BK518" s="133">
        <f t="shared" si="273"/>
        <v>1.96875</v>
      </c>
      <c r="BL518" s="133">
        <f t="shared" si="273"/>
        <v>1.5625</v>
      </c>
      <c r="BM518" s="133">
        <f t="shared" si="273"/>
        <v>1.8125</v>
      </c>
      <c r="BN518" s="133">
        <f t="shared" si="273"/>
        <v>2</v>
      </c>
      <c r="BO518" s="133">
        <f t="shared" si="273"/>
        <v>1.90625</v>
      </c>
      <c r="BP518" s="133">
        <f t="shared" si="273"/>
        <v>1.875</v>
      </c>
      <c r="BQ518" s="133">
        <f t="shared" si="273"/>
        <v>1.75</v>
      </c>
      <c r="BR518" s="133">
        <f t="shared" si="273"/>
        <v>1.9375</v>
      </c>
      <c r="BS518" s="133">
        <f t="shared" si="273"/>
        <v>1.96875</v>
      </c>
      <c r="BT518" s="133">
        <f t="shared" si="273"/>
        <v>2</v>
      </c>
      <c r="BU518" s="133">
        <f t="shared" si="273"/>
        <v>1.59375</v>
      </c>
      <c r="BV518" s="133">
        <f t="shared" si="273"/>
        <v>1.90625</v>
      </c>
      <c r="BW518" s="133">
        <f t="shared" si="273"/>
        <v>1.96875</v>
      </c>
      <c r="BX518" s="133">
        <f t="shared" si="273"/>
        <v>1.78125</v>
      </c>
      <c r="BY518" s="133">
        <f t="shared" si="273"/>
        <v>1.84375</v>
      </c>
      <c r="BZ518" s="133">
        <f t="shared" si="273"/>
        <v>2</v>
      </c>
      <c r="CA518" s="133">
        <f t="shared" si="273"/>
        <v>1.96875</v>
      </c>
      <c r="CB518" s="133">
        <f t="shared" si="273"/>
        <v>1.96875</v>
      </c>
      <c r="CC518" s="506">
        <f>COUNTIF(BH519:CB519,"Đ")</f>
        <v>18</v>
      </c>
      <c r="CD518" s="698">
        <f>CC518/(CC518+CE518+CG518+CI518)</f>
        <v>0.8571428571428571</v>
      </c>
      <c r="CE518" s="508">
        <f>COUNTIF(BH519:CB519,"CCG")</f>
        <v>3</v>
      </c>
      <c r="CF518" s="698">
        <f>CE518/(CC518+CE518+CG518+CI518)</f>
        <v>0.14285714285714285</v>
      </c>
      <c r="CG518" s="508">
        <f>COUNTIF(BH519:CB519,"CĐ")</f>
        <v>0</v>
      </c>
      <c r="CH518" s="698">
        <f>CG518/(CC518+CE518+CG518+CI518)</f>
        <v>0</v>
      </c>
      <c r="CI518" s="538">
        <f>COUNTIF(BH519:CB519,"KĐG")</f>
        <v>0</v>
      </c>
      <c r="CJ518" s="699">
        <f>CI518/(CC518+CE518+CG518+CI518)</f>
        <v>0</v>
      </c>
      <c r="CK518" s="542">
        <f>(((CC518*2)+(CE518*1)+(CG518*0)))/(CC518+CE518+CG518)</f>
        <v>1.8571428571428572</v>
      </c>
      <c r="CL518" s="543" t="str">
        <f>IF(CJ518&gt;=50%,"KĐG",IF(CK518&gt;=1.6,"Đạt",IF(CK518&gt;=1,"Cần cố gắng","Chưa đạt")))</f>
        <v>Đạt</v>
      </c>
      <c r="CM518" s="315"/>
    </row>
    <row r="519" spans="1:91" s="22" customFormat="1" ht="29.25" hidden="1" customHeight="1" outlineLevel="1">
      <c r="A519" s="556"/>
      <c r="B519" s="556"/>
      <c r="C519" s="559"/>
      <c r="D519" s="560"/>
      <c r="E519" s="561"/>
      <c r="F519" s="349"/>
      <c r="G519" s="349"/>
      <c r="H519" s="180"/>
      <c r="I519" s="126"/>
      <c r="J519" s="127"/>
      <c r="K519" s="127"/>
      <c r="L519" s="349"/>
      <c r="M519" s="349"/>
      <c r="N519" s="349"/>
      <c r="O519" s="349"/>
      <c r="P519" s="349"/>
      <c r="Q519" s="349"/>
      <c r="R519" s="349"/>
      <c r="S519" s="128"/>
      <c r="T519" s="349"/>
      <c r="U519" s="349"/>
      <c r="V519" s="349"/>
      <c r="W519" s="349"/>
      <c r="X519" s="349"/>
      <c r="Y519" s="349"/>
      <c r="Z519" s="349"/>
      <c r="AA519" s="349"/>
      <c r="AB519" s="287"/>
      <c r="AC519" s="349"/>
      <c r="AD519" s="349"/>
      <c r="AE519" s="349"/>
      <c r="AF519" s="349"/>
      <c r="AG519" s="349"/>
      <c r="AH519" s="349"/>
      <c r="AI519" s="349"/>
      <c r="AJ519" s="349"/>
      <c r="AK519" s="349"/>
      <c r="AL519" s="349"/>
      <c r="AM519" s="349"/>
      <c r="AN519" s="349"/>
      <c r="AO519" s="349"/>
      <c r="AP519" s="349"/>
      <c r="AQ519" s="349"/>
      <c r="AR519" s="349"/>
      <c r="AS519" s="349"/>
      <c r="AT519" s="349"/>
      <c r="AU519" s="349"/>
      <c r="AV519" s="349"/>
      <c r="AW519" s="349"/>
      <c r="AX519" s="349"/>
      <c r="AY519" s="349"/>
      <c r="AZ519" s="349"/>
      <c r="BA519" s="349"/>
      <c r="BB519" s="349"/>
      <c r="BC519" s="349"/>
      <c r="BD519" s="349"/>
      <c r="BE519" s="349"/>
      <c r="BF519" s="349"/>
      <c r="BG519" s="349"/>
      <c r="BH519" s="133" t="str">
        <f>IF(BH517&gt;=50%,"KĐG",IF(BH518&gt;=1.6,"Đ",IF(BH518&gt;=1,"CCG","CĐ")))</f>
        <v>CCG</v>
      </c>
      <c r="BI519" s="133" t="str">
        <f t="shared" ref="BI519:CB519" si="274">IF(BI517&gt;=50%,"KĐG",IF(BI518&gt;=1.6,"Đ",IF(BI518&gt;=1,"CCG","CĐ")))</f>
        <v>Đ</v>
      </c>
      <c r="BJ519" s="133" t="str">
        <f t="shared" si="274"/>
        <v>Đ</v>
      </c>
      <c r="BK519" s="133" t="str">
        <f t="shared" si="274"/>
        <v>Đ</v>
      </c>
      <c r="BL519" s="133" t="str">
        <f t="shared" si="274"/>
        <v>CCG</v>
      </c>
      <c r="BM519" s="133" t="str">
        <f t="shared" si="274"/>
        <v>Đ</v>
      </c>
      <c r="BN519" s="133" t="str">
        <f t="shared" si="274"/>
        <v>Đ</v>
      </c>
      <c r="BO519" s="133" t="str">
        <f t="shared" si="274"/>
        <v>Đ</v>
      </c>
      <c r="BP519" s="133" t="str">
        <f t="shared" si="274"/>
        <v>Đ</v>
      </c>
      <c r="BQ519" s="133" t="str">
        <f t="shared" si="274"/>
        <v>Đ</v>
      </c>
      <c r="BR519" s="133" t="str">
        <f t="shared" si="274"/>
        <v>Đ</v>
      </c>
      <c r="BS519" s="133" t="str">
        <f t="shared" si="274"/>
        <v>Đ</v>
      </c>
      <c r="BT519" s="133" t="str">
        <f t="shared" si="274"/>
        <v>Đ</v>
      </c>
      <c r="BU519" s="133" t="str">
        <f t="shared" si="274"/>
        <v>CCG</v>
      </c>
      <c r="BV519" s="133" t="str">
        <f t="shared" si="274"/>
        <v>Đ</v>
      </c>
      <c r="BW519" s="133" t="str">
        <f t="shared" si="274"/>
        <v>Đ</v>
      </c>
      <c r="BX519" s="133" t="str">
        <f t="shared" si="274"/>
        <v>Đ</v>
      </c>
      <c r="BY519" s="133" t="str">
        <f t="shared" si="274"/>
        <v>Đ</v>
      </c>
      <c r="BZ519" s="133" t="str">
        <f t="shared" si="274"/>
        <v>Đ</v>
      </c>
      <c r="CA519" s="133" t="str">
        <f t="shared" si="274"/>
        <v>Đ</v>
      </c>
      <c r="CB519" s="133" t="str">
        <f t="shared" si="274"/>
        <v>Đ</v>
      </c>
      <c r="CC519" s="506"/>
      <c r="CD519" s="698"/>
      <c r="CE519" s="508"/>
      <c r="CF519" s="698"/>
      <c r="CG519" s="508"/>
      <c r="CH519" s="698"/>
      <c r="CI519" s="539"/>
      <c r="CJ519" s="700"/>
      <c r="CK519" s="542"/>
      <c r="CL519" s="544"/>
      <c r="CM519" s="315"/>
    </row>
    <row r="520" spans="1:91" s="22" customFormat="1" ht="31.5" customHeight="1" collapsed="1">
      <c r="A520" s="486" t="s">
        <v>863</v>
      </c>
      <c r="B520" s="486"/>
      <c r="C520" s="134" t="s">
        <v>855</v>
      </c>
      <c r="D520" s="23"/>
      <c r="E520" s="135"/>
      <c r="F520" s="23"/>
      <c r="G520" s="23"/>
      <c r="H520" s="181"/>
      <c r="I520" s="136"/>
      <c r="J520" s="137"/>
      <c r="K520" s="138"/>
      <c r="L520" s="139"/>
      <c r="M520" s="139"/>
      <c r="N520" s="139"/>
      <c r="O520" s="139"/>
      <c r="P520" s="139"/>
      <c r="Q520" s="139"/>
      <c r="R520" s="139"/>
      <c r="S520" s="140"/>
      <c r="T520" s="139"/>
      <c r="U520" s="139"/>
      <c r="V520" s="139"/>
      <c r="W520" s="139"/>
      <c r="X520" s="23"/>
      <c r="Y520" s="139"/>
      <c r="Z520" s="139"/>
      <c r="AA520" s="139"/>
      <c r="AB520" s="288"/>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29">
        <f>COUNTIFS($N$17:$N$443,"x",BH$17:BH$443,"2")</f>
        <v>29</v>
      </c>
      <c r="BI520" s="129">
        <f t="shared" ref="BI520:CB520" si="275">COUNTIFS($N$17:$N$443,"x",BI$17:BI$443,"2")</f>
        <v>24</v>
      </c>
      <c r="BJ520" s="129">
        <f t="shared" si="275"/>
        <v>27</v>
      </c>
      <c r="BK520" s="129">
        <f t="shared" si="275"/>
        <v>24</v>
      </c>
      <c r="BL520" s="129">
        <f t="shared" si="275"/>
        <v>29</v>
      </c>
      <c r="BM520" s="129">
        <f t="shared" si="275"/>
        <v>17</v>
      </c>
      <c r="BN520" s="129">
        <f t="shared" si="275"/>
        <v>25</v>
      </c>
      <c r="BO520" s="129">
        <f t="shared" si="275"/>
        <v>19</v>
      </c>
      <c r="BP520" s="129">
        <f t="shared" si="275"/>
        <v>23</v>
      </c>
      <c r="BQ520" s="129">
        <f t="shared" si="275"/>
        <v>27</v>
      </c>
      <c r="BR520" s="129">
        <f t="shared" si="275"/>
        <v>29</v>
      </c>
      <c r="BS520" s="129">
        <f t="shared" si="275"/>
        <v>25</v>
      </c>
      <c r="BT520" s="129">
        <f t="shared" si="275"/>
        <v>25</v>
      </c>
      <c r="BU520" s="129">
        <f t="shared" si="275"/>
        <v>23</v>
      </c>
      <c r="BV520" s="129">
        <f t="shared" si="275"/>
        <v>17</v>
      </c>
      <c r="BW520" s="129">
        <f t="shared" si="275"/>
        <v>28</v>
      </c>
      <c r="BX520" s="129">
        <f t="shared" si="275"/>
        <v>11</v>
      </c>
      <c r="BY520" s="129">
        <f t="shared" si="275"/>
        <v>23</v>
      </c>
      <c r="BZ520" s="129">
        <f t="shared" si="275"/>
        <v>25</v>
      </c>
      <c r="CA520" s="129">
        <f t="shared" si="275"/>
        <v>26</v>
      </c>
      <c r="CB520" s="129">
        <f t="shared" si="275"/>
        <v>29</v>
      </c>
      <c r="CC520" s="487"/>
      <c r="CD520" s="690"/>
      <c r="CE520" s="488"/>
      <c r="CF520" s="690"/>
      <c r="CG520" s="488"/>
      <c r="CH520" s="690"/>
      <c r="CI520" s="488"/>
      <c r="CJ520" s="690"/>
      <c r="CK520" s="488"/>
      <c r="CL520" s="489"/>
      <c r="CM520" s="6"/>
    </row>
    <row r="521" spans="1:91" s="22" customFormat="1" ht="31.5" customHeight="1">
      <c r="A521" s="486"/>
      <c r="B521" s="486"/>
      <c r="C521" s="134" t="s">
        <v>856</v>
      </c>
      <c r="D521" s="23"/>
      <c r="E521" s="135"/>
      <c r="F521" s="23"/>
      <c r="G521" s="23"/>
      <c r="H521" s="181"/>
      <c r="I521" s="136"/>
      <c r="J521" s="137"/>
      <c r="K521" s="138"/>
      <c r="L521" s="139"/>
      <c r="M521" s="139"/>
      <c r="N521" s="139"/>
      <c r="O521" s="139"/>
      <c r="P521" s="139"/>
      <c r="Q521" s="139"/>
      <c r="R521" s="139"/>
      <c r="S521" s="140"/>
      <c r="T521" s="139"/>
      <c r="U521" s="139"/>
      <c r="V521" s="139"/>
      <c r="W521" s="139"/>
      <c r="X521" s="23"/>
      <c r="Y521" s="139"/>
      <c r="Z521" s="139"/>
      <c r="AA521" s="139"/>
      <c r="AB521" s="288"/>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29">
        <f>COUNTIFS($N$17:$N$443,"x",BH$17:BH$443,"1")</f>
        <v>1</v>
      </c>
      <c r="BI521" s="129">
        <f t="shared" ref="BI521:CB521" si="276">COUNTIFS($N$17:$N$443,"x",BI$17:BI$443,"1")</f>
        <v>6</v>
      </c>
      <c r="BJ521" s="129">
        <f t="shared" si="276"/>
        <v>3</v>
      </c>
      <c r="BK521" s="129">
        <f t="shared" si="276"/>
        <v>6</v>
      </c>
      <c r="BL521" s="129">
        <f t="shared" si="276"/>
        <v>1</v>
      </c>
      <c r="BM521" s="129">
        <f t="shared" si="276"/>
        <v>13</v>
      </c>
      <c r="BN521" s="129">
        <f t="shared" si="276"/>
        <v>5</v>
      </c>
      <c r="BO521" s="129">
        <f t="shared" si="276"/>
        <v>11</v>
      </c>
      <c r="BP521" s="129">
        <f t="shared" si="276"/>
        <v>7</v>
      </c>
      <c r="BQ521" s="129">
        <f t="shared" si="276"/>
        <v>3</v>
      </c>
      <c r="BR521" s="129">
        <f t="shared" si="276"/>
        <v>1</v>
      </c>
      <c r="BS521" s="129">
        <f t="shared" si="276"/>
        <v>5</v>
      </c>
      <c r="BT521" s="129">
        <f t="shared" si="276"/>
        <v>5</v>
      </c>
      <c r="BU521" s="129">
        <f t="shared" si="276"/>
        <v>7</v>
      </c>
      <c r="BV521" s="129">
        <f t="shared" si="276"/>
        <v>10</v>
      </c>
      <c r="BW521" s="129">
        <f t="shared" si="276"/>
        <v>2</v>
      </c>
      <c r="BX521" s="129">
        <f t="shared" si="276"/>
        <v>17</v>
      </c>
      <c r="BY521" s="129">
        <f t="shared" si="276"/>
        <v>7</v>
      </c>
      <c r="BZ521" s="129">
        <f t="shared" si="276"/>
        <v>5</v>
      </c>
      <c r="CA521" s="129">
        <f t="shared" si="276"/>
        <v>4</v>
      </c>
      <c r="CB521" s="129">
        <f t="shared" si="276"/>
        <v>1</v>
      </c>
      <c r="CC521" s="490"/>
      <c r="CD521" s="691"/>
      <c r="CE521" s="491"/>
      <c r="CF521" s="691"/>
      <c r="CG521" s="491"/>
      <c r="CH521" s="691"/>
      <c r="CI521" s="491"/>
      <c r="CJ521" s="691"/>
      <c r="CK521" s="491"/>
      <c r="CL521" s="492"/>
      <c r="CM521" s="6"/>
    </row>
    <row r="522" spans="1:91" s="22" customFormat="1" ht="31.5" customHeight="1">
      <c r="A522" s="486"/>
      <c r="B522" s="486"/>
      <c r="C522" s="134" t="s">
        <v>857</v>
      </c>
      <c r="D522" s="23"/>
      <c r="E522" s="135"/>
      <c r="F522" s="23"/>
      <c r="G522" s="23"/>
      <c r="H522" s="181"/>
      <c r="I522" s="136"/>
      <c r="J522" s="137"/>
      <c r="K522" s="138"/>
      <c r="L522" s="139"/>
      <c r="M522" s="139"/>
      <c r="N522" s="139"/>
      <c r="O522" s="139"/>
      <c r="P522" s="139"/>
      <c r="Q522" s="139"/>
      <c r="R522" s="139"/>
      <c r="S522" s="140"/>
      <c r="T522" s="139"/>
      <c r="U522" s="139"/>
      <c r="V522" s="139"/>
      <c r="W522" s="139"/>
      <c r="X522" s="23"/>
      <c r="Y522" s="139"/>
      <c r="Z522" s="139"/>
      <c r="AA522" s="139"/>
      <c r="AB522" s="288"/>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29">
        <f>COUNTIFS($N$17:$N$443,"x",BH$17:BH$443,"0")</f>
        <v>0</v>
      </c>
      <c r="BI522" s="129">
        <f t="shared" ref="BI522:CB522" si="277">COUNTIFS($N$17:$N$443,"x",BI$17:BI$443,"0")</f>
        <v>0</v>
      </c>
      <c r="BJ522" s="129">
        <f t="shared" si="277"/>
        <v>0</v>
      </c>
      <c r="BK522" s="129">
        <f t="shared" si="277"/>
        <v>0</v>
      </c>
      <c r="BL522" s="129">
        <f t="shared" si="277"/>
        <v>0</v>
      </c>
      <c r="BM522" s="129">
        <f t="shared" si="277"/>
        <v>0</v>
      </c>
      <c r="BN522" s="129">
        <f t="shared" si="277"/>
        <v>0</v>
      </c>
      <c r="BO522" s="129">
        <f t="shared" si="277"/>
        <v>0</v>
      </c>
      <c r="BP522" s="129">
        <f t="shared" si="277"/>
        <v>0</v>
      </c>
      <c r="BQ522" s="129">
        <f t="shared" si="277"/>
        <v>0</v>
      </c>
      <c r="BR522" s="129">
        <f t="shared" si="277"/>
        <v>0</v>
      </c>
      <c r="BS522" s="129">
        <f t="shared" si="277"/>
        <v>0</v>
      </c>
      <c r="BT522" s="129">
        <f t="shared" si="277"/>
        <v>0</v>
      </c>
      <c r="BU522" s="129">
        <f t="shared" si="277"/>
        <v>0</v>
      </c>
      <c r="BV522" s="129">
        <f t="shared" si="277"/>
        <v>3</v>
      </c>
      <c r="BW522" s="129">
        <f t="shared" si="277"/>
        <v>0</v>
      </c>
      <c r="BX522" s="129">
        <f t="shared" si="277"/>
        <v>2</v>
      </c>
      <c r="BY522" s="129">
        <f t="shared" si="277"/>
        <v>0</v>
      </c>
      <c r="BZ522" s="129">
        <f t="shared" si="277"/>
        <v>0</v>
      </c>
      <c r="CA522" s="129">
        <f t="shared" si="277"/>
        <v>0</v>
      </c>
      <c r="CB522" s="129">
        <f t="shared" si="277"/>
        <v>0</v>
      </c>
      <c r="CC522" s="490"/>
      <c r="CD522" s="691"/>
      <c r="CE522" s="491"/>
      <c r="CF522" s="691"/>
      <c r="CG522" s="491"/>
      <c r="CH522" s="691"/>
      <c r="CI522" s="491"/>
      <c r="CJ522" s="691"/>
      <c r="CK522" s="491"/>
      <c r="CL522" s="492"/>
      <c r="CM522" s="6"/>
    </row>
    <row r="523" spans="1:91" s="22" customFormat="1" ht="31.5" customHeight="1">
      <c r="A523" s="486"/>
      <c r="B523" s="486"/>
      <c r="C523" s="496" t="s">
        <v>873</v>
      </c>
      <c r="D523" s="497"/>
      <c r="E523" s="498"/>
      <c r="F523" s="23"/>
      <c r="G523" s="23"/>
      <c r="H523" s="181"/>
      <c r="I523" s="136"/>
      <c r="J523" s="137"/>
      <c r="K523" s="138"/>
      <c r="L523" s="139"/>
      <c r="M523" s="139"/>
      <c r="N523" s="139"/>
      <c r="O523" s="139"/>
      <c r="P523" s="139"/>
      <c r="Q523" s="139"/>
      <c r="R523" s="139"/>
      <c r="S523" s="140"/>
      <c r="T523" s="139"/>
      <c r="U523" s="139"/>
      <c r="V523" s="139"/>
      <c r="W523" s="139"/>
      <c r="X523" s="23"/>
      <c r="Y523" s="139"/>
      <c r="Z523" s="139"/>
      <c r="AA523" s="139"/>
      <c r="AB523" s="288"/>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29">
        <f>COUNTIFS($N$17:$N$443,"x",BH$17:BH$443,"KĐG")</f>
        <v>0</v>
      </c>
      <c r="BI523" s="129">
        <f t="shared" ref="BI523:CB523" si="278">COUNTIFS($N$17:$N$443,"x",BI$17:BI$443,"KĐG")</f>
        <v>0</v>
      </c>
      <c r="BJ523" s="129">
        <f t="shared" si="278"/>
        <v>0</v>
      </c>
      <c r="BK523" s="129">
        <f t="shared" si="278"/>
        <v>0</v>
      </c>
      <c r="BL523" s="129">
        <f t="shared" si="278"/>
        <v>0</v>
      </c>
      <c r="BM523" s="129">
        <f t="shared" si="278"/>
        <v>0</v>
      </c>
      <c r="BN523" s="129">
        <f t="shared" si="278"/>
        <v>0</v>
      </c>
      <c r="BO523" s="129">
        <f t="shared" si="278"/>
        <v>0</v>
      </c>
      <c r="BP523" s="129">
        <f t="shared" si="278"/>
        <v>0</v>
      </c>
      <c r="BQ523" s="129">
        <f t="shared" si="278"/>
        <v>0</v>
      </c>
      <c r="BR523" s="129">
        <f t="shared" si="278"/>
        <v>0</v>
      </c>
      <c r="BS523" s="129">
        <f t="shared" si="278"/>
        <v>0</v>
      </c>
      <c r="BT523" s="129">
        <f t="shared" si="278"/>
        <v>0</v>
      </c>
      <c r="BU523" s="129">
        <f t="shared" si="278"/>
        <v>0</v>
      </c>
      <c r="BV523" s="129">
        <f t="shared" si="278"/>
        <v>0</v>
      </c>
      <c r="BW523" s="129">
        <f t="shared" si="278"/>
        <v>0</v>
      </c>
      <c r="BX523" s="129">
        <f t="shared" si="278"/>
        <v>0</v>
      </c>
      <c r="BY523" s="129">
        <f t="shared" si="278"/>
        <v>0</v>
      </c>
      <c r="BZ523" s="129">
        <f t="shared" si="278"/>
        <v>0</v>
      </c>
      <c r="CA523" s="129">
        <f t="shared" si="278"/>
        <v>0</v>
      </c>
      <c r="CB523" s="129">
        <f t="shared" si="278"/>
        <v>0</v>
      </c>
      <c r="CC523" s="490"/>
      <c r="CD523" s="691"/>
      <c r="CE523" s="491"/>
      <c r="CF523" s="691"/>
      <c r="CG523" s="491"/>
      <c r="CH523" s="691"/>
      <c r="CI523" s="491"/>
      <c r="CJ523" s="691"/>
      <c r="CK523" s="491"/>
      <c r="CL523" s="492"/>
      <c r="CM523" s="6"/>
    </row>
    <row r="524" spans="1:91" s="22" customFormat="1" ht="31.5" customHeight="1">
      <c r="A524" s="486"/>
      <c r="B524" s="486"/>
      <c r="C524" s="496" t="s">
        <v>874</v>
      </c>
      <c r="D524" s="497"/>
      <c r="E524" s="498"/>
      <c r="F524" s="23"/>
      <c r="G524" s="23"/>
      <c r="H524" s="181"/>
      <c r="I524" s="136"/>
      <c r="J524" s="137"/>
      <c r="K524" s="138"/>
      <c r="L524" s="139"/>
      <c r="M524" s="139"/>
      <c r="N524" s="139"/>
      <c r="O524" s="139"/>
      <c r="P524" s="139"/>
      <c r="Q524" s="139"/>
      <c r="R524" s="139"/>
      <c r="S524" s="140"/>
      <c r="T524" s="139"/>
      <c r="U524" s="139"/>
      <c r="V524" s="139"/>
      <c r="W524" s="139"/>
      <c r="X524" s="23"/>
      <c r="Y524" s="139"/>
      <c r="Z524" s="139"/>
      <c r="AA524" s="139"/>
      <c r="AB524" s="288"/>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346">
        <f>BH523/(BH520+BH521+BH522+BH523)</f>
        <v>0</v>
      </c>
      <c r="BI524" s="346">
        <f t="shared" ref="BI524:CB524" si="279">BI523/(BI520+BI521+BI522+BI523)</f>
        <v>0</v>
      </c>
      <c r="BJ524" s="346">
        <f t="shared" si="279"/>
        <v>0</v>
      </c>
      <c r="BK524" s="346">
        <f t="shared" si="279"/>
        <v>0</v>
      </c>
      <c r="BL524" s="346">
        <f t="shared" si="279"/>
        <v>0</v>
      </c>
      <c r="BM524" s="346">
        <f t="shared" si="279"/>
        <v>0</v>
      </c>
      <c r="BN524" s="346">
        <f t="shared" si="279"/>
        <v>0</v>
      </c>
      <c r="BO524" s="346">
        <f t="shared" si="279"/>
        <v>0</v>
      </c>
      <c r="BP524" s="346">
        <f t="shared" si="279"/>
        <v>0</v>
      </c>
      <c r="BQ524" s="346">
        <f t="shared" si="279"/>
        <v>0</v>
      </c>
      <c r="BR524" s="346">
        <f t="shared" si="279"/>
        <v>0</v>
      </c>
      <c r="BS524" s="346">
        <f t="shared" si="279"/>
        <v>0</v>
      </c>
      <c r="BT524" s="346">
        <f t="shared" si="279"/>
        <v>0</v>
      </c>
      <c r="BU524" s="346">
        <f t="shared" si="279"/>
        <v>0</v>
      </c>
      <c r="BV524" s="346">
        <f t="shared" si="279"/>
        <v>0</v>
      </c>
      <c r="BW524" s="346">
        <f t="shared" si="279"/>
        <v>0</v>
      </c>
      <c r="BX524" s="346">
        <f t="shared" si="279"/>
        <v>0</v>
      </c>
      <c r="BY524" s="346">
        <f t="shared" si="279"/>
        <v>0</v>
      </c>
      <c r="BZ524" s="346">
        <f t="shared" si="279"/>
        <v>0</v>
      </c>
      <c r="CA524" s="346">
        <f t="shared" si="279"/>
        <v>0</v>
      </c>
      <c r="CB524" s="346">
        <f t="shared" si="279"/>
        <v>0</v>
      </c>
      <c r="CC524" s="493"/>
      <c r="CD524" s="693"/>
      <c r="CE524" s="494"/>
      <c r="CF524" s="693"/>
      <c r="CG524" s="494"/>
      <c r="CH524" s="693"/>
      <c r="CI524" s="494"/>
      <c r="CJ524" s="693"/>
      <c r="CK524" s="494"/>
      <c r="CL524" s="495"/>
      <c r="CM524" s="6"/>
    </row>
    <row r="525" spans="1:91" s="22" customFormat="1" ht="31.5" customHeight="1">
      <c r="A525" s="486"/>
      <c r="B525" s="486"/>
      <c r="C525" s="499" t="s">
        <v>875</v>
      </c>
      <c r="D525" s="551"/>
      <c r="E525" s="552"/>
      <c r="F525" s="23"/>
      <c r="G525" s="23"/>
      <c r="H525" s="181"/>
      <c r="I525" s="136"/>
      <c r="J525" s="137"/>
      <c r="K525" s="138"/>
      <c r="L525" s="139"/>
      <c r="M525" s="139"/>
      <c r="N525" s="139"/>
      <c r="O525" s="139"/>
      <c r="P525" s="139"/>
      <c r="Q525" s="139"/>
      <c r="R525" s="139"/>
      <c r="S525" s="140"/>
      <c r="T525" s="139"/>
      <c r="U525" s="139"/>
      <c r="V525" s="139"/>
      <c r="W525" s="139"/>
      <c r="X525" s="23"/>
      <c r="Y525" s="139"/>
      <c r="Z525" s="139"/>
      <c r="AA525" s="139"/>
      <c r="AB525" s="288"/>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3">
        <f>(((BH520*2)+(BH521*1)+(BH522*0)))/(BH520+BH521+BH522)</f>
        <v>1.9666666666666666</v>
      </c>
      <c r="BI525" s="133">
        <f t="shared" ref="BI525:CB525" si="280">(((BI520*2)+(BI521*1)+(BI522*0)))/(BI520+BI521+BI522)</f>
        <v>1.8</v>
      </c>
      <c r="BJ525" s="133">
        <f t="shared" si="280"/>
        <v>1.9</v>
      </c>
      <c r="BK525" s="133">
        <f t="shared" si="280"/>
        <v>1.8</v>
      </c>
      <c r="BL525" s="133">
        <f t="shared" si="280"/>
        <v>1.9666666666666666</v>
      </c>
      <c r="BM525" s="133">
        <f t="shared" si="280"/>
        <v>1.5666666666666667</v>
      </c>
      <c r="BN525" s="133">
        <f t="shared" si="280"/>
        <v>1.8333333333333333</v>
      </c>
      <c r="BO525" s="133">
        <f t="shared" si="280"/>
        <v>1.6333333333333333</v>
      </c>
      <c r="BP525" s="133">
        <f t="shared" si="280"/>
        <v>1.7666666666666666</v>
      </c>
      <c r="BQ525" s="133">
        <f t="shared" si="280"/>
        <v>1.9</v>
      </c>
      <c r="BR525" s="133">
        <f t="shared" si="280"/>
        <v>1.9666666666666666</v>
      </c>
      <c r="BS525" s="133">
        <f t="shared" si="280"/>
        <v>1.8333333333333333</v>
      </c>
      <c r="BT525" s="133">
        <f t="shared" si="280"/>
        <v>1.8333333333333333</v>
      </c>
      <c r="BU525" s="133">
        <f t="shared" si="280"/>
        <v>1.7666666666666666</v>
      </c>
      <c r="BV525" s="133">
        <f t="shared" si="280"/>
        <v>1.4666666666666666</v>
      </c>
      <c r="BW525" s="133">
        <f t="shared" si="280"/>
        <v>1.9333333333333333</v>
      </c>
      <c r="BX525" s="133">
        <f t="shared" si="280"/>
        <v>1.3</v>
      </c>
      <c r="BY525" s="133">
        <f t="shared" si="280"/>
        <v>1.7666666666666666</v>
      </c>
      <c r="BZ525" s="133">
        <f t="shared" si="280"/>
        <v>1.8333333333333333</v>
      </c>
      <c r="CA525" s="133">
        <f t="shared" si="280"/>
        <v>1.8666666666666667</v>
      </c>
      <c r="CB525" s="133">
        <f t="shared" si="280"/>
        <v>1.9666666666666666</v>
      </c>
      <c r="CC525" s="505">
        <f>COUNTIF(BH526:CB526,"Đ")</f>
        <v>18</v>
      </c>
      <c r="CD525" s="685">
        <f>CC525/(CC525+CE525+CG525+CI525)</f>
        <v>0.8571428571428571</v>
      </c>
      <c r="CE525" s="515">
        <f>COUNTIF(BH526:CB526,"CCG")</f>
        <v>3</v>
      </c>
      <c r="CF525" s="685">
        <f>CE525/(CC525+CE525+CG525+CI525)</f>
        <v>0.14285714285714285</v>
      </c>
      <c r="CG525" s="515">
        <f>COUNTIF(BH526:CB526,"CĐ")</f>
        <v>0</v>
      </c>
      <c r="CH525" s="685">
        <f>CG525/(CC525+CE525+CG525+CI525)</f>
        <v>0</v>
      </c>
      <c r="CI525" s="516">
        <f>COUNTIF(BH526:CB526,"KĐG")</f>
        <v>0</v>
      </c>
      <c r="CJ525" s="686">
        <f>CI525/(CC525+CE525+CG525+CI525)</f>
        <v>0</v>
      </c>
      <c r="CK525" s="511">
        <f>(((CC525*2)+(CE525*1)+(CG525*0)))/(CC525+CE525+CG525)</f>
        <v>1.8571428571428572</v>
      </c>
      <c r="CL525" s="512" t="str">
        <f>IF(CJ525&gt;=50%,"KĐG",IF(CK525&gt;=1.6,"Đạt",IF(CK525&gt;=1,"Cần cố gắng","Chưa đạt")))</f>
        <v>Đạt</v>
      </c>
      <c r="CM525" s="6"/>
    </row>
    <row r="526" spans="1:91" s="22" customFormat="1" ht="31.5" customHeight="1">
      <c r="A526" s="486"/>
      <c r="B526" s="486"/>
      <c r="C526" s="553"/>
      <c r="D526" s="554"/>
      <c r="E526" s="555"/>
      <c r="F526" s="23"/>
      <c r="G526" s="23"/>
      <c r="H526" s="181"/>
      <c r="I526" s="136"/>
      <c r="J526" s="137"/>
      <c r="K526" s="138"/>
      <c r="L526" s="139"/>
      <c r="M526" s="139"/>
      <c r="N526" s="139"/>
      <c r="O526" s="139"/>
      <c r="P526" s="139"/>
      <c r="Q526" s="139"/>
      <c r="R526" s="139"/>
      <c r="S526" s="140"/>
      <c r="T526" s="139"/>
      <c r="U526" s="139"/>
      <c r="V526" s="139"/>
      <c r="W526" s="139"/>
      <c r="X526" s="23"/>
      <c r="Y526" s="139"/>
      <c r="Z526" s="139"/>
      <c r="AA526" s="139"/>
      <c r="AB526" s="288"/>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3" t="str">
        <f>IF(BH524&gt;=50%,"KĐG",IF(BH525&gt;=1.6,"Đ",IF(BH525&gt;=1,"CCG","CĐ")))</f>
        <v>Đ</v>
      </c>
      <c r="BI526" s="133" t="str">
        <f t="shared" ref="BI526:CB526" si="281">IF(BI524&gt;=50%,"KĐG",IF(BI525&gt;=1.6,"Đ",IF(BI525&gt;=1,"CCG","CĐ")))</f>
        <v>Đ</v>
      </c>
      <c r="BJ526" s="133" t="str">
        <f t="shared" si="281"/>
        <v>Đ</v>
      </c>
      <c r="BK526" s="133" t="str">
        <f t="shared" si="281"/>
        <v>Đ</v>
      </c>
      <c r="BL526" s="133" t="str">
        <f t="shared" si="281"/>
        <v>Đ</v>
      </c>
      <c r="BM526" s="133" t="str">
        <f t="shared" si="281"/>
        <v>CCG</v>
      </c>
      <c r="BN526" s="133" t="str">
        <f t="shared" si="281"/>
        <v>Đ</v>
      </c>
      <c r="BO526" s="133" t="str">
        <f t="shared" si="281"/>
        <v>Đ</v>
      </c>
      <c r="BP526" s="133" t="str">
        <f t="shared" si="281"/>
        <v>Đ</v>
      </c>
      <c r="BQ526" s="133" t="str">
        <f t="shared" si="281"/>
        <v>Đ</v>
      </c>
      <c r="BR526" s="133" t="str">
        <f t="shared" si="281"/>
        <v>Đ</v>
      </c>
      <c r="BS526" s="133" t="str">
        <f t="shared" si="281"/>
        <v>Đ</v>
      </c>
      <c r="BT526" s="133" t="str">
        <f t="shared" si="281"/>
        <v>Đ</v>
      </c>
      <c r="BU526" s="133" t="str">
        <f t="shared" si="281"/>
        <v>Đ</v>
      </c>
      <c r="BV526" s="133" t="str">
        <f t="shared" si="281"/>
        <v>CCG</v>
      </c>
      <c r="BW526" s="133" t="str">
        <f t="shared" si="281"/>
        <v>Đ</v>
      </c>
      <c r="BX526" s="133" t="str">
        <f t="shared" si="281"/>
        <v>CCG</v>
      </c>
      <c r="BY526" s="133" t="str">
        <f t="shared" si="281"/>
        <v>Đ</v>
      </c>
      <c r="BZ526" s="133" t="str">
        <f t="shared" si="281"/>
        <v>Đ</v>
      </c>
      <c r="CA526" s="133" t="str">
        <f t="shared" si="281"/>
        <v>Đ</v>
      </c>
      <c r="CB526" s="133" t="str">
        <f t="shared" si="281"/>
        <v>Đ</v>
      </c>
      <c r="CC526" s="505"/>
      <c r="CD526" s="685"/>
      <c r="CE526" s="515"/>
      <c r="CF526" s="685"/>
      <c r="CG526" s="515"/>
      <c r="CH526" s="685"/>
      <c r="CI526" s="517"/>
      <c r="CJ526" s="687"/>
      <c r="CK526" s="511"/>
      <c r="CL526" s="513"/>
      <c r="CM526" s="6"/>
    </row>
    <row r="527" spans="1:91" s="22" customFormat="1" ht="12.75" hidden="1" customHeight="1" outlineLevel="1" collapsed="1">
      <c r="A527" s="556" t="s">
        <v>864</v>
      </c>
      <c r="B527" s="556"/>
      <c r="C527" s="348" t="s">
        <v>855</v>
      </c>
      <c r="D527" s="349"/>
      <c r="E527" s="350"/>
      <c r="F527" s="349"/>
      <c r="G527" s="349"/>
      <c r="H527" s="180"/>
      <c r="I527" s="126"/>
      <c r="J527" s="127"/>
      <c r="K527" s="127"/>
      <c r="L527" s="349"/>
      <c r="M527" s="349"/>
      <c r="N527" s="349"/>
      <c r="O527" s="349"/>
      <c r="P527" s="349"/>
      <c r="Q527" s="349"/>
      <c r="R527" s="349"/>
      <c r="S527" s="128"/>
      <c r="T527" s="349"/>
      <c r="U527" s="349"/>
      <c r="V527" s="349"/>
      <c r="W527" s="349"/>
      <c r="X527" s="349"/>
      <c r="Y527" s="349"/>
      <c r="Z527" s="349"/>
      <c r="AA527" s="349"/>
      <c r="AB527" s="287"/>
      <c r="AC527" s="349"/>
      <c r="AD527" s="349"/>
      <c r="AE527" s="349"/>
      <c r="AF527" s="349"/>
      <c r="AG527" s="349"/>
      <c r="AH527" s="349"/>
      <c r="AI527" s="349"/>
      <c r="AJ527" s="349"/>
      <c r="AK527" s="349"/>
      <c r="AL527" s="349"/>
      <c r="AM527" s="349"/>
      <c r="AN527" s="349"/>
      <c r="AO527" s="349"/>
      <c r="AP527" s="349"/>
      <c r="AQ527" s="349"/>
      <c r="AR527" s="349"/>
      <c r="AS527" s="349"/>
      <c r="AT527" s="349"/>
      <c r="AU527" s="349"/>
      <c r="AV527" s="349"/>
      <c r="AW527" s="349"/>
      <c r="AX527" s="349"/>
      <c r="AY527" s="349"/>
      <c r="AZ527" s="349"/>
      <c r="BA527" s="349"/>
      <c r="BB527" s="349"/>
      <c r="BC527" s="349"/>
      <c r="BD527" s="349"/>
      <c r="BE527" s="349"/>
      <c r="BF527" s="349"/>
      <c r="BG527" s="349"/>
      <c r="BH527" s="129">
        <f t="shared" ref="BH527:CB527" si="282">COUNTIFS($V$18:$V$445,"x",BH$18:BH$445,"2")</f>
        <v>23</v>
      </c>
      <c r="BI527" s="129">
        <f t="shared" si="282"/>
        <v>23</v>
      </c>
      <c r="BJ527" s="129">
        <f t="shared" si="282"/>
        <v>23</v>
      </c>
      <c r="BK527" s="129">
        <f t="shared" si="282"/>
        <v>19</v>
      </c>
      <c r="BL527" s="129">
        <f t="shared" si="282"/>
        <v>24</v>
      </c>
      <c r="BM527" s="129">
        <f t="shared" si="282"/>
        <v>10</v>
      </c>
      <c r="BN527" s="129">
        <f t="shared" si="282"/>
        <v>23</v>
      </c>
      <c r="BO527" s="129">
        <f t="shared" si="282"/>
        <v>23</v>
      </c>
      <c r="BP527" s="129">
        <f t="shared" si="282"/>
        <v>22</v>
      </c>
      <c r="BQ527" s="129">
        <f t="shared" si="282"/>
        <v>24</v>
      </c>
      <c r="BR527" s="129">
        <f t="shared" si="282"/>
        <v>22</v>
      </c>
      <c r="BS527" s="129">
        <f t="shared" si="282"/>
        <v>24</v>
      </c>
      <c r="BT527" s="129">
        <f t="shared" si="282"/>
        <v>8</v>
      </c>
      <c r="BU527" s="129">
        <f t="shared" si="282"/>
        <v>23</v>
      </c>
      <c r="BV527" s="129">
        <f t="shared" si="282"/>
        <v>23</v>
      </c>
      <c r="BW527" s="129">
        <f t="shared" si="282"/>
        <v>24</v>
      </c>
      <c r="BX527" s="129">
        <f t="shared" si="282"/>
        <v>20</v>
      </c>
      <c r="BY527" s="129">
        <f t="shared" si="282"/>
        <v>20</v>
      </c>
      <c r="BZ527" s="129">
        <f t="shared" si="282"/>
        <v>24</v>
      </c>
      <c r="CA527" s="129">
        <f t="shared" si="282"/>
        <v>16</v>
      </c>
      <c r="CB527" s="129">
        <f t="shared" si="282"/>
        <v>23</v>
      </c>
      <c r="CC527" s="519"/>
      <c r="CD527" s="703"/>
      <c r="CE527" s="520"/>
      <c r="CF527" s="703"/>
      <c r="CG527" s="520"/>
      <c r="CH527" s="703"/>
      <c r="CI527" s="520"/>
      <c r="CJ527" s="703"/>
      <c r="CK527" s="520"/>
      <c r="CL527" s="521"/>
      <c r="CM527" s="315"/>
    </row>
    <row r="528" spans="1:91" s="22" customFormat="1" ht="12.75" hidden="1" customHeight="1" outlineLevel="1">
      <c r="A528" s="537"/>
      <c r="B528" s="518"/>
      <c r="C528" s="309" t="s">
        <v>873</v>
      </c>
      <c r="D528" s="310"/>
      <c r="E528" s="311"/>
      <c r="F528" s="349"/>
      <c r="G528" s="349"/>
      <c r="H528" s="180"/>
      <c r="I528" s="126"/>
      <c r="J528" s="127"/>
      <c r="K528" s="127"/>
      <c r="L528" s="349"/>
      <c r="M528" s="349"/>
      <c r="N528" s="349"/>
      <c r="O528" s="349"/>
      <c r="P528" s="349"/>
      <c r="Q528" s="349"/>
      <c r="R528" s="349"/>
      <c r="S528" s="128"/>
      <c r="T528" s="349"/>
      <c r="U528" s="349"/>
      <c r="V528" s="349"/>
      <c r="W528" s="349"/>
      <c r="X528" s="349"/>
      <c r="Y528" s="349"/>
      <c r="Z528" s="349"/>
      <c r="AA528" s="349"/>
      <c r="AB528" s="287"/>
      <c r="AC528" s="349"/>
      <c r="AD528" s="349"/>
      <c r="AE528" s="349"/>
      <c r="AF528" s="349"/>
      <c r="AG528" s="349"/>
      <c r="AH528" s="349"/>
      <c r="AI528" s="349"/>
      <c r="AJ528" s="349"/>
      <c r="AK528" s="349"/>
      <c r="AL528" s="349"/>
      <c r="AM528" s="349"/>
      <c r="AN528" s="349"/>
      <c r="AO528" s="349"/>
      <c r="AP528" s="349"/>
      <c r="AQ528" s="349"/>
      <c r="AR528" s="349"/>
      <c r="AS528" s="349"/>
      <c r="AT528" s="349"/>
      <c r="AU528" s="349"/>
      <c r="AV528" s="349"/>
      <c r="AW528" s="349"/>
      <c r="AX528" s="349"/>
      <c r="AY528" s="349"/>
      <c r="AZ528" s="349"/>
      <c r="BA528" s="349"/>
      <c r="BB528" s="349"/>
      <c r="BC528" s="349"/>
      <c r="BD528" s="349"/>
      <c r="BE528" s="349"/>
      <c r="BF528" s="349"/>
      <c r="BG528" s="349"/>
      <c r="BH528" s="129">
        <f t="shared" ref="BH528:CB528" si="283">COUNTIFS($V$18:$V$445,"x",BH$18:BH$445,"1")</f>
        <v>1</v>
      </c>
      <c r="BI528" s="129">
        <f t="shared" si="283"/>
        <v>1</v>
      </c>
      <c r="BJ528" s="129">
        <f t="shared" si="283"/>
        <v>1</v>
      </c>
      <c r="BK528" s="129">
        <f t="shared" si="283"/>
        <v>5</v>
      </c>
      <c r="BL528" s="129">
        <f t="shared" si="283"/>
        <v>0</v>
      </c>
      <c r="BM528" s="129">
        <f t="shared" si="283"/>
        <v>14</v>
      </c>
      <c r="BN528" s="129">
        <f t="shared" si="283"/>
        <v>1</v>
      </c>
      <c r="BO528" s="129">
        <f t="shared" si="283"/>
        <v>1</v>
      </c>
      <c r="BP528" s="129">
        <f t="shared" si="283"/>
        <v>2</v>
      </c>
      <c r="BQ528" s="129">
        <f t="shared" si="283"/>
        <v>0</v>
      </c>
      <c r="BR528" s="129">
        <f t="shared" si="283"/>
        <v>2</v>
      </c>
      <c r="BS528" s="129">
        <f t="shared" si="283"/>
        <v>0</v>
      </c>
      <c r="BT528" s="129">
        <f t="shared" si="283"/>
        <v>16</v>
      </c>
      <c r="BU528" s="129">
        <f t="shared" si="283"/>
        <v>1</v>
      </c>
      <c r="BV528" s="129">
        <f t="shared" si="283"/>
        <v>1</v>
      </c>
      <c r="BW528" s="129">
        <f t="shared" si="283"/>
        <v>0</v>
      </c>
      <c r="BX528" s="129">
        <f t="shared" si="283"/>
        <v>4</v>
      </c>
      <c r="BY528" s="129">
        <f t="shared" si="283"/>
        <v>4</v>
      </c>
      <c r="BZ528" s="129">
        <f t="shared" si="283"/>
        <v>0</v>
      </c>
      <c r="CA528" s="129">
        <f t="shared" si="283"/>
        <v>8</v>
      </c>
      <c r="CB528" s="129">
        <f t="shared" si="283"/>
        <v>1</v>
      </c>
      <c r="CC528" s="522"/>
      <c r="CD528" s="704"/>
      <c r="CE528" s="523"/>
      <c r="CF528" s="704"/>
      <c r="CG528" s="523"/>
      <c r="CH528" s="704"/>
      <c r="CI528" s="523"/>
      <c r="CJ528" s="704"/>
      <c r="CK528" s="523"/>
      <c r="CL528" s="524"/>
      <c r="CM528" s="315"/>
    </row>
    <row r="529" spans="1:91" s="22" customFormat="1" ht="12.75" hidden="1" customHeight="1" outlineLevel="1">
      <c r="A529" s="556"/>
      <c r="B529" s="556"/>
      <c r="C529" s="348" t="s">
        <v>857</v>
      </c>
      <c r="D529" s="349"/>
      <c r="E529" s="350"/>
      <c r="F529" s="349"/>
      <c r="G529" s="349"/>
      <c r="H529" s="180"/>
      <c r="I529" s="126"/>
      <c r="J529" s="127"/>
      <c r="K529" s="127"/>
      <c r="L529" s="349"/>
      <c r="M529" s="349"/>
      <c r="N529" s="349"/>
      <c r="O529" s="349"/>
      <c r="P529" s="349"/>
      <c r="Q529" s="349"/>
      <c r="R529" s="349"/>
      <c r="S529" s="128"/>
      <c r="T529" s="349"/>
      <c r="U529" s="349"/>
      <c r="V529" s="349"/>
      <c r="W529" s="349"/>
      <c r="X529" s="349"/>
      <c r="Y529" s="349"/>
      <c r="Z529" s="349"/>
      <c r="AA529" s="349"/>
      <c r="AB529" s="287"/>
      <c r="AC529" s="349"/>
      <c r="AD529" s="349"/>
      <c r="AE529" s="349"/>
      <c r="AF529" s="349"/>
      <c r="AG529" s="349"/>
      <c r="AH529" s="349"/>
      <c r="AI529" s="349"/>
      <c r="AJ529" s="349"/>
      <c r="AK529" s="349"/>
      <c r="AL529" s="349"/>
      <c r="AM529" s="349"/>
      <c r="AN529" s="349"/>
      <c r="AO529" s="349"/>
      <c r="AP529" s="349"/>
      <c r="AQ529" s="349"/>
      <c r="AR529" s="349"/>
      <c r="AS529" s="349"/>
      <c r="AT529" s="349"/>
      <c r="AU529" s="349"/>
      <c r="AV529" s="349"/>
      <c r="AW529" s="349"/>
      <c r="AX529" s="349"/>
      <c r="AY529" s="349"/>
      <c r="AZ529" s="349"/>
      <c r="BA529" s="349"/>
      <c r="BB529" s="349"/>
      <c r="BC529" s="349"/>
      <c r="BD529" s="349"/>
      <c r="BE529" s="349"/>
      <c r="BF529" s="349"/>
      <c r="BG529" s="349"/>
      <c r="BH529" s="129">
        <f t="shared" ref="BH529:CB529" si="284">COUNTIFS($V$18:$V$445,"x",BH$18:BH$445,"0")</f>
        <v>0</v>
      </c>
      <c r="BI529" s="129">
        <f t="shared" si="284"/>
        <v>0</v>
      </c>
      <c r="BJ529" s="129">
        <f t="shared" si="284"/>
        <v>0</v>
      </c>
      <c r="BK529" s="129">
        <f t="shared" si="284"/>
        <v>0</v>
      </c>
      <c r="BL529" s="129">
        <f t="shared" si="284"/>
        <v>0</v>
      </c>
      <c r="BM529" s="129">
        <f t="shared" si="284"/>
        <v>0</v>
      </c>
      <c r="BN529" s="129">
        <f t="shared" si="284"/>
        <v>0</v>
      </c>
      <c r="BO529" s="129">
        <f t="shared" si="284"/>
        <v>0</v>
      </c>
      <c r="BP529" s="129">
        <f t="shared" si="284"/>
        <v>0</v>
      </c>
      <c r="BQ529" s="129">
        <f t="shared" si="284"/>
        <v>0</v>
      </c>
      <c r="BR529" s="129">
        <f t="shared" si="284"/>
        <v>0</v>
      </c>
      <c r="BS529" s="129">
        <f t="shared" si="284"/>
        <v>0</v>
      </c>
      <c r="BT529" s="129">
        <f t="shared" si="284"/>
        <v>0</v>
      </c>
      <c r="BU529" s="129">
        <f t="shared" si="284"/>
        <v>0</v>
      </c>
      <c r="BV529" s="129">
        <f t="shared" si="284"/>
        <v>0</v>
      </c>
      <c r="BW529" s="129">
        <f t="shared" si="284"/>
        <v>0</v>
      </c>
      <c r="BX529" s="129">
        <f t="shared" si="284"/>
        <v>0</v>
      </c>
      <c r="BY529" s="129">
        <f t="shared" si="284"/>
        <v>0</v>
      </c>
      <c r="BZ529" s="129">
        <f t="shared" si="284"/>
        <v>0</v>
      </c>
      <c r="CA529" s="129">
        <f t="shared" si="284"/>
        <v>0</v>
      </c>
      <c r="CB529" s="129">
        <f t="shared" si="284"/>
        <v>0</v>
      </c>
      <c r="CC529" s="522"/>
      <c r="CD529" s="704"/>
      <c r="CE529" s="523"/>
      <c r="CF529" s="704"/>
      <c r="CG529" s="523"/>
      <c r="CH529" s="704"/>
      <c r="CI529" s="523"/>
      <c r="CJ529" s="704"/>
      <c r="CK529" s="523"/>
      <c r="CL529" s="524"/>
      <c r="CM529" s="315"/>
    </row>
    <row r="530" spans="1:91" s="22" customFormat="1" ht="12.75" hidden="1" customHeight="1" outlineLevel="1">
      <c r="A530" s="556"/>
      <c r="B530" s="556"/>
      <c r="C530" s="528" t="s">
        <v>873</v>
      </c>
      <c r="D530" s="529"/>
      <c r="E530" s="530"/>
      <c r="F530" s="349"/>
      <c r="G530" s="349"/>
      <c r="H530" s="180"/>
      <c r="I530" s="126"/>
      <c r="J530" s="127"/>
      <c r="K530" s="127"/>
      <c r="L530" s="349"/>
      <c r="M530" s="349"/>
      <c r="N530" s="349"/>
      <c r="O530" s="349"/>
      <c r="P530" s="349"/>
      <c r="Q530" s="349"/>
      <c r="R530" s="349"/>
      <c r="S530" s="128"/>
      <c r="T530" s="349"/>
      <c r="U530" s="349"/>
      <c r="V530" s="349"/>
      <c r="W530" s="349"/>
      <c r="X530" s="349"/>
      <c r="Y530" s="349"/>
      <c r="Z530" s="349"/>
      <c r="AA530" s="349"/>
      <c r="AB530" s="287"/>
      <c r="AC530" s="349"/>
      <c r="AD530" s="349"/>
      <c r="AE530" s="349"/>
      <c r="AF530" s="349"/>
      <c r="AG530" s="349"/>
      <c r="AH530" s="349"/>
      <c r="AI530" s="349"/>
      <c r="AJ530" s="349"/>
      <c r="AK530" s="349"/>
      <c r="AL530" s="349"/>
      <c r="AM530" s="349"/>
      <c r="AN530" s="349"/>
      <c r="AO530" s="349"/>
      <c r="AP530" s="349"/>
      <c r="AQ530" s="349"/>
      <c r="AR530" s="349"/>
      <c r="AS530" s="349"/>
      <c r="AT530" s="349"/>
      <c r="AU530" s="349"/>
      <c r="AV530" s="349"/>
      <c r="AW530" s="349"/>
      <c r="AX530" s="349"/>
      <c r="AY530" s="349"/>
      <c r="AZ530" s="349"/>
      <c r="BA530" s="349"/>
      <c r="BB530" s="349"/>
      <c r="BC530" s="349"/>
      <c r="BD530" s="349"/>
      <c r="BE530" s="349"/>
      <c r="BF530" s="349"/>
      <c r="BG530" s="349"/>
      <c r="BH530" s="129">
        <f t="shared" ref="BH530:CB530" si="285">COUNTIFS($V$18:$V$445,"x",BH$18:BH$445,"KĐG")</f>
        <v>13</v>
      </c>
      <c r="BI530" s="129">
        <f t="shared" si="285"/>
        <v>13</v>
      </c>
      <c r="BJ530" s="129">
        <f t="shared" si="285"/>
        <v>13</v>
      </c>
      <c r="BK530" s="129">
        <f t="shared" si="285"/>
        <v>13</v>
      </c>
      <c r="BL530" s="129">
        <f t="shared" si="285"/>
        <v>13</v>
      </c>
      <c r="BM530" s="129">
        <f t="shared" si="285"/>
        <v>13</v>
      </c>
      <c r="BN530" s="129">
        <f t="shared" si="285"/>
        <v>13</v>
      </c>
      <c r="BO530" s="129">
        <f t="shared" si="285"/>
        <v>13</v>
      </c>
      <c r="BP530" s="129">
        <f t="shared" si="285"/>
        <v>13</v>
      </c>
      <c r="BQ530" s="129">
        <f t="shared" si="285"/>
        <v>13</v>
      </c>
      <c r="BR530" s="129">
        <f t="shared" si="285"/>
        <v>13</v>
      </c>
      <c r="BS530" s="129">
        <f t="shared" si="285"/>
        <v>13</v>
      </c>
      <c r="BT530" s="129">
        <f t="shared" si="285"/>
        <v>13</v>
      </c>
      <c r="BU530" s="129">
        <f t="shared" si="285"/>
        <v>13</v>
      </c>
      <c r="BV530" s="129">
        <f t="shared" si="285"/>
        <v>13</v>
      </c>
      <c r="BW530" s="129">
        <f t="shared" si="285"/>
        <v>13</v>
      </c>
      <c r="BX530" s="129">
        <f t="shared" si="285"/>
        <v>13</v>
      </c>
      <c r="BY530" s="129">
        <f t="shared" si="285"/>
        <v>13</v>
      </c>
      <c r="BZ530" s="129">
        <f t="shared" si="285"/>
        <v>13</v>
      </c>
      <c r="CA530" s="129">
        <f t="shared" si="285"/>
        <v>13</v>
      </c>
      <c r="CB530" s="129">
        <f t="shared" si="285"/>
        <v>13</v>
      </c>
      <c r="CC530" s="522"/>
      <c r="CD530" s="704"/>
      <c r="CE530" s="523"/>
      <c r="CF530" s="704"/>
      <c r="CG530" s="523"/>
      <c r="CH530" s="704"/>
      <c r="CI530" s="523"/>
      <c r="CJ530" s="704"/>
      <c r="CK530" s="523"/>
      <c r="CL530" s="524"/>
      <c r="CM530" s="315"/>
    </row>
    <row r="531" spans="1:91" s="22" customFormat="1" ht="12.75" hidden="1" customHeight="1" outlineLevel="1">
      <c r="A531" s="556"/>
      <c r="B531" s="556"/>
      <c r="C531" s="528" t="s">
        <v>874</v>
      </c>
      <c r="D531" s="529"/>
      <c r="E531" s="530"/>
      <c r="F531" s="349"/>
      <c r="G531" s="349"/>
      <c r="H531" s="180"/>
      <c r="I531" s="126"/>
      <c r="J531" s="127"/>
      <c r="K531" s="127"/>
      <c r="L531" s="349"/>
      <c r="M531" s="349"/>
      <c r="N531" s="349"/>
      <c r="O531" s="349"/>
      <c r="P531" s="349"/>
      <c r="Q531" s="349"/>
      <c r="R531" s="349"/>
      <c r="S531" s="128"/>
      <c r="T531" s="349"/>
      <c r="U531" s="349"/>
      <c r="V531" s="349"/>
      <c r="W531" s="349"/>
      <c r="X531" s="349"/>
      <c r="Y531" s="349"/>
      <c r="Z531" s="349"/>
      <c r="AA531" s="349"/>
      <c r="AB531" s="287"/>
      <c r="AC531" s="349"/>
      <c r="AD531" s="349"/>
      <c r="AE531" s="349"/>
      <c r="AF531" s="349"/>
      <c r="AG531" s="349"/>
      <c r="AH531" s="349"/>
      <c r="AI531" s="349"/>
      <c r="AJ531" s="349"/>
      <c r="AK531" s="349"/>
      <c r="AL531" s="349"/>
      <c r="AM531" s="349"/>
      <c r="AN531" s="349"/>
      <c r="AO531" s="349"/>
      <c r="AP531" s="349"/>
      <c r="AQ531" s="349"/>
      <c r="AR531" s="349"/>
      <c r="AS531" s="349"/>
      <c r="AT531" s="349"/>
      <c r="AU531" s="349"/>
      <c r="AV531" s="349"/>
      <c r="AW531" s="349"/>
      <c r="AX531" s="349"/>
      <c r="AY531" s="349"/>
      <c r="AZ531" s="349"/>
      <c r="BA531" s="349"/>
      <c r="BB531" s="349"/>
      <c r="BC531" s="349"/>
      <c r="BD531" s="349"/>
      <c r="BE531" s="349"/>
      <c r="BF531" s="349"/>
      <c r="BG531" s="349"/>
      <c r="BH531" s="347">
        <f t="shared" ref="BH531:CB531" si="286">BH530/(BH527+BH528+BH529+BH530)</f>
        <v>0.35135135135135137</v>
      </c>
      <c r="BI531" s="347">
        <f t="shared" si="286"/>
        <v>0.35135135135135137</v>
      </c>
      <c r="BJ531" s="347">
        <f t="shared" si="286"/>
        <v>0.35135135135135137</v>
      </c>
      <c r="BK531" s="347">
        <f t="shared" si="286"/>
        <v>0.35135135135135137</v>
      </c>
      <c r="BL531" s="347">
        <f t="shared" si="286"/>
        <v>0.35135135135135137</v>
      </c>
      <c r="BM531" s="347">
        <f t="shared" si="286"/>
        <v>0.35135135135135137</v>
      </c>
      <c r="BN531" s="347">
        <f t="shared" si="286"/>
        <v>0.35135135135135137</v>
      </c>
      <c r="BO531" s="347">
        <f t="shared" si="286"/>
        <v>0.35135135135135137</v>
      </c>
      <c r="BP531" s="347">
        <f t="shared" si="286"/>
        <v>0.35135135135135137</v>
      </c>
      <c r="BQ531" s="347">
        <f t="shared" si="286"/>
        <v>0.35135135135135137</v>
      </c>
      <c r="BR531" s="347">
        <f t="shared" si="286"/>
        <v>0.35135135135135137</v>
      </c>
      <c r="BS531" s="347">
        <f t="shared" si="286"/>
        <v>0.35135135135135137</v>
      </c>
      <c r="BT531" s="347">
        <f t="shared" si="286"/>
        <v>0.35135135135135137</v>
      </c>
      <c r="BU531" s="347">
        <f t="shared" si="286"/>
        <v>0.35135135135135137</v>
      </c>
      <c r="BV531" s="347">
        <f t="shared" si="286"/>
        <v>0.35135135135135137</v>
      </c>
      <c r="BW531" s="347">
        <f t="shared" si="286"/>
        <v>0.35135135135135137</v>
      </c>
      <c r="BX531" s="347">
        <f t="shared" si="286"/>
        <v>0.35135135135135137</v>
      </c>
      <c r="BY531" s="347">
        <f t="shared" si="286"/>
        <v>0.35135135135135137</v>
      </c>
      <c r="BZ531" s="347">
        <f t="shared" si="286"/>
        <v>0.35135135135135137</v>
      </c>
      <c r="CA531" s="347">
        <f t="shared" si="286"/>
        <v>0.35135135135135137</v>
      </c>
      <c r="CB531" s="347">
        <f t="shared" si="286"/>
        <v>0.35135135135135137</v>
      </c>
      <c r="CC531" s="525"/>
      <c r="CD531" s="706"/>
      <c r="CE531" s="526"/>
      <c r="CF531" s="706"/>
      <c r="CG531" s="526"/>
      <c r="CH531" s="706"/>
      <c r="CI531" s="526"/>
      <c r="CJ531" s="706"/>
      <c r="CK531" s="526"/>
      <c r="CL531" s="527"/>
      <c r="CM531" s="315"/>
    </row>
    <row r="532" spans="1:91" s="22" customFormat="1" ht="12.75" hidden="1" customHeight="1" outlineLevel="1">
      <c r="A532" s="556"/>
      <c r="B532" s="556"/>
      <c r="C532" s="531" t="s">
        <v>875</v>
      </c>
      <c r="D532" s="557"/>
      <c r="E532" s="558"/>
      <c r="F532" s="349"/>
      <c r="G532" s="349"/>
      <c r="H532" s="180"/>
      <c r="I532" s="126"/>
      <c r="J532" s="127"/>
      <c r="K532" s="127"/>
      <c r="L532" s="349"/>
      <c r="M532" s="349"/>
      <c r="N532" s="349"/>
      <c r="O532" s="349"/>
      <c r="P532" s="349"/>
      <c r="Q532" s="349"/>
      <c r="R532" s="349"/>
      <c r="S532" s="128"/>
      <c r="T532" s="349"/>
      <c r="U532" s="349"/>
      <c r="V532" s="349"/>
      <c r="W532" s="349"/>
      <c r="X532" s="349"/>
      <c r="Y532" s="349"/>
      <c r="Z532" s="349"/>
      <c r="AA532" s="349"/>
      <c r="AB532" s="287"/>
      <c r="AC532" s="349"/>
      <c r="AD532" s="349"/>
      <c r="AE532" s="349"/>
      <c r="AF532" s="349"/>
      <c r="AG532" s="349"/>
      <c r="AH532" s="349"/>
      <c r="AI532" s="349"/>
      <c r="AJ532" s="349"/>
      <c r="AK532" s="349"/>
      <c r="AL532" s="349"/>
      <c r="AM532" s="349"/>
      <c r="AN532" s="349"/>
      <c r="AO532" s="349"/>
      <c r="AP532" s="349"/>
      <c r="AQ532" s="349"/>
      <c r="AR532" s="349"/>
      <c r="AS532" s="349"/>
      <c r="AT532" s="349"/>
      <c r="AU532" s="349"/>
      <c r="AV532" s="349"/>
      <c r="AW532" s="349"/>
      <c r="AX532" s="349"/>
      <c r="AY532" s="349"/>
      <c r="AZ532" s="349"/>
      <c r="BA532" s="349"/>
      <c r="BB532" s="349"/>
      <c r="BC532" s="349"/>
      <c r="BD532" s="349"/>
      <c r="BE532" s="349"/>
      <c r="BF532" s="349"/>
      <c r="BG532" s="349"/>
      <c r="BH532" s="133">
        <f>(((BH527*2)+(BH528*1)+(BH529*0)))/(BH527+BH528+BH529)</f>
        <v>1.9583333333333333</v>
      </c>
      <c r="BI532" s="133">
        <f t="shared" ref="BI532:CB532" si="287">(((BI527*2)+(BI528*1)+(BI529*0)))/(BI527+BI528+BI529)</f>
        <v>1.9583333333333333</v>
      </c>
      <c r="BJ532" s="133">
        <f t="shared" si="287"/>
        <v>1.9583333333333333</v>
      </c>
      <c r="BK532" s="133">
        <f t="shared" si="287"/>
        <v>1.7916666666666667</v>
      </c>
      <c r="BL532" s="133">
        <f t="shared" si="287"/>
        <v>2</v>
      </c>
      <c r="BM532" s="133">
        <f t="shared" si="287"/>
        <v>1.4166666666666667</v>
      </c>
      <c r="BN532" s="133">
        <f t="shared" si="287"/>
        <v>1.9583333333333333</v>
      </c>
      <c r="BO532" s="133">
        <f t="shared" si="287"/>
        <v>1.9583333333333333</v>
      </c>
      <c r="BP532" s="133">
        <f t="shared" si="287"/>
        <v>1.9166666666666667</v>
      </c>
      <c r="BQ532" s="133">
        <f t="shared" si="287"/>
        <v>2</v>
      </c>
      <c r="BR532" s="133">
        <f t="shared" si="287"/>
        <v>1.9166666666666667</v>
      </c>
      <c r="BS532" s="133">
        <f t="shared" si="287"/>
        <v>2</v>
      </c>
      <c r="BT532" s="133">
        <f t="shared" si="287"/>
        <v>1.3333333333333333</v>
      </c>
      <c r="BU532" s="133">
        <f t="shared" si="287"/>
        <v>1.9583333333333333</v>
      </c>
      <c r="BV532" s="133">
        <f t="shared" si="287"/>
        <v>1.9583333333333333</v>
      </c>
      <c r="BW532" s="133">
        <f t="shared" si="287"/>
        <v>2</v>
      </c>
      <c r="BX532" s="133">
        <f t="shared" si="287"/>
        <v>1.8333333333333333</v>
      </c>
      <c r="BY532" s="133">
        <f t="shared" si="287"/>
        <v>1.8333333333333333</v>
      </c>
      <c r="BZ532" s="133">
        <f t="shared" si="287"/>
        <v>2</v>
      </c>
      <c r="CA532" s="133">
        <f t="shared" si="287"/>
        <v>1.6666666666666667</v>
      </c>
      <c r="CB532" s="133">
        <f t="shared" si="287"/>
        <v>1.9583333333333333</v>
      </c>
      <c r="CC532" s="506">
        <f>COUNTIF(BH533:CB533,"Đ")</f>
        <v>19</v>
      </c>
      <c r="CD532" s="698">
        <f>CC532/(CC532+CE532+CG532+CI532)</f>
        <v>0.90476190476190477</v>
      </c>
      <c r="CE532" s="508">
        <f>COUNTIF(BH533:CB533,"CCG")</f>
        <v>2</v>
      </c>
      <c r="CF532" s="698">
        <f>CE532/(CC532+CE532+CG532+CI532)</f>
        <v>9.5238095238095233E-2</v>
      </c>
      <c r="CG532" s="508">
        <f>COUNTIF(BH533:CB533,"CĐ")</f>
        <v>0</v>
      </c>
      <c r="CH532" s="698">
        <f>CG532/(CC532+CE532+CG532+CI532)</f>
        <v>0</v>
      </c>
      <c r="CI532" s="538">
        <f>COUNTIF(BH533:CB533,"KĐG")</f>
        <v>0</v>
      </c>
      <c r="CJ532" s="699">
        <f>CI532/(CC532+CE532+CG532+CI532)</f>
        <v>0</v>
      </c>
      <c r="CK532" s="542">
        <f>(((CC532*2)+(CE532*1)+(CG532*0)))/(CC532+CE532+CG532)</f>
        <v>1.9047619047619047</v>
      </c>
      <c r="CL532" s="543" t="str">
        <f>IF(CJ532&gt;=50%,"KĐG",IF(CK532&gt;=1.6,"Đạt",IF(CK532&gt;=1,"Cần cố gắng","Chưa đạt")))</f>
        <v>Đạt</v>
      </c>
      <c r="CM532" s="315"/>
    </row>
    <row r="533" spans="1:91" s="22" customFormat="1" ht="12.75" hidden="1" customHeight="1" outlineLevel="1">
      <c r="A533" s="556"/>
      <c r="B533" s="556"/>
      <c r="C533" s="559"/>
      <c r="D533" s="560"/>
      <c r="E533" s="561"/>
      <c r="F533" s="349"/>
      <c r="G533" s="349"/>
      <c r="H533" s="180"/>
      <c r="I533" s="126"/>
      <c r="J533" s="127"/>
      <c r="K533" s="127"/>
      <c r="L533" s="349"/>
      <c r="M533" s="349"/>
      <c r="N533" s="349"/>
      <c r="O533" s="349"/>
      <c r="P533" s="349"/>
      <c r="Q533" s="349"/>
      <c r="R533" s="349"/>
      <c r="S533" s="128"/>
      <c r="T533" s="349"/>
      <c r="U533" s="349"/>
      <c r="V533" s="349"/>
      <c r="W533" s="349"/>
      <c r="X533" s="349"/>
      <c r="Y533" s="349"/>
      <c r="Z533" s="349"/>
      <c r="AA533" s="349"/>
      <c r="AB533" s="287"/>
      <c r="AC533" s="349"/>
      <c r="AD533" s="349"/>
      <c r="AE533" s="349"/>
      <c r="AF533" s="349"/>
      <c r="AG533" s="349"/>
      <c r="AH533" s="349"/>
      <c r="AI533" s="349"/>
      <c r="AJ533" s="349"/>
      <c r="AK533" s="349"/>
      <c r="AL533" s="349"/>
      <c r="AM533" s="349"/>
      <c r="AN533" s="349"/>
      <c r="AO533" s="349"/>
      <c r="AP533" s="349"/>
      <c r="AQ533" s="349"/>
      <c r="AR533" s="349"/>
      <c r="AS533" s="349"/>
      <c r="AT533" s="349"/>
      <c r="AU533" s="349"/>
      <c r="AV533" s="349"/>
      <c r="AW533" s="349"/>
      <c r="AX533" s="349"/>
      <c r="AY533" s="349"/>
      <c r="AZ533" s="349"/>
      <c r="BA533" s="349"/>
      <c r="BB533" s="349"/>
      <c r="BC533" s="349"/>
      <c r="BD533" s="349"/>
      <c r="BE533" s="349"/>
      <c r="BF533" s="349"/>
      <c r="BG533" s="349"/>
      <c r="BH533" s="133" t="str">
        <f>IF(BH531&gt;=50%,"KĐG",IF(BH532&gt;=1.6,"Đ",IF(BH532&gt;=1,"CCG","CĐ")))</f>
        <v>Đ</v>
      </c>
      <c r="BI533" s="133" t="str">
        <f t="shared" ref="BI533:CB533" si="288">IF(BI531&gt;=50%,"KĐG",IF(BI532&gt;=1.6,"Đ",IF(BI532&gt;=1,"CCG","CĐ")))</f>
        <v>Đ</v>
      </c>
      <c r="BJ533" s="133" t="str">
        <f t="shared" si="288"/>
        <v>Đ</v>
      </c>
      <c r="BK533" s="133" t="str">
        <f t="shared" si="288"/>
        <v>Đ</v>
      </c>
      <c r="BL533" s="133" t="str">
        <f t="shared" si="288"/>
        <v>Đ</v>
      </c>
      <c r="BM533" s="133" t="str">
        <f t="shared" si="288"/>
        <v>CCG</v>
      </c>
      <c r="BN533" s="133" t="str">
        <f t="shared" si="288"/>
        <v>Đ</v>
      </c>
      <c r="BO533" s="133" t="str">
        <f t="shared" si="288"/>
        <v>Đ</v>
      </c>
      <c r="BP533" s="133" t="str">
        <f t="shared" si="288"/>
        <v>Đ</v>
      </c>
      <c r="BQ533" s="133" t="str">
        <f t="shared" si="288"/>
        <v>Đ</v>
      </c>
      <c r="BR533" s="133" t="str">
        <f t="shared" si="288"/>
        <v>Đ</v>
      </c>
      <c r="BS533" s="133" t="str">
        <f t="shared" si="288"/>
        <v>Đ</v>
      </c>
      <c r="BT533" s="133" t="str">
        <f t="shared" si="288"/>
        <v>CCG</v>
      </c>
      <c r="BU533" s="133" t="str">
        <f t="shared" si="288"/>
        <v>Đ</v>
      </c>
      <c r="BV533" s="133" t="str">
        <f t="shared" si="288"/>
        <v>Đ</v>
      </c>
      <c r="BW533" s="133" t="str">
        <f t="shared" si="288"/>
        <v>Đ</v>
      </c>
      <c r="BX533" s="133" t="str">
        <f t="shared" si="288"/>
        <v>Đ</v>
      </c>
      <c r="BY533" s="133" t="str">
        <f t="shared" si="288"/>
        <v>Đ</v>
      </c>
      <c r="BZ533" s="133" t="str">
        <f t="shared" si="288"/>
        <v>Đ</v>
      </c>
      <c r="CA533" s="133" t="str">
        <f t="shared" si="288"/>
        <v>Đ</v>
      </c>
      <c r="CB533" s="133" t="str">
        <f t="shared" si="288"/>
        <v>Đ</v>
      </c>
      <c r="CC533" s="506"/>
      <c r="CD533" s="698"/>
      <c r="CE533" s="508"/>
      <c r="CF533" s="698"/>
      <c r="CG533" s="508"/>
      <c r="CH533" s="698"/>
      <c r="CI533" s="539"/>
      <c r="CJ533" s="700"/>
      <c r="CK533" s="542"/>
      <c r="CL533" s="544"/>
      <c r="CM533" s="315"/>
    </row>
    <row r="534" spans="1:91" s="22" customFormat="1" ht="12.75" hidden="1" customHeight="1" outlineLevel="1" collapsed="1">
      <c r="A534" s="486" t="s">
        <v>872</v>
      </c>
      <c r="B534" s="486"/>
      <c r="C534" s="134" t="s">
        <v>855</v>
      </c>
      <c r="D534" s="23"/>
      <c r="E534" s="135"/>
      <c r="F534" s="23"/>
      <c r="G534" s="23"/>
      <c r="H534" s="181"/>
      <c r="I534" s="136"/>
      <c r="J534" s="137"/>
      <c r="K534" s="138"/>
      <c r="L534" s="139"/>
      <c r="M534" s="139"/>
      <c r="N534" s="139"/>
      <c r="O534" s="139"/>
      <c r="P534" s="139"/>
      <c r="Q534" s="139"/>
      <c r="R534" s="139"/>
      <c r="S534" s="140"/>
      <c r="T534" s="139"/>
      <c r="U534" s="139"/>
      <c r="V534" s="139"/>
      <c r="W534" s="139"/>
      <c r="X534" s="23"/>
      <c r="Y534" s="139"/>
      <c r="Z534" s="139"/>
      <c r="AA534" s="139"/>
      <c r="AB534" s="288"/>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41">
        <f t="shared" ref="BH534:CB534" si="289">COUNTIFS($W$19:$W$446,"x",BH$19:BH$446,"2")</f>
        <v>24</v>
      </c>
      <c r="BI534" s="141">
        <f t="shared" si="289"/>
        <v>27</v>
      </c>
      <c r="BJ534" s="141">
        <f t="shared" si="289"/>
        <v>31</v>
      </c>
      <c r="BK534" s="141">
        <f t="shared" si="289"/>
        <v>31</v>
      </c>
      <c r="BL534" s="141">
        <f t="shared" si="289"/>
        <v>28</v>
      </c>
      <c r="BM534" s="141">
        <f t="shared" si="289"/>
        <v>22</v>
      </c>
      <c r="BN534" s="141">
        <f t="shared" si="289"/>
        <v>29</v>
      </c>
      <c r="BO534" s="141">
        <f t="shared" si="289"/>
        <v>34</v>
      </c>
      <c r="BP534" s="141">
        <f t="shared" si="289"/>
        <v>30</v>
      </c>
      <c r="BQ534" s="141">
        <f t="shared" si="289"/>
        <v>31</v>
      </c>
      <c r="BR534" s="141">
        <f t="shared" si="289"/>
        <v>32</v>
      </c>
      <c r="BS534" s="141">
        <f t="shared" si="289"/>
        <v>33</v>
      </c>
      <c r="BT534" s="141">
        <f t="shared" si="289"/>
        <v>21</v>
      </c>
      <c r="BU534" s="141">
        <f t="shared" si="289"/>
        <v>27</v>
      </c>
      <c r="BV534" s="141">
        <f t="shared" si="289"/>
        <v>23</v>
      </c>
      <c r="BW534" s="141">
        <f t="shared" si="289"/>
        <v>31</v>
      </c>
      <c r="BX534" s="141">
        <f t="shared" si="289"/>
        <v>25</v>
      </c>
      <c r="BY534" s="141">
        <f t="shared" si="289"/>
        <v>31</v>
      </c>
      <c r="BZ534" s="141">
        <f t="shared" si="289"/>
        <v>30</v>
      </c>
      <c r="CA534" s="141">
        <f t="shared" si="289"/>
        <v>22</v>
      </c>
      <c r="CB534" s="141">
        <f t="shared" si="289"/>
        <v>32</v>
      </c>
      <c r="CC534" s="487"/>
      <c r="CD534" s="690"/>
      <c r="CE534" s="488"/>
      <c r="CF534" s="690"/>
      <c r="CG534" s="488"/>
      <c r="CH534" s="690"/>
      <c r="CI534" s="488"/>
      <c r="CJ534" s="690"/>
      <c r="CK534" s="488"/>
      <c r="CL534" s="489"/>
      <c r="CM534" s="39"/>
    </row>
    <row r="535" spans="1:91" s="22" customFormat="1" ht="12.75" hidden="1" customHeight="1" outlineLevel="1">
      <c r="A535" s="486"/>
      <c r="B535" s="486"/>
      <c r="C535" s="134" t="s">
        <v>856</v>
      </c>
      <c r="D535" s="23"/>
      <c r="E535" s="135"/>
      <c r="F535" s="23"/>
      <c r="G535" s="23"/>
      <c r="H535" s="181"/>
      <c r="I535" s="136"/>
      <c r="J535" s="137"/>
      <c r="K535" s="138"/>
      <c r="L535" s="139"/>
      <c r="M535" s="139"/>
      <c r="N535" s="139"/>
      <c r="O535" s="139"/>
      <c r="P535" s="139"/>
      <c r="Q535" s="139"/>
      <c r="R535" s="139"/>
      <c r="S535" s="140"/>
      <c r="T535" s="139"/>
      <c r="U535" s="139"/>
      <c r="V535" s="139"/>
      <c r="W535" s="139"/>
      <c r="X535" s="23"/>
      <c r="Y535" s="139"/>
      <c r="Z535" s="139"/>
      <c r="AA535" s="139"/>
      <c r="AB535" s="288"/>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41">
        <f t="shared" ref="BH535:CB535" si="290">COUNTIFS($W$19:$W$446,"x",BH$19:BH$446,"1")</f>
        <v>12</v>
      </c>
      <c r="BI535" s="141">
        <f t="shared" si="290"/>
        <v>9</v>
      </c>
      <c r="BJ535" s="141">
        <f t="shared" si="290"/>
        <v>5</v>
      </c>
      <c r="BK535" s="141">
        <f t="shared" si="290"/>
        <v>5</v>
      </c>
      <c r="BL535" s="141">
        <f t="shared" si="290"/>
        <v>8</v>
      </c>
      <c r="BM535" s="141">
        <f t="shared" si="290"/>
        <v>14</v>
      </c>
      <c r="BN535" s="141">
        <f t="shared" si="290"/>
        <v>7</v>
      </c>
      <c r="BO535" s="141">
        <f t="shared" si="290"/>
        <v>2</v>
      </c>
      <c r="BP535" s="141">
        <f t="shared" si="290"/>
        <v>6</v>
      </c>
      <c r="BQ535" s="141">
        <f t="shared" si="290"/>
        <v>5</v>
      </c>
      <c r="BR535" s="141">
        <f t="shared" si="290"/>
        <v>4</v>
      </c>
      <c r="BS535" s="141">
        <f t="shared" si="290"/>
        <v>3</v>
      </c>
      <c r="BT535" s="141">
        <f t="shared" si="290"/>
        <v>15</v>
      </c>
      <c r="BU535" s="141">
        <f t="shared" si="290"/>
        <v>9</v>
      </c>
      <c r="BV535" s="141">
        <f t="shared" si="290"/>
        <v>13</v>
      </c>
      <c r="BW535" s="141">
        <f t="shared" si="290"/>
        <v>5</v>
      </c>
      <c r="BX535" s="141">
        <f t="shared" si="290"/>
        <v>11</v>
      </c>
      <c r="BY535" s="141">
        <f t="shared" si="290"/>
        <v>5</v>
      </c>
      <c r="BZ535" s="141">
        <f t="shared" si="290"/>
        <v>6</v>
      </c>
      <c r="CA535" s="141">
        <f t="shared" si="290"/>
        <v>14</v>
      </c>
      <c r="CB535" s="141">
        <f t="shared" si="290"/>
        <v>4</v>
      </c>
      <c r="CC535" s="490"/>
      <c r="CD535" s="691"/>
      <c r="CE535" s="491"/>
      <c r="CF535" s="691"/>
      <c r="CG535" s="491"/>
      <c r="CH535" s="691"/>
      <c r="CI535" s="491"/>
      <c r="CJ535" s="691"/>
      <c r="CK535" s="491"/>
      <c r="CL535" s="492"/>
      <c r="CM535" s="39"/>
    </row>
    <row r="536" spans="1:91" s="22" customFormat="1" ht="12.75" hidden="1" customHeight="1" outlineLevel="1">
      <c r="A536" s="486"/>
      <c r="B536" s="486"/>
      <c r="C536" s="134" t="s">
        <v>857</v>
      </c>
      <c r="D536" s="23"/>
      <c r="E536" s="135"/>
      <c r="F536" s="23"/>
      <c r="G536" s="23"/>
      <c r="H536" s="181"/>
      <c r="I536" s="136"/>
      <c r="J536" s="137"/>
      <c r="K536" s="138"/>
      <c r="L536" s="139"/>
      <c r="M536" s="139"/>
      <c r="N536" s="139"/>
      <c r="O536" s="139"/>
      <c r="P536" s="139"/>
      <c r="Q536" s="139"/>
      <c r="R536" s="139"/>
      <c r="S536" s="140"/>
      <c r="T536" s="139"/>
      <c r="U536" s="139"/>
      <c r="V536" s="139"/>
      <c r="W536" s="139"/>
      <c r="X536" s="23"/>
      <c r="Y536" s="139"/>
      <c r="Z536" s="139"/>
      <c r="AA536" s="139"/>
      <c r="AB536" s="288"/>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41">
        <f t="shared" ref="BH536:CB536" si="291">COUNTIFS($W$19:$W$446,"x",BH$19:BH$446,"0")</f>
        <v>0</v>
      </c>
      <c r="BI536" s="141">
        <f t="shared" si="291"/>
        <v>0</v>
      </c>
      <c r="BJ536" s="141">
        <f t="shared" si="291"/>
        <v>0</v>
      </c>
      <c r="BK536" s="141">
        <f t="shared" si="291"/>
        <v>0</v>
      </c>
      <c r="BL536" s="141">
        <f t="shared" si="291"/>
        <v>0</v>
      </c>
      <c r="BM536" s="141">
        <f t="shared" si="291"/>
        <v>0</v>
      </c>
      <c r="BN536" s="141">
        <f t="shared" si="291"/>
        <v>0</v>
      </c>
      <c r="BO536" s="141">
        <f t="shared" si="291"/>
        <v>0</v>
      </c>
      <c r="BP536" s="141">
        <f t="shared" si="291"/>
        <v>0</v>
      </c>
      <c r="BQ536" s="141">
        <f t="shared" si="291"/>
        <v>0</v>
      </c>
      <c r="BR536" s="141">
        <f t="shared" si="291"/>
        <v>0</v>
      </c>
      <c r="BS536" s="141">
        <f t="shared" si="291"/>
        <v>0</v>
      </c>
      <c r="BT536" s="141">
        <f t="shared" si="291"/>
        <v>0</v>
      </c>
      <c r="BU536" s="141">
        <f t="shared" si="291"/>
        <v>0</v>
      </c>
      <c r="BV536" s="141">
        <f t="shared" si="291"/>
        <v>0</v>
      </c>
      <c r="BW536" s="141">
        <f t="shared" si="291"/>
        <v>0</v>
      </c>
      <c r="BX536" s="141">
        <f t="shared" si="291"/>
        <v>0</v>
      </c>
      <c r="BY536" s="141">
        <f t="shared" si="291"/>
        <v>0</v>
      </c>
      <c r="BZ536" s="141">
        <f t="shared" si="291"/>
        <v>0</v>
      </c>
      <c r="CA536" s="141">
        <f t="shared" si="291"/>
        <v>0</v>
      </c>
      <c r="CB536" s="141">
        <f t="shared" si="291"/>
        <v>0</v>
      </c>
      <c r="CC536" s="490"/>
      <c r="CD536" s="691"/>
      <c r="CE536" s="491"/>
      <c r="CF536" s="691"/>
      <c r="CG536" s="491"/>
      <c r="CH536" s="691"/>
      <c r="CI536" s="491"/>
      <c r="CJ536" s="691"/>
      <c r="CK536" s="491"/>
      <c r="CL536" s="492"/>
      <c r="CM536" s="39"/>
    </row>
    <row r="537" spans="1:91" s="22" customFormat="1" ht="12.75" hidden="1" customHeight="1" outlineLevel="1">
      <c r="A537" s="486"/>
      <c r="B537" s="486"/>
      <c r="C537" s="496" t="s">
        <v>873</v>
      </c>
      <c r="D537" s="497"/>
      <c r="E537" s="498"/>
      <c r="F537" s="23"/>
      <c r="G537" s="23"/>
      <c r="H537" s="181"/>
      <c r="I537" s="136"/>
      <c r="J537" s="137"/>
      <c r="K537" s="138"/>
      <c r="L537" s="139"/>
      <c r="M537" s="139"/>
      <c r="N537" s="139"/>
      <c r="O537" s="139"/>
      <c r="P537" s="139"/>
      <c r="Q537" s="139"/>
      <c r="R537" s="139"/>
      <c r="S537" s="140"/>
      <c r="T537" s="139"/>
      <c r="U537" s="139"/>
      <c r="V537" s="139"/>
      <c r="W537" s="139"/>
      <c r="X537" s="23"/>
      <c r="Y537" s="139"/>
      <c r="Z537" s="139"/>
      <c r="AA537" s="139"/>
      <c r="AB537" s="288"/>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41">
        <f t="shared" ref="BH537:CB537" si="292">COUNTIFS($W$19:$W$446,"x",BH$19:BH$446,"KĐG")</f>
        <v>0</v>
      </c>
      <c r="BI537" s="141">
        <f t="shared" si="292"/>
        <v>0</v>
      </c>
      <c r="BJ537" s="141">
        <f t="shared" si="292"/>
        <v>0</v>
      </c>
      <c r="BK537" s="141">
        <f t="shared" si="292"/>
        <v>0</v>
      </c>
      <c r="BL537" s="141">
        <f t="shared" si="292"/>
        <v>0</v>
      </c>
      <c r="BM537" s="141">
        <f t="shared" si="292"/>
        <v>0</v>
      </c>
      <c r="BN537" s="141">
        <f t="shared" si="292"/>
        <v>0</v>
      </c>
      <c r="BO537" s="141">
        <f t="shared" si="292"/>
        <v>0</v>
      </c>
      <c r="BP537" s="141">
        <f t="shared" si="292"/>
        <v>0</v>
      </c>
      <c r="BQ537" s="141">
        <f t="shared" si="292"/>
        <v>0</v>
      </c>
      <c r="BR537" s="141">
        <f t="shared" si="292"/>
        <v>0</v>
      </c>
      <c r="BS537" s="141">
        <f t="shared" si="292"/>
        <v>0</v>
      </c>
      <c r="BT537" s="141">
        <f t="shared" si="292"/>
        <v>0</v>
      </c>
      <c r="BU537" s="141">
        <f t="shared" si="292"/>
        <v>0</v>
      </c>
      <c r="BV537" s="141">
        <f t="shared" si="292"/>
        <v>0</v>
      </c>
      <c r="BW537" s="141">
        <f t="shared" si="292"/>
        <v>0</v>
      </c>
      <c r="BX537" s="141">
        <f t="shared" si="292"/>
        <v>0</v>
      </c>
      <c r="BY537" s="141">
        <f t="shared" si="292"/>
        <v>0</v>
      </c>
      <c r="BZ537" s="141">
        <f t="shared" si="292"/>
        <v>0</v>
      </c>
      <c r="CA537" s="141">
        <f t="shared" si="292"/>
        <v>0</v>
      </c>
      <c r="CB537" s="141">
        <f t="shared" si="292"/>
        <v>0</v>
      </c>
      <c r="CC537" s="490"/>
      <c r="CD537" s="691"/>
      <c r="CE537" s="491"/>
      <c r="CF537" s="691"/>
      <c r="CG537" s="491"/>
      <c r="CH537" s="691"/>
      <c r="CI537" s="491"/>
      <c r="CJ537" s="691"/>
      <c r="CK537" s="491"/>
      <c r="CL537" s="492"/>
      <c r="CM537" s="39"/>
    </row>
    <row r="538" spans="1:91" s="266" customFormat="1" ht="12.75" hidden="1" customHeight="1" outlineLevel="1">
      <c r="A538" s="689"/>
      <c r="B538" s="689"/>
      <c r="C538" s="695" t="s">
        <v>874</v>
      </c>
      <c r="D538" s="696"/>
      <c r="E538" s="697"/>
      <c r="F538" s="260"/>
      <c r="G538" s="23"/>
      <c r="H538" s="261"/>
      <c r="I538" s="262"/>
      <c r="J538" s="263"/>
      <c r="K538" s="264"/>
      <c r="L538" s="139"/>
      <c r="M538" s="139"/>
      <c r="N538" s="139"/>
      <c r="O538" s="139"/>
      <c r="P538" s="139"/>
      <c r="Q538" s="139"/>
      <c r="R538" s="139"/>
      <c r="S538" s="140"/>
      <c r="T538" s="139"/>
      <c r="U538" s="139"/>
      <c r="V538" s="139"/>
      <c r="W538" s="139"/>
      <c r="X538" s="23"/>
      <c r="Y538" s="139"/>
      <c r="Z538" s="139"/>
      <c r="AA538" s="139"/>
      <c r="AB538" s="288"/>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347">
        <f>BH537/(BH534+BH535+BH536+BH537)</f>
        <v>0</v>
      </c>
      <c r="BI538" s="347">
        <f t="shared" ref="BI538:CB538" si="293">BI537/(BI534+BI535+BI536+BI537)</f>
        <v>0</v>
      </c>
      <c r="BJ538" s="347">
        <f t="shared" si="293"/>
        <v>0</v>
      </c>
      <c r="BK538" s="347">
        <f t="shared" si="293"/>
        <v>0</v>
      </c>
      <c r="BL538" s="347">
        <f t="shared" si="293"/>
        <v>0</v>
      </c>
      <c r="BM538" s="347">
        <f t="shared" si="293"/>
        <v>0</v>
      </c>
      <c r="BN538" s="347">
        <f t="shared" si="293"/>
        <v>0</v>
      </c>
      <c r="BO538" s="347">
        <f t="shared" si="293"/>
        <v>0</v>
      </c>
      <c r="BP538" s="347">
        <f t="shared" si="293"/>
        <v>0</v>
      </c>
      <c r="BQ538" s="347">
        <f t="shared" si="293"/>
        <v>0</v>
      </c>
      <c r="BR538" s="347">
        <f t="shared" si="293"/>
        <v>0</v>
      </c>
      <c r="BS538" s="347">
        <f t="shared" si="293"/>
        <v>0</v>
      </c>
      <c r="BT538" s="347">
        <f t="shared" si="293"/>
        <v>0</v>
      </c>
      <c r="BU538" s="347">
        <f t="shared" si="293"/>
        <v>0</v>
      </c>
      <c r="BV538" s="347">
        <f t="shared" si="293"/>
        <v>0</v>
      </c>
      <c r="BW538" s="347">
        <f t="shared" si="293"/>
        <v>0</v>
      </c>
      <c r="BX538" s="347">
        <f t="shared" si="293"/>
        <v>0</v>
      </c>
      <c r="BY538" s="347">
        <f t="shared" si="293"/>
        <v>0</v>
      </c>
      <c r="BZ538" s="347">
        <f t="shared" si="293"/>
        <v>0</v>
      </c>
      <c r="CA538" s="347">
        <f t="shared" si="293"/>
        <v>0</v>
      </c>
      <c r="CB538" s="347">
        <f t="shared" si="293"/>
        <v>0</v>
      </c>
      <c r="CC538" s="692"/>
      <c r="CD538" s="693"/>
      <c r="CE538" s="693"/>
      <c r="CF538" s="693"/>
      <c r="CG538" s="693"/>
      <c r="CH538" s="693"/>
      <c r="CI538" s="693"/>
      <c r="CJ538" s="693"/>
      <c r="CK538" s="693"/>
      <c r="CL538" s="694"/>
      <c r="CM538" s="265"/>
    </row>
    <row r="539" spans="1:91" s="22" customFormat="1" ht="12.75" hidden="1" customHeight="1" outlineLevel="1">
      <c r="A539" s="486"/>
      <c r="B539" s="486"/>
      <c r="C539" s="499" t="s">
        <v>875</v>
      </c>
      <c r="D539" s="551"/>
      <c r="E539" s="552"/>
      <c r="F539" s="23"/>
      <c r="G539" s="23"/>
      <c r="H539" s="181"/>
      <c r="I539" s="136"/>
      <c r="J539" s="137"/>
      <c r="K539" s="138"/>
      <c r="L539" s="139"/>
      <c r="M539" s="139"/>
      <c r="N539" s="139"/>
      <c r="O539" s="139"/>
      <c r="P539" s="139"/>
      <c r="Q539" s="139"/>
      <c r="R539" s="139"/>
      <c r="S539" s="140"/>
      <c r="T539" s="139"/>
      <c r="U539" s="139"/>
      <c r="V539" s="139"/>
      <c r="W539" s="139"/>
      <c r="X539" s="23"/>
      <c r="Y539" s="139"/>
      <c r="Z539" s="139"/>
      <c r="AA539" s="139"/>
      <c r="AB539" s="288"/>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43">
        <f>(((BH534*2)+(BH535*1)+(BH536*0)))/(BH534+BH535+BH536)</f>
        <v>1.6666666666666667</v>
      </c>
      <c r="BI539" s="143">
        <f t="shared" ref="BI539:CB539" si="294">(((BI534*2)+(BI535*1)+(BI536*0)))/(BI534+BI535+BI536)</f>
        <v>1.75</v>
      </c>
      <c r="BJ539" s="143">
        <f t="shared" si="294"/>
        <v>1.8611111111111112</v>
      </c>
      <c r="BK539" s="143">
        <f t="shared" si="294"/>
        <v>1.8611111111111112</v>
      </c>
      <c r="BL539" s="143">
        <f t="shared" si="294"/>
        <v>1.7777777777777777</v>
      </c>
      <c r="BM539" s="143">
        <f t="shared" si="294"/>
        <v>1.6111111111111112</v>
      </c>
      <c r="BN539" s="143">
        <f t="shared" si="294"/>
        <v>1.8055555555555556</v>
      </c>
      <c r="BO539" s="143">
        <f t="shared" si="294"/>
        <v>1.9444444444444444</v>
      </c>
      <c r="BP539" s="143">
        <f t="shared" si="294"/>
        <v>1.8333333333333333</v>
      </c>
      <c r="BQ539" s="143">
        <f t="shared" si="294"/>
        <v>1.8611111111111112</v>
      </c>
      <c r="BR539" s="143">
        <f t="shared" si="294"/>
        <v>1.8888888888888888</v>
      </c>
      <c r="BS539" s="143">
        <f t="shared" si="294"/>
        <v>1.9166666666666667</v>
      </c>
      <c r="BT539" s="143">
        <f t="shared" si="294"/>
        <v>1.5833333333333333</v>
      </c>
      <c r="BU539" s="143">
        <f t="shared" si="294"/>
        <v>1.75</v>
      </c>
      <c r="BV539" s="143">
        <f t="shared" si="294"/>
        <v>1.6388888888888888</v>
      </c>
      <c r="BW539" s="143">
        <f t="shared" si="294"/>
        <v>1.8611111111111112</v>
      </c>
      <c r="BX539" s="143">
        <f t="shared" si="294"/>
        <v>1.6944444444444444</v>
      </c>
      <c r="BY539" s="143">
        <f t="shared" si="294"/>
        <v>1.8611111111111112</v>
      </c>
      <c r="BZ539" s="143">
        <f t="shared" si="294"/>
        <v>1.8333333333333333</v>
      </c>
      <c r="CA539" s="143">
        <f t="shared" si="294"/>
        <v>1.6111111111111112</v>
      </c>
      <c r="CB539" s="143">
        <f t="shared" si="294"/>
        <v>1.8888888888888888</v>
      </c>
      <c r="CC539" s="505">
        <f>COUNTIF(BH540:CB540,"Đ")</f>
        <v>20</v>
      </c>
      <c r="CD539" s="685">
        <f>CC539/(CC539+CE539+CG539+CI539)</f>
        <v>0.95238095238095233</v>
      </c>
      <c r="CE539" s="515">
        <f>COUNTIF(BH540:CB540,"CCG")</f>
        <v>1</v>
      </c>
      <c r="CF539" s="685">
        <f>CE539/(CC539+CE539+CG539+CI539)</f>
        <v>4.7619047619047616E-2</v>
      </c>
      <c r="CG539" s="515">
        <f>COUNTIF(BH540:CB540,"CĐ")</f>
        <v>0</v>
      </c>
      <c r="CH539" s="685">
        <f>CG539/(CC539+CE539+CG539+CI539)</f>
        <v>0</v>
      </c>
      <c r="CI539" s="516">
        <f>COUNTIF(BH540:CB540,"KĐG")</f>
        <v>0</v>
      </c>
      <c r="CJ539" s="686">
        <f>CI539/(CC539+CE539+CG539+CI539)</f>
        <v>0</v>
      </c>
      <c r="CK539" s="511">
        <f>(((CC539*2)+(CE539*1)+(CG539*0)))/(CC539+CE539+CG539)</f>
        <v>1.9523809523809523</v>
      </c>
      <c r="CL539" s="512" t="str">
        <f>IF(CJ539&gt;=50%,"KĐG",IF(CK539&gt;=1.6,"Đạt",IF(CK539&gt;=1,"Cần cố gắng","Chưa đạt")))</f>
        <v>Đạt</v>
      </c>
      <c r="CM539" s="39"/>
    </row>
    <row r="540" spans="1:91" s="22" customFormat="1" ht="12.75" hidden="1" customHeight="1" outlineLevel="1">
      <c r="A540" s="486"/>
      <c r="B540" s="486"/>
      <c r="C540" s="553"/>
      <c r="D540" s="554"/>
      <c r="E540" s="555"/>
      <c r="F540" s="23"/>
      <c r="G540" s="23"/>
      <c r="H540" s="181"/>
      <c r="I540" s="136"/>
      <c r="J540" s="137"/>
      <c r="K540" s="138"/>
      <c r="L540" s="139"/>
      <c r="M540" s="139"/>
      <c r="N540" s="139"/>
      <c r="O540" s="139"/>
      <c r="P540" s="139"/>
      <c r="Q540" s="139"/>
      <c r="R540" s="139"/>
      <c r="S540" s="140"/>
      <c r="T540" s="139"/>
      <c r="U540" s="139"/>
      <c r="V540" s="139"/>
      <c r="W540" s="139"/>
      <c r="X540" s="23"/>
      <c r="Y540" s="139"/>
      <c r="Z540" s="139"/>
      <c r="AA540" s="139"/>
      <c r="AB540" s="288"/>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43" t="str">
        <f>IF(BH538&gt;=50%,"KĐG",IF(BH539&gt;=1.6,"Đ",IF(BH539&gt;=1,"CCG","CĐ")))</f>
        <v>Đ</v>
      </c>
      <c r="BI540" s="143" t="str">
        <f t="shared" ref="BI540:CB540" si="295">IF(BI538&gt;=50%,"KĐG",IF(BI539&gt;=1.6,"Đ",IF(BI539&gt;=1,"CCG","CĐ")))</f>
        <v>Đ</v>
      </c>
      <c r="BJ540" s="143" t="str">
        <f t="shared" si="295"/>
        <v>Đ</v>
      </c>
      <c r="BK540" s="143" t="str">
        <f t="shared" si="295"/>
        <v>Đ</v>
      </c>
      <c r="BL540" s="143" t="str">
        <f t="shared" si="295"/>
        <v>Đ</v>
      </c>
      <c r="BM540" s="143" t="str">
        <f t="shared" si="295"/>
        <v>Đ</v>
      </c>
      <c r="BN540" s="143" t="str">
        <f t="shared" si="295"/>
        <v>Đ</v>
      </c>
      <c r="BO540" s="143" t="str">
        <f t="shared" si="295"/>
        <v>Đ</v>
      </c>
      <c r="BP540" s="143" t="str">
        <f t="shared" si="295"/>
        <v>Đ</v>
      </c>
      <c r="BQ540" s="143" t="str">
        <f t="shared" si="295"/>
        <v>Đ</v>
      </c>
      <c r="BR540" s="143" t="str">
        <f t="shared" si="295"/>
        <v>Đ</v>
      </c>
      <c r="BS540" s="143" t="str">
        <f t="shared" si="295"/>
        <v>Đ</v>
      </c>
      <c r="BT540" s="143" t="str">
        <f t="shared" si="295"/>
        <v>CCG</v>
      </c>
      <c r="BU540" s="143" t="str">
        <f t="shared" si="295"/>
        <v>Đ</v>
      </c>
      <c r="BV540" s="143" t="str">
        <f t="shared" si="295"/>
        <v>Đ</v>
      </c>
      <c r="BW540" s="143" t="str">
        <f t="shared" si="295"/>
        <v>Đ</v>
      </c>
      <c r="BX540" s="143" t="str">
        <f t="shared" si="295"/>
        <v>Đ</v>
      </c>
      <c r="BY540" s="143" t="str">
        <f t="shared" si="295"/>
        <v>Đ</v>
      </c>
      <c r="BZ540" s="143" t="str">
        <f t="shared" si="295"/>
        <v>Đ</v>
      </c>
      <c r="CA540" s="143" t="str">
        <f t="shared" si="295"/>
        <v>Đ</v>
      </c>
      <c r="CB540" s="143" t="str">
        <f t="shared" si="295"/>
        <v>Đ</v>
      </c>
      <c r="CC540" s="505"/>
      <c r="CD540" s="685"/>
      <c r="CE540" s="515"/>
      <c r="CF540" s="685"/>
      <c r="CG540" s="515"/>
      <c r="CH540" s="685"/>
      <c r="CI540" s="517"/>
      <c r="CJ540" s="687"/>
      <c r="CK540" s="511"/>
      <c r="CL540" s="513"/>
      <c r="CM540" s="39"/>
    </row>
    <row r="541" spans="1:91" s="22" customFormat="1" ht="11.25" hidden="1" customHeight="1" outlineLevel="1">
      <c r="A541" s="537" t="s">
        <v>865</v>
      </c>
      <c r="B541" s="518" t="s">
        <v>327</v>
      </c>
      <c r="C541" s="124" t="s">
        <v>855</v>
      </c>
      <c r="D541" s="349"/>
      <c r="E541" s="350"/>
      <c r="F541" s="349"/>
      <c r="G541" s="349"/>
      <c r="H541" s="180"/>
      <c r="I541" s="126"/>
      <c r="J541" s="127"/>
      <c r="K541" s="127"/>
      <c r="L541" s="349"/>
      <c r="M541" s="349"/>
      <c r="N541" s="349"/>
      <c r="O541" s="349"/>
      <c r="P541" s="349"/>
      <c r="Q541" s="349"/>
      <c r="R541" s="349"/>
      <c r="S541" s="128"/>
      <c r="T541" s="349"/>
      <c r="U541" s="349"/>
      <c r="V541" s="349"/>
      <c r="W541" s="349"/>
      <c r="X541" s="349"/>
      <c r="Y541" s="349"/>
      <c r="Z541" s="349"/>
      <c r="AA541" s="349"/>
      <c r="AB541" s="287"/>
      <c r="AC541" s="349"/>
      <c r="AD541" s="349"/>
      <c r="AE541" s="349"/>
      <c r="AF541" s="349"/>
      <c r="AG541" s="349"/>
      <c r="AH541" s="349"/>
      <c r="AI541" s="349"/>
      <c r="AJ541" s="349"/>
      <c r="AK541" s="349"/>
      <c r="AL541" s="349"/>
      <c r="AM541" s="349"/>
      <c r="AN541" s="349"/>
      <c r="AO541" s="349"/>
      <c r="AP541" s="349"/>
      <c r="AQ541" s="349"/>
      <c r="AR541" s="349"/>
      <c r="AS541" s="349"/>
      <c r="AT541" s="349"/>
      <c r="AU541" s="349"/>
      <c r="AV541" s="349"/>
      <c r="AW541" s="349"/>
      <c r="AX541" s="349"/>
      <c r="AY541" s="349"/>
      <c r="AZ541" s="349"/>
      <c r="BA541" s="349"/>
      <c r="BB541" s="349"/>
      <c r="BC541" s="349"/>
      <c r="BD541" s="349"/>
      <c r="BE541" s="349"/>
      <c r="BF541" s="349"/>
      <c r="BG541" s="349"/>
      <c r="BH541" s="129">
        <f t="shared" ref="BH541:CB541" si="296">COUNTIFS($K$7:$K$446,"Thể chất",BH$7:BH$446,"2")</f>
        <v>66</v>
      </c>
      <c r="BI541" s="129">
        <f t="shared" si="296"/>
        <v>68</v>
      </c>
      <c r="BJ541" s="129">
        <f t="shared" si="296"/>
        <v>71</v>
      </c>
      <c r="BK541" s="129">
        <f t="shared" si="296"/>
        <v>71</v>
      </c>
      <c r="BL541" s="129">
        <f t="shared" si="296"/>
        <v>65</v>
      </c>
      <c r="BM541" s="129">
        <f t="shared" si="296"/>
        <v>36</v>
      </c>
      <c r="BN541" s="129">
        <f t="shared" si="296"/>
        <v>72</v>
      </c>
      <c r="BO541" s="129">
        <f t="shared" si="296"/>
        <v>55</v>
      </c>
      <c r="BP541" s="129">
        <f t="shared" si="296"/>
        <v>74</v>
      </c>
      <c r="BQ541" s="129">
        <f t="shared" si="296"/>
        <v>75</v>
      </c>
      <c r="BR541" s="129">
        <f t="shared" si="296"/>
        <v>70</v>
      </c>
      <c r="BS541" s="129">
        <f t="shared" si="296"/>
        <v>72</v>
      </c>
      <c r="BT541" s="129">
        <f t="shared" si="296"/>
        <v>55</v>
      </c>
      <c r="BU541" s="129">
        <f t="shared" si="296"/>
        <v>60</v>
      </c>
      <c r="BV541" s="129">
        <f t="shared" si="296"/>
        <v>54</v>
      </c>
      <c r="BW541" s="129">
        <f t="shared" si="296"/>
        <v>72</v>
      </c>
      <c r="BX541" s="129">
        <f t="shared" si="296"/>
        <v>51</v>
      </c>
      <c r="BY541" s="129">
        <f t="shared" si="296"/>
        <v>50</v>
      </c>
      <c r="BZ541" s="129">
        <f t="shared" si="296"/>
        <v>67</v>
      </c>
      <c r="CA541" s="129">
        <f t="shared" si="296"/>
        <v>70</v>
      </c>
      <c r="CB541" s="129">
        <f t="shared" si="296"/>
        <v>68</v>
      </c>
      <c r="CC541" s="519"/>
      <c r="CD541" s="703"/>
      <c r="CE541" s="520"/>
      <c r="CF541" s="703"/>
      <c r="CG541" s="520"/>
      <c r="CH541" s="703"/>
      <c r="CI541" s="520"/>
      <c r="CJ541" s="703"/>
      <c r="CK541" s="520"/>
      <c r="CL541" s="521"/>
      <c r="CM541" s="315"/>
    </row>
    <row r="542" spans="1:91" s="22" customFormat="1" ht="11.25" hidden="1" customHeight="1" outlineLevel="1">
      <c r="A542" s="537"/>
      <c r="B542" s="518"/>
      <c r="C542" s="124" t="s">
        <v>856</v>
      </c>
      <c r="D542" s="349"/>
      <c r="E542" s="350"/>
      <c r="F542" s="349"/>
      <c r="G542" s="349"/>
      <c r="H542" s="180"/>
      <c r="I542" s="126"/>
      <c r="J542" s="127"/>
      <c r="K542" s="127"/>
      <c r="L542" s="349"/>
      <c r="M542" s="349"/>
      <c r="N542" s="349"/>
      <c r="O542" s="349"/>
      <c r="P542" s="349"/>
      <c r="Q542" s="349"/>
      <c r="R542" s="349"/>
      <c r="S542" s="128"/>
      <c r="T542" s="349"/>
      <c r="U542" s="349"/>
      <c r="V542" s="349"/>
      <c r="W542" s="349"/>
      <c r="X542" s="349"/>
      <c r="Y542" s="349"/>
      <c r="Z542" s="349"/>
      <c r="AA542" s="349"/>
      <c r="AB542" s="287"/>
      <c r="AC542" s="349"/>
      <c r="AD542" s="349"/>
      <c r="AE542" s="349"/>
      <c r="AF542" s="349"/>
      <c r="AG542" s="349"/>
      <c r="AH542" s="349"/>
      <c r="AI542" s="349"/>
      <c r="AJ542" s="349"/>
      <c r="AK542" s="349"/>
      <c r="AL542" s="349"/>
      <c r="AM542" s="349"/>
      <c r="AN542" s="349"/>
      <c r="AO542" s="349"/>
      <c r="AP542" s="349"/>
      <c r="AQ542" s="349"/>
      <c r="AR542" s="349"/>
      <c r="AS542" s="349"/>
      <c r="AT542" s="349"/>
      <c r="AU542" s="349"/>
      <c r="AV542" s="349"/>
      <c r="AW542" s="349"/>
      <c r="AX542" s="349"/>
      <c r="AY542" s="349"/>
      <c r="AZ542" s="349"/>
      <c r="BA542" s="349"/>
      <c r="BB542" s="349"/>
      <c r="BC542" s="349"/>
      <c r="BD542" s="349"/>
      <c r="BE542" s="349"/>
      <c r="BF542" s="349"/>
      <c r="BG542" s="349"/>
      <c r="BH542" s="129">
        <f t="shared" ref="BH542:CB542" si="297">COUNTIFS($K$7:$K$446,"Thể chất",BH$7:BH$446,"1")</f>
        <v>14</v>
      </c>
      <c r="BI542" s="129">
        <f t="shared" si="297"/>
        <v>12</v>
      </c>
      <c r="BJ542" s="129">
        <f t="shared" si="297"/>
        <v>9</v>
      </c>
      <c r="BK542" s="129">
        <f t="shared" si="297"/>
        <v>9</v>
      </c>
      <c r="BL542" s="129">
        <f t="shared" si="297"/>
        <v>15</v>
      </c>
      <c r="BM542" s="129">
        <f t="shared" si="297"/>
        <v>44</v>
      </c>
      <c r="BN542" s="129">
        <f t="shared" si="297"/>
        <v>8</v>
      </c>
      <c r="BO542" s="129">
        <f t="shared" si="297"/>
        <v>25</v>
      </c>
      <c r="BP542" s="129">
        <f t="shared" si="297"/>
        <v>6</v>
      </c>
      <c r="BQ542" s="129">
        <f t="shared" si="297"/>
        <v>5</v>
      </c>
      <c r="BR542" s="129">
        <f t="shared" si="297"/>
        <v>10</v>
      </c>
      <c r="BS542" s="129">
        <f t="shared" si="297"/>
        <v>8</v>
      </c>
      <c r="BT542" s="129">
        <f t="shared" si="297"/>
        <v>25</v>
      </c>
      <c r="BU542" s="129">
        <f t="shared" si="297"/>
        <v>20</v>
      </c>
      <c r="BV542" s="129">
        <f t="shared" si="297"/>
        <v>24</v>
      </c>
      <c r="BW542" s="129">
        <f t="shared" si="297"/>
        <v>8</v>
      </c>
      <c r="BX542" s="129">
        <f t="shared" si="297"/>
        <v>27</v>
      </c>
      <c r="BY542" s="129">
        <f t="shared" si="297"/>
        <v>30</v>
      </c>
      <c r="BZ542" s="129">
        <f t="shared" si="297"/>
        <v>13</v>
      </c>
      <c r="CA542" s="129">
        <f t="shared" si="297"/>
        <v>10</v>
      </c>
      <c r="CB542" s="129">
        <f t="shared" si="297"/>
        <v>12</v>
      </c>
      <c r="CC542" s="522"/>
      <c r="CD542" s="704"/>
      <c r="CE542" s="523"/>
      <c r="CF542" s="704"/>
      <c r="CG542" s="523"/>
      <c r="CH542" s="704"/>
      <c r="CI542" s="523"/>
      <c r="CJ542" s="704"/>
      <c r="CK542" s="523"/>
      <c r="CL542" s="524"/>
      <c r="CM542" s="315"/>
    </row>
    <row r="543" spans="1:91" s="22" customFormat="1" ht="11.25" hidden="1" customHeight="1" outlineLevel="1">
      <c r="A543" s="537"/>
      <c r="B543" s="518"/>
      <c r="C543" s="124" t="s">
        <v>857</v>
      </c>
      <c r="D543" s="349"/>
      <c r="E543" s="350"/>
      <c r="F543" s="349"/>
      <c r="G543" s="349"/>
      <c r="H543" s="180"/>
      <c r="I543" s="126"/>
      <c r="J543" s="127"/>
      <c r="K543" s="127"/>
      <c r="L543" s="349"/>
      <c r="M543" s="349"/>
      <c r="N543" s="349"/>
      <c r="O543" s="349"/>
      <c r="P543" s="349"/>
      <c r="Q543" s="349"/>
      <c r="R543" s="349"/>
      <c r="S543" s="128"/>
      <c r="T543" s="349"/>
      <c r="U543" s="349"/>
      <c r="V543" s="349"/>
      <c r="W543" s="349"/>
      <c r="X543" s="349"/>
      <c r="Y543" s="349"/>
      <c r="Z543" s="349"/>
      <c r="AA543" s="349"/>
      <c r="AB543" s="287"/>
      <c r="AC543" s="349"/>
      <c r="AD543" s="349"/>
      <c r="AE543" s="349"/>
      <c r="AF543" s="349"/>
      <c r="AG543" s="349"/>
      <c r="AH543" s="349"/>
      <c r="AI543" s="349"/>
      <c r="AJ543" s="349"/>
      <c r="AK543" s="349"/>
      <c r="AL543" s="349"/>
      <c r="AM543" s="349"/>
      <c r="AN543" s="349"/>
      <c r="AO543" s="349"/>
      <c r="AP543" s="349"/>
      <c r="AQ543" s="349"/>
      <c r="AR543" s="349"/>
      <c r="AS543" s="349"/>
      <c r="AT543" s="349"/>
      <c r="AU543" s="349"/>
      <c r="AV543" s="349"/>
      <c r="AW543" s="349"/>
      <c r="AX543" s="349"/>
      <c r="AY543" s="349"/>
      <c r="AZ543" s="349"/>
      <c r="BA543" s="349"/>
      <c r="BB543" s="349"/>
      <c r="BC543" s="349"/>
      <c r="BD543" s="349"/>
      <c r="BE543" s="349"/>
      <c r="BF543" s="349"/>
      <c r="BG543" s="349"/>
      <c r="BH543" s="129">
        <f t="shared" ref="BH543:CB543" si="298">COUNTIFS($K$7:$K$446,"Thể chất",BH$7:BH$446,"0")</f>
        <v>0</v>
      </c>
      <c r="BI543" s="129">
        <f t="shared" si="298"/>
        <v>0</v>
      </c>
      <c r="BJ543" s="129">
        <f t="shared" si="298"/>
        <v>0</v>
      </c>
      <c r="BK543" s="129">
        <f t="shared" si="298"/>
        <v>0</v>
      </c>
      <c r="BL543" s="129">
        <f t="shared" si="298"/>
        <v>0</v>
      </c>
      <c r="BM543" s="129">
        <f t="shared" si="298"/>
        <v>0</v>
      </c>
      <c r="BN543" s="129">
        <f t="shared" si="298"/>
        <v>0</v>
      </c>
      <c r="BO543" s="129">
        <f t="shared" si="298"/>
        <v>0</v>
      </c>
      <c r="BP543" s="129">
        <f t="shared" si="298"/>
        <v>0</v>
      </c>
      <c r="BQ543" s="129">
        <f t="shared" si="298"/>
        <v>0</v>
      </c>
      <c r="BR543" s="129">
        <f t="shared" si="298"/>
        <v>0</v>
      </c>
      <c r="BS543" s="129">
        <f t="shared" si="298"/>
        <v>0</v>
      </c>
      <c r="BT543" s="129">
        <f t="shared" si="298"/>
        <v>0</v>
      </c>
      <c r="BU543" s="129">
        <f t="shared" si="298"/>
        <v>0</v>
      </c>
      <c r="BV543" s="129">
        <f t="shared" si="298"/>
        <v>2</v>
      </c>
      <c r="BW543" s="129">
        <f t="shared" si="298"/>
        <v>0</v>
      </c>
      <c r="BX543" s="129">
        <f t="shared" si="298"/>
        <v>2</v>
      </c>
      <c r="BY543" s="129">
        <f t="shared" si="298"/>
        <v>0</v>
      </c>
      <c r="BZ543" s="129">
        <f t="shared" si="298"/>
        <v>0</v>
      </c>
      <c r="CA543" s="129">
        <f t="shared" si="298"/>
        <v>0</v>
      </c>
      <c r="CB543" s="129">
        <f t="shared" si="298"/>
        <v>0</v>
      </c>
      <c r="CC543" s="522"/>
      <c r="CD543" s="704"/>
      <c r="CE543" s="523"/>
      <c r="CF543" s="704"/>
      <c r="CG543" s="523"/>
      <c r="CH543" s="704"/>
      <c r="CI543" s="523"/>
      <c r="CJ543" s="704"/>
      <c r="CK543" s="523"/>
      <c r="CL543" s="524"/>
      <c r="CM543" s="315"/>
    </row>
    <row r="544" spans="1:91" s="22" customFormat="1" ht="11.25" hidden="1" customHeight="1" outlineLevel="1">
      <c r="A544" s="537"/>
      <c r="B544" s="518"/>
      <c r="C544" s="531" t="s">
        <v>868</v>
      </c>
      <c r="D544" s="532"/>
      <c r="E544" s="533"/>
      <c r="F544" s="349"/>
      <c r="G544" s="349"/>
      <c r="H544" s="180"/>
      <c r="I544" s="126"/>
      <c r="J544" s="127"/>
      <c r="K544" s="127"/>
      <c r="L544" s="349"/>
      <c r="M544" s="349"/>
      <c r="N544" s="349"/>
      <c r="O544" s="349"/>
      <c r="P544" s="349"/>
      <c r="Q544" s="349"/>
      <c r="R544" s="349"/>
      <c r="S544" s="128"/>
      <c r="T544" s="349"/>
      <c r="U544" s="349"/>
      <c r="V544" s="349"/>
      <c r="W544" s="349"/>
      <c r="X544" s="349"/>
      <c r="Y544" s="349"/>
      <c r="Z544" s="349"/>
      <c r="AA544" s="349"/>
      <c r="AB544" s="287"/>
      <c r="AC544" s="349"/>
      <c r="AD544" s="349"/>
      <c r="AE544" s="349"/>
      <c r="AF544" s="349"/>
      <c r="AG544" s="349"/>
      <c r="AH544" s="349"/>
      <c r="AI544" s="349"/>
      <c r="AJ544" s="349"/>
      <c r="AK544" s="349"/>
      <c r="AL544" s="349"/>
      <c r="AM544" s="349"/>
      <c r="AN544" s="349"/>
      <c r="AO544" s="349"/>
      <c r="AP544" s="349"/>
      <c r="AQ544" s="349"/>
      <c r="AR544" s="349"/>
      <c r="AS544" s="349"/>
      <c r="AT544" s="349"/>
      <c r="AU544" s="349"/>
      <c r="AV544" s="349"/>
      <c r="AW544" s="349"/>
      <c r="AX544" s="349"/>
      <c r="AY544" s="349"/>
      <c r="AZ544" s="349"/>
      <c r="BA544" s="349"/>
      <c r="BB544" s="349"/>
      <c r="BC544" s="349"/>
      <c r="BD544" s="349"/>
      <c r="BE544" s="349"/>
      <c r="BF544" s="349"/>
      <c r="BG544" s="349"/>
      <c r="BH544" s="129">
        <f t="shared" ref="BH544:CB544" si="299">COUNTIFS($K$7:$K$446,"Thể chất",BH$7:BH$446,"KĐG")</f>
        <v>5</v>
      </c>
      <c r="BI544" s="129">
        <f t="shared" si="299"/>
        <v>5</v>
      </c>
      <c r="BJ544" s="129">
        <f t="shared" si="299"/>
        <v>5</v>
      </c>
      <c r="BK544" s="129">
        <f t="shared" si="299"/>
        <v>5</v>
      </c>
      <c r="BL544" s="129">
        <f t="shared" si="299"/>
        <v>5</v>
      </c>
      <c r="BM544" s="129">
        <f t="shared" si="299"/>
        <v>5</v>
      </c>
      <c r="BN544" s="129">
        <f t="shared" si="299"/>
        <v>5</v>
      </c>
      <c r="BO544" s="129">
        <f t="shared" si="299"/>
        <v>5</v>
      </c>
      <c r="BP544" s="129">
        <f t="shared" si="299"/>
        <v>5</v>
      </c>
      <c r="BQ544" s="129">
        <f t="shared" si="299"/>
        <v>5</v>
      </c>
      <c r="BR544" s="129">
        <f t="shared" si="299"/>
        <v>5</v>
      </c>
      <c r="BS544" s="129">
        <f t="shared" si="299"/>
        <v>5</v>
      </c>
      <c r="BT544" s="129">
        <f t="shared" si="299"/>
        <v>5</v>
      </c>
      <c r="BU544" s="129">
        <f t="shared" si="299"/>
        <v>5</v>
      </c>
      <c r="BV544" s="129">
        <f t="shared" si="299"/>
        <v>5</v>
      </c>
      <c r="BW544" s="129">
        <f t="shared" si="299"/>
        <v>5</v>
      </c>
      <c r="BX544" s="129">
        <f t="shared" si="299"/>
        <v>5</v>
      </c>
      <c r="BY544" s="129">
        <f t="shared" si="299"/>
        <v>5</v>
      </c>
      <c r="BZ544" s="129">
        <f t="shared" si="299"/>
        <v>5</v>
      </c>
      <c r="CA544" s="129">
        <f t="shared" si="299"/>
        <v>5</v>
      </c>
      <c r="CB544" s="129">
        <f t="shared" si="299"/>
        <v>5</v>
      </c>
      <c r="CC544" s="522"/>
      <c r="CD544" s="704"/>
      <c r="CE544" s="523"/>
      <c r="CF544" s="704"/>
      <c r="CG544" s="523"/>
      <c r="CH544" s="704"/>
      <c r="CI544" s="523"/>
      <c r="CJ544" s="704"/>
      <c r="CK544" s="523"/>
      <c r="CL544" s="524"/>
      <c r="CM544" s="315"/>
    </row>
    <row r="545" spans="1:91" s="22" customFormat="1" ht="11.25" hidden="1" customHeight="1" outlineLevel="1">
      <c r="A545" s="537"/>
      <c r="B545" s="518"/>
      <c r="C545" s="528" t="s">
        <v>874</v>
      </c>
      <c r="D545" s="529"/>
      <c r="E545" s="530"/>
      <c r="F545" s="349"/>
      <c r="G545" s="349"/>
      <c r="H545" s="180"/>
      <c r="I545" s="126"/>
      <c r="J545" s="127"/>
      <c r="K545" s="127"/>
      <c r="L545" s="349"/>
      <c r="M545" s="349"/>
      <c r="N545" s="349"/>
      <c r="O545" s="349"/>
      <c r="P545" s="349"/>
      <c r="Q545" s="349"/>
      <c r="R545" s="349"/>
      <c r="S545" s="128"/>
      <c r="T545" s="349"/>
      <c r="U545" s="349"/>
      <c r="V545" s="349"/>
      <c r="W545" s="349"/>
      <c r="X545" s="349"/>
      <c r="Y545" s="349"/>
      <c r="Z545" s="349"/>
      <c r="AA545" s="349"/>
      <c r="AB545" s="287"/>
      <c r="AC545" s="349"/>
      <c r="AD545" s="349"/>
      <c r="AE545" s="349"/>
      <c r="AF545" s="349"/>
      <c r="AG545" s="349"/>
      <c r="AH545" s="349"/>
      <c r="AI545" s="349"/>
      <c r="AJ545" s="349"/>
      <c r="AK545" s="349"/>
      <c r="AL545" s="349"/>
      <c r="AM545" s="349"/>
      <c r="AN545" s="349"/>
      <c r="AO545" s="349"/>
      <c r="AP545" s="349"/>
      <c r="AQ545" s="349"/>
      <c r="AR545" s="349"/>
      <c r="AS545" s="349"/>
      <c r="AT545" s="349"/>
      <c r="AU545" s="349"/>
      <c r="AV545" s="349"/>
      <c r="AW545" s="349"/>
      <c r="AX545" s="349"/>
      <c r="AY545" s="349"/>
      <c r="AZ545" s="349"/>
      <c r="BA545" s="349"/>
      <c r="BB545" s="349"/>
      <c r="BC545" s="349"/>
      <c r="BD545" s="349"/>
      <c r="BE545" s="349"/>
      <c r="BF545" s="349"/>
      <c r="BG545" s="349"/>
      <c r="BH545" s="346">
        <f>BH544/(BH541+BH542+BH543+BH544)</f>
        <v>5.8823529411764705E-2</v>
      </c>
      <c r="BI545" s="346">
        <f t="shared" ref="BI545:CB545" si="300">BI544/(BI541+BI542+BI543+BI544)</f>
        <v>5.8823529411764705E-2</v>
      </c>
      <c r="BJ545" s="346">
        <f t="shared" si="300"/>
        <v>5.8823529411764705E-2</v>
      </c>
      <c r="BK545" s="346">
        <f t="shared" si="300"/>
        <v>5.8823529411764705E-2</v>
      </c>
      <c r="BL545" s="346">
        <f t="shared" si="300"/>
        <v>5.8823529411764705E-2</v>
      </c>
      <c r="BM545" s="346">
        <f t="shared" si="300"/>
        <v>5.8823529411764705E-2</v>
      </c>
      <c r="BN545" s="346">
        <f t="shared" si="300"/>
        <v>5.8823529411764705E-2</v>
      </c>
      <c r="BO545" s="346">
        <f t="shared" si="300"/>
        <v>5.8823529411764705E-2</v>
      </c>
      <c r="BP545" s="346">
        <f t="shared" si="300"/>
        <v>5.8823529411764705E-2</v>
      </c>
      <c r="BQ545" s="346">
        <f t="shared" si="300"/>
        <v>5.8823529411764705E-2</v>
      </c>
      <c r="BR545" s="346">
        <f t="shared" si="300"/>
        <v>5.8823529411764705E-2</v>
      </c>
      <c r="BS545" s="346">
        <f t="shared" si="300"/>
        <v>5.8823529411764705E-2</v>
      </c>
      <c r="BT545" s="346">
        <f t="shared" si="300"/>
        <v>5.8823529411764705E-2</v>
      </c>
      <c r="BU545" s="346">
        <f t="shared" si="300"/>
        <v>5.8823529411764705E-2</v>
      </c>
      <c r="BV545" s="346">
        <f t="shared" si="300"/>
        <v>5.8823529411764705E-2</v>
      </c>
      <c r="BW545" s="346">
        <f t="shared" si="300"/>
        <v>5.8823529411764705E-2</v>
      </c>
      <c r="BX545" s="346">
        <f t="shared" si="300"/>
        <v>5.8823529411764705E-2</v>
      </c>
      <c r="BY545" s="346">
        <f t="shared" si="300"/>
        <v>5.8823529411764705E-2</v>
      </c>
      <c r="BZ545" s="346">
        <f t="shared" si="300"/>
        <v>5.8823529411764705E-2</v>
      </c>
      <c r="CA545" s="346">
        <f t="shared" si="300"/>
        <v>5.8823529411764705E-2</v>
      </c>
      <c r="CB545" s="346">
        <f t="shared" si="300"/>
        <v>5.8823529411764705E-2</v>
      </c>
      <c r="CC545" s="525"/>
      <c r="CD545" s="706"/>
      <c r="CE545" s="526"/>
      <c r="CF545" s="706"/>
      <c r="CG545" s="526"/>
      <c r="CH545" s="706"/>
      <c r="CI545" s="526"/>
      <c r="CJ545" s="706"/>
      <c r="CK545" s="526"/>
      <c r="CL545" s="527"/>
      <c r="CM545" s="315"/>
    </row>
    <row r="546" spans="1:91" s="22" customFormat="1" ht="11.25" hidden="1" customHeight="1" outlineLevel="1">
      <c r="A546" s="537"/>
      <c r="B546" s="518"/>
      <c r="C546" s="545" t="s">
        <v>866</v>
      </c>
      <c r="D546" s="546"/>
      <c r="E546" s="547"/>
      <c r="F546" s="349"/>
      <c r="G546" s="349"/>
      <c r="H546" s="180"/>
      <c r="I546" s="126"/>
      <c r="J546" s="127"/>
      <c r="K546" s="127"/>
      <c r="L546" s="349"/>
      <c r="M546" s="349"/>
      <c r="N546" s="349"/>
      <c r="O546" s="349"/>
      <c r="P546" s="349"/>
      <c r="Q546" s="349"/>
      <c r="R546" s="349"/>
      <c r="S546" s="128"/>
      <c r="T546" s="349"/>
      <c r="U546" s="349"/>
      <c r="V546" s="349"/>
      <c r="W546" s="349"/>
      <c r="X546" s="349"/>
      <c r="Y546" s="349"/>
      <c r="Z546" s="349"/>
      <c r="AA546" s="349"/>
      <c r="AB546" s="287"/>
      <c r="AC546" s="349"/>
      <c r="AD546" s="349"/>
      <c r="AE546" s="349"/>
      <c r="AF546" s="349"/>
      <c r="AG546" s="349"/>
      <c r="AH546" s="349"/>
      <c r="AI546" s="349"/>
      <c r="AJ546" s="349"/>
      <c r="AK546" s="349"/>
      <c r="AL546" s="349"/>
      <c r="AM546" s="349"/>
      <c r="AN546" s="349"/>
      <c r="AO546" s="349"/>
      <c r="AP546" s="349"/>
      <c r="AQ546" s="349"/>
      <c r="AR546" s="349"/>
      <c r="AS546" s="349"/>
      <c r="AT546" s="349"/>
      <c r="AU546" s="349"/>
      <c r="AV546" s="349"/>
      <c r="AW546" s="349"/>
      <c r="AX546" s="349"/>
      <c r="AY546" s="349"/>
      <c r="AZ546" s="349"/>
      <c r="BA546" s="349"/>
      <c r="BB546" s="349"/>
      <c r="BC546" s="349"/>
      <c r="BD546" s="349"/>
      <c r="BE546" s="349"/>
      <c r="BF546" s="349"/>
      <c r="BG546" s="349"/>
      <c r="BH546" s="133">
        <f>(((BH541*2)+(BH542*1)+(BH543*0)))/(BH541+BH542+BH543)</f>
        <v>1.825</v>
      </c>
      <c r="BI546" s="133">
        <f t="shared" ref="BI546:CB546" si="301">(((BI541*2)+(BI542*1)+(BI543*0)))/(BI541+BI542+BI543)</f>
        <v>1.85</v>
      </c>
      <c r="BJ546" s="133">
        <f t="shared" si="301"/>
        <v>1.8875</v>
      </c>
      <c r="BK546" s="133">
        <f t="shared" si="301"/>
        <v>1.8875</v>
      </c>
      <c r="BL546" s="133">
        <f t="shared" si="301"/>
        <v>1.8125</v>
      </c>
      <c r="BM546" s="133">
        <f t="shared" si="301"/>
        <v>1.45</v>
      </c>
      <c r="BN546" s="133">
        <f t="shared" si="301"/>
        <v>1.9</v>
      </c>
      <c r="BO546" s="133">
        <f t="shared" si="301"/>
        <v>1.6875</v>
      </c>
      <c r="BP546" s="133">
        <f t="shared" si="301"/>
        <v>1.925</v>
      </c>
      <c r="BQ546" s="133">
        <f t="shared" si="301"/>
        <v>1.9375</v>
      </c>
      <c r="BR546" s="133">
        <f t="shared" si="301"/>
        <v>1.875</v>
      </c>
      <c r="BS546" s="133">
        <f t="shared" si="301"/>
        <v>1.9</v>
      </c>
      <c r="BT546" s="133">
        <f t="shared" si="301"/>
        <v>1.6875</v>
      </c>
      <c r="BU546" s="133">
        <f t="shared" si="301"/>
        <v>1.75</v>
      </c>
      <c r="BV546" s="133">
        <f t="shared" si="301"/>
        <v>1.65</v>
      </c>
      <c r="BW546" s="133">
        <f t="shared" si="301"/>
        <v>1.9</v>
      </c>
      <c r="BX546" s="133">
        <f t="shared" si="301"/>
        <v>1.6125</v>
      </c>
      <c r="BY546" s="133">
        <f t="shared" si="301"/>
        <v>1.625</v>
      </c>
      <c r="BZ546" s="133">
        <f t="shared" si="301"/>
        <v>1.8374999999999999</v>
      </c>
      <c r="CA546" s="133">
        <f t="shared" si="301"/>
        <v>1.875</v>
      </c>
      <c r="CB546" s="133">
        <f t="shared" si="301"/>
        <v>1.85</v>
      </c>
      <c r="CC546" s="506">
        <f>COUNTIF(BH547:CB547,"Đ")</f>
        <v>20</v>
      </c>
      <c r="CD546" s="698">
        <f>CC546/(CC546+CE546+CG546+CI546)</f>
        <v>0.95238095238095233</v>
      </c>
      <c r="CE546" s="508">
        <f>COUNTIF(BH547:CB547,"CCG")</f>
        <v>1</v>
      </c>
      <c r="CF546" s="698">
        <f>CE546/(CC546+CE546+CG546+CI546)</f>
        <v>4.7619047619047616E-2</v>
      </c>
      <c r="CG546" s="508">
        <f>COUNTIF(BH547:CB547,"CĐ")</f>
        <v>0</v>
      </c>
      <c r="CH546" s="698">
        <f>CG546/(CC546+CE546+CG546+CI546)</f>
        <v>0</v>
      </c>
      <c r="CI546" s="538">
        <v>0</v>
      </c>
      <c r="CJ546" s="699">
        <f>CI546/(CC546+CE546+CG546+CI546)</f>
        <v>0</v>
      </c>
      <c r="CK546" s="542">
        <f>(((CC546*2)+(CE546*1)+(CG546*0)))/(CC546+CE546+CG546)</f>
        <v>1.9523809523809523</v>
      </c>
      <c r="CL546" s="543" t="str">
        <f>IF(CJ546&gt;=50%,"KĐG",IF(CK546&gt;=1.6,"Đạt",IF(CK546&gt;=1,"Cần cố gắng","Chưa đạt")))</f>
        <v>Đạt</v>
      </c>
      <c r="CM546" s="315"/>
    </row>
    <row r="547" spans="1:91" s="22" customFormat="1" ht="11.25" hidden="1" customHeight="1" outlineLevel="1">
      <c r="A547" s="537"/>
      <c r="B547" s="518"/>
      <c r="C547" s="548"/>
      <c r="D547" s="549"/>
      <c r="E547" s="550"/>
      <c r="F547" s="349"/>
      <c r="G547" s="349"/>
      <c r="H547" s="180"/>
      <c r="I547" s="126"/>
      <c r="J547" s="127"/>
      <c r="K547" s="127"/>
      <c r="L547" s="349"/>
      <c r="M547" s="349"/>
      <c r="N547" s="349"/>
      <c r="O547" s="349"/>
      <c r="P547" s="349"/>
      <c r="Q547" s="349"/>
      <c r="R547" s="349"/>
      <c r="S547" s="128"/>
      <c r="T547" s="349"/>
      <c r="U547" s="349"/>
      <c r="V547" s="349"/>
      <c r="W547" s="349"/>
      <c r="X547" s="349"/>
      <c r="Y547" s="349"/>
      <c r="Z547" s="349"/>
      <c r="AA547" s="349"/>
      <c r="AB547" s="287"/>
      <c r="AC547" s="349"/>
      <c r="AD547" s="349"/>
      <c r="AE547" s="349"/>
      <c r="AF547" s="349"/>
      <c r="AG547" s="349"/>
      <c r="AH547" s="349"/>
      <c r="AI547" s="349"/>
      <c r="AJ547" s="349"/>
      <c r="AK547" s="349"/>
      <c r="AL547" s="349"/>
      <c r="AM547" s="349"/>
      <c r="AN547" s="349"/>
      <c r="AO547" s="349"/>
      <c r="AP547" s="349"/>
      <c r="AQ547" s="349"/>
      <c r="AR547" s="349"/>
      <c r="AS547" s="349"/>
      <c r="AT547" s="349"/>
      <c r="AU547" s="349"/>
      <c r="AV547" s="349"/>
      <c r="AW547" s="349"/>
      <c r="AX547" s="349"/>
      <c r="AY547" s="349"/>
      <c r="AZ547" s="349"/>
      <c r="BA547" s="349"/>
      <c r="BB547" s="349"/>
      <c r="BC547" s="349"/>
      <c r="BD547" s="349"/>
      <c r="BE547" s="349"/>
      <c r="BF547" s="349"/>
      <c r="BG547" s="349"/>
      <c r="BH547" s="133" t="str">
        <f>IF(BH545&gt;=50%,"KĐG",IF(BH546&gt;=1.6,"Đ",IF(BH546&gt;=1,"CCG","CĐ")))</f>
        <v>Đ</v>
      </c>
      <c r="BI547" s="133" t="str">
        <f t="shared" ref="BI547:CB547" si="302">IF(BI545&gt;=50%,"KĐG",IF(BI546&gt;=1.6,"Đ",IF(BI546&gt;=1,"CCG","CĐ")))</f>
        <v>Đ</v>
      </c>
      <c r="BJ547" s="133" t="str">
        <f t="shared" si="302"/>
        <v>Đ</v>
      </c>
      <c r="BK547" s="133" t="str">
        <f t="shared" si="302"/>
        <v>Đ</v>
      </c>
      <c r="BL547" s="133" t="str">
        <f t="shared" si="302"/>
        <v>Đ</v>
      </c>
      <c r="BM547" s="133" t="str">
        <f t="shared" si="302"/>
        <v>CCG</v>
      </c>
      <c r="BN547" s="133" t="str">
        <f t="shared" si="302"/>
        <v>Đ</v>
      </c>
      <c r="BO547" s="133" t="str">
        <f t="shared" si="302"/>
        <v>Đ</v>
      </c>
      <c r="BP547" s="133" t="str">
        <f t="shared" si="302"/>
        <v>Đ</v>
      </c>
      <c r="BQ547" s="133" t="str">
        <f t="shared" si="302"/>
        <v>Đ</v>
      </c>
      <c r="BR547" s="133" t="str">
        <f t="shared" si="302"/>
        <v>Đ</v>
      </c>
      <c r="BS547" s="133" t="str">
        <f t="shared" si="302"/>
        <v>Đ</v>
      </c>
      <c r="BT547" s="133" t="str">
        <f t="shared" si="302"/>
        <v>Đ</v>
      </c>
      <c r="BU547" s="133" t="str">
        <f t="shared" si="302"/>
        <v>Đ</v>
      </c>
      <c r="BV547" s="133" t="str">
        <f t="shared" si="302"/>
        <v>Đ</v>
      </c>
      <c r="BW547" s="133" t="str">
        <f t="shared" si="302"/>
        <v>Đ</v>
      </c>
      <c r="BX547" s="133" t="str">
        <f t="shared" si="302"/>
        <v>Đ</v>
      </c>
      <c r="BY547" s="133" t="str">
        <f t="shared" si="302"/>
        <v>Đ</v>
      </c>
      <c r="BZ547" s="133" t="str">
        <f t="shared" si="302"/>
        <v>Đ</v>
      </c>
      <c r="CA547" s="133" t="str">
        <f t="shared" si="302"/>
        <v>Đ</v>
      </c>
      <c r="CB547" s="133" t="str">
        <f t="shared" si="302"/>
        <v>Đ</v>
      </c>
      <c r="CC547" s="506"/>
      <c r="CD547" s="698"/>
      <c r="CE547" s="508"/>
      <c r="CF547" s="698"/>
      <c r="CG547" s="508"/>
      <c r="CH547" s="698"/>
      <c r="CI547" s="539"/>
      <c r="CJ547" s="700"/>
      <c r="CK547" s="542"/>
      <c r="CL547" s="544"/>
      <c r="CM547" s="315"/>
    </row>
    <row r="548" spans="1:91" s="22" customFormat="1" ht="11.25" hidden="1" customHeight="1" outlineLevel="1">
      <c r="A548" s="537"/>
      <c r="B548" s="537" t="s">
        <v>329</v>
      </c>
      <c r="C548" s="146" t="s">
        <v>855</v>
      </c>
      <c r="D548" s="23"/>
      <c r="E548" s="135"/>
      <c r="F548" s="23"/>
      <c r="G548" s="23"/>
      <c r="H548" s="181"/>
      <c r="I548" s="136"/>
      <c r="J548" s="137"/>
      <c r="K548" s="138"/>
      <c r="L548" s="139"/>
      <c r="M548" s="139"/>
      <c r="N548" s="23"/>
      <c r="O548" s="23"/>
      <c r="P548" s="23"/>
      <c r="Q548" s="23"/>
      <c r="R548" s="23"/>
      <c r="S548" s="140"/>
      <c r="T548" s="23"/>
      <c r="U548" s="23"/>
      <c r="V548" s="23"/>
      <c r="W548" s="23"/>
      <c r="X548" s="23"/>
      <c r="Y548" s="23"/>
      <c r="Z548" s="23"/>
      <c r="AA548" s="23"/>
      <c r="AB548" s="289"/>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141">
        <f t="shared" ref="BH548:CB548" si="303">COUNTIFS($K$7:$K$446,"Nhận thức",BH$7:BH$446,"2")</f>
        <v>35</v>
      </c>
      <c r="BI548" s="141">
        <f t="shared" si="303"/>
        <v>38</v>
      </c>
      <c r="BJ548" s="141">
        <f t="shared" si="303"/>
        <v>41</v>
      </c>
      <c r="BK548" s="141">
        <f t="shared" si="303"/>
        <v>39</v>
      </c>
      <c r="BL548" s="141">
        <f t="shared" si="303"/>
        <v>41</v>
      </c>
      <c r="BM548" s="141">
        <f t="shared" si="303"/>
        <v>22</v>
      </c>
      <c r="BN548" s="141">
        <f t="shared" si="303"/>
        <v>42</v>
      </c>
      <c r="BO548" s="141">
        <f t="shared" si="303"/>
        <v>39</v>
      </c>
      <c r="BP548" s="141">
        <f t="shared" si="303"/>
        <v>36</v>
      </c>
      <c r="BQ548" s="141">
        <f t="shared" si="303"/>
        <v>41</v>
      </c>
      <c r="BR548" s="141">
        <f t="shared" si="303"/>
        <v>44</v>
      </c>
      <c r="BS548" s="141">
        <f t="shared" si="303"/>
        <v>39</v>
      </c>
      <c r="BT548" s="141">
        <f t="shared" si="303"/>
        <v>35</v>
      </c>
      <c r="BU548" s="141">
        <f t="shared" si="303"/>
        <v>37</v>
      </c>
      <c r="BV548" s="141">
        <f t="shared" si="303"/>
        <v>25</v>
      </c>
      <c r="BW548" s="141">
        <f t="shared" si="303"/>
        <v>40</v>
      </c>
      <c r="BX548" s="141">
        <f t="shared" si="303"/>
        <v>28</v>
      </c>
      <c r="BY548" s="141">
        <f t="shared" si="303"/>
        <v>33</v>
      </c>
      <c r="BZ548" s="141">
        <f t="shared" si="303"/>
        <v>37</v>
      </c>
      <c r="CA548" s="141">
        <f t="shared" si="303"/>
        <v>37</v>
      </c>
      <c r="CB548" s="141">
        <f t="shared" si="303"/>
        <v>42</v>
      </c>
      <c r="CC548" s="487"/>
      <c r="CD548" s="690"/>
      <c r="CE548" s="488"/>
      <c r="CF548" s="690"/>
      <c r="CG548" s="488"/>
      <c r="CH548" s="690"/>
      <c r="CI548" s="488"/>
      <c r="CJ548" s="690"/>
      <c r="CK548" s="488"/>
      <c r="CL548" s="489"/>
      <c r="CM548" s="39"/>
    </row>
    <row r="549" spans="1:91" s="22" customFormat="1" ht="11.25" hidden="1" customHeight="1" outlineLevel="1">
      <c r="A549" s="537"/>
      <c r="B549" s="537"/>
      <c r="C549" s="146" t="s">
        <v>856</v>
      </c>
      <c r="D549" s="23"/>
      <c r="E549" s="135"/>
      <c r="F549" s="23"/>
      <c r="G549" s="23"/>
      <c r="H549" s="181"/>
      <c r="I549" s="136"/>
      <c r="J549" s="137"/>
      <c r="K549" s="138"/>
      <c r="L549" s="139"/>
      <c r="M549" s="139"/>
      <c r="N549" s="23"/>
      <c r="O549" s="23"/>
      <c r="P549" s="23"/>
      <c r="Q549" s="23"/>
      <c r="R549" s="23"/>
      <c r="S549" s="140"/>
      <c r="T549" s="23"/>
      <c r="U549" s="23"/>
      <c r="V549" s="23"/>
      <c r="W549" s="23"/>
      <c r="X549" s="23"/>
      <c r="Y549" s="23"/>
      <c r="Z549" s="23"/>
      <c r="AA549" s="23"/>
      <c r="AB549" s="289"/>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141">
        <f t="shared" ref="BH549:CB549" si="304">COUNTIFS($K$7:$K$446,"Nhận thức",BH$7:BH$446,"1")</f>
        <v>9</v>
      </c>
      <c r="BI549" s="141">
        <f t="shared" si="304"/>
        <v>6</v>
      </c>
      <c r="BJ549" s="141">
        <f t="shared" si="304"/>
        <v>3</v>
      </c>
      <c r="BK549" s="141">
        <f t="shared" si="304"/>
        <v>5</v>
      </c>
      <c r="BL549" s="141">
        <f t="shared" si="304"/>
        <v>3</v>
      </c>
      <c r="BM549" s="141">
        <f t="shared" si="304"/>
        <v>22</v>
      </c>
      <c r="BN549" s="141">
        <f t="shared" si="304"/>
        <v>2</v>
      </c>
      <c r="BO549" s="141">
        <f t="shared" si="304"/>
        <v>5</v>
      </c>
      <c r="BP549" s="141">
        <f t="shared" si="304"/>
        <v>8</v>
      </c>
      <c r="BQ549" s="141">
        <f t="shared" si="304"/>
        <v>3</v>
      </c>
      <c r="BR549" s="141">
        <f t="shared" si="304"/>
        <v>0</v>
      </c>
      <c r="BS549" s="141">
        <f t="shared" si="304"/>
        <v>5</v>
      </c>
      <c r="BT549" s="141">
        <f t="shared" si="304"/>
        <v>9</v>
      </c>
      <c r="BU549" s="141">
        <f t="shared" si="304"/>
        <v>7</v>
      </c>
      <c r="BV549" s="141">
        <f t="shared" si="304"/>
        <v>18</v>
      </c>
      <c r="BW549" s="141">
        <f t="shared" si="304"/>
        <v>4</v>
      </c>
      <c r="BX549" s="141">
        <f t="shared" si="304"/>
        <v>16</v>
      </c>
      <c r="BY549" s="141">
        <f t="shared" si="304"/>
        <v>11</v>
      </c>
      <c r="BZ549" s="141">
        <f t="shared" si="304"/>
        <v>7</v>
      </c>
      <c r="CA549" s="141">
        <f t="shared" si="304"/>
        <v>7</v>
      </c>
      <c r="CB549" s="141">
        <f t="shared" si="304"/>
        <v>2</v>
      </c>
      <c r="CC549" s="490"/>
      <c r="CD549" s="691"/>
      <c r="CE549" s="491"/>
      <c r="CF549" s="691"/>
      <c r="CG549" s="491"/>
      <c r="CH549" s="691"/>
      <c r="CI549" s="491"/>
      <c r="CJ549" s="691"/>
      <c r="CK549" s="491"/>
      <c r="CL549" s="492"/>
      <c r="CM549" s="39"/>
    </row>
    <row r="550" spans="1:91" s="22" customFormat="1" ht="11.25" hidden="1" customHeight="1" outlineLevel="1">
      <c r="A550" s="537"/>
      <c r="B550" s="537"/>
      <c r="C550" s="146" t="s">
        <v>857</v>
      </c>
      <c r="D550" s="23"/>
      <c r="E550" s="135"/>
      <c r="F550" s="23"/>
      <c r="G550" s="23"/>
      <c r="H550" s="181"/>
      <c r="I550" s="136"/>
      <c r="J550" s="137"/>
      <c r="K550" s="138"/>
      <c r="L550" s="139"/>
      <c r="M550" s="139"/>
      <c r="N550" s="23"/>
      <c r="O550" s="23"/>
      <c r="P550" s="23"/>
      <c r="Q550" s="23"/>
      <c r="R550" s="23"/>
      <c r="S550" s="140"/>
      <c r="T550" s="23"/>
      <c r="U550" s="23"/>
      <c r="V550" s="23"/>
      <c r="W550" s="23"/>
      <c r="X550" s="23"/>
      <c r="Y550" s="23"/>
      <c r="Z550" s="23"/>
      <c r="AA550" s="23"/>
      <c r="AB550" s="289"/>
      <c r="AC550" s="23"/>
      <c r="AD550" s="23"/>
      <c r="AE550" s="23"/>
      <c r="AF550" s="23"/>
      <c r="AG550" s="23"/>
      <c r="AH550" s="23"/>
      <c r="AI550" s="23"/>
      <c r="AJ550" s="23"/>
      <c r="AK550" s="23"/>
      <c r="AL550" s="23"/>
      <c r="AM550" s="23"/>
      <c r="AN550" s="23"/>
      <c r="AO550" s="23"/>
      <c r="AP550" s="23"/>
      <c r="AQ550" s="23"/>
      <c r="AR550" s="23"/>
      <c r="AS550" s="23"/>
      <c r="AT550" s="23"/>
      <c r="AU550" s="23"/>
      <c r="AV550" s="23"/>
      <c r="AW550" s="23"/>
      <c r="AX550" s="23"/>
      <c r="AY550" s="23"/>
      <c r="AZ550" s="23"/>
      <c r="BA550" s="23"/>
      <c r="BB550" s="23"/>
      <c r="BC550" s="23"/>
      <c r="BD550" s="23"/>
      <c r="BE550" s="23"/>
      <c r="BF550" s="23"/>
      <c r="BG550" s="23"/>
      <c r="BH550" s="141">
        <f t="shared" ref="BH550:CB550" si="305">COUNTIFS($K$7:$K$446,"Nhận thức",BH$7:BH$446,"0")</f>
        <v>0</v>
      </c>
      <c r="BI550" s="141">
        <f t="shared" si="305"/>
        <v>0</v>
      </c>
      <c r="BJ550" s="141">
        <f t="shared" si="305"/>
        <v>0</v>
      </c>
      <c r="BK550" s="141">
        <f t="shared" si="305"/>
        <v>0</v>
      </c>
      <c r="BL550" s="141">
        <f t="shared" si="305"/>
        <v>0</v>
      </c>
      <c r="BM550" s="141">
        <f t="shared" si="305"/>
        <v>0</v>
      </c>
      <c r="BN550" s="141">
        <f t="shared" si="305"/>
        <v>0</v>
      </c>
      <c r="BO550" s="141">
        <f t="shared" si="305"/>
        <v>0</v>
      </c>
      <c r="BP550" s="141">
        <f t="shared" si="305"/>
        <v>0</v>
      </c>
      <c r="BQ550" s="141">
        <f t="shared" si="305"/>
        <v>0</v>
      </c>
      <c r="BR550" s="141">
        <f t="shared" si="305"/>
        <v>0</v>
      </c>
      <c r="BS550" s="141">
        <f t="shared" si="305"/>
        <v>0</v>
      </c>
      <c r="BT550" s="141">
        <f t="shared" si="305"/>
        <v>0</v>
      </c>
      <c r="BU550" s="141">
        <f t="shared" si="305"/>
        <v>0</v>
      </c>
      <c r="BV550" s="141">
        <f t="shared" si="305"/>
        <v>1</v>
      </c>
      <c r="BW550" s="141">
        <f t="shared" si="305"/>
        <v>0</v>
      </c>
      <c r="BX550" s="141">
        <f t="shared" si="305"/>
        <v>0</v>
      </c>
      <c r="BY550" s="141">
        <f t="shared" si="305"/>
        <v>0</v>
      </c>
      <c r="BZ550" s="141">
        <f t="shared" si="305"/>
        <v>0</v>
      </c>
      <c r="CA550" s="141">
        <f t="shared" si="305"/>
        <v>0</v>
      </c>
      <c r="CB550" s="141">
        <f t="shared" si="305"/>
        <v>0</v>
      </c>
      <c r="CC550" s="490"/>
      <c r="CD550" s="691"/>
      <c r="CE550" s="491"/>
      <c r="CF550" s="691"/>
      <c r="CG550" s="491"/>
      <c r="CH550" s="691"/>
      <c r="CI550" s="491"/>
      <c r="CJ550" s="691"/>
      <c r="CK550" s="491"/>
      <c r="CL550" s="492"/>
      <c r="CM550" s="39"/>
    </row>
    <row r="551" spans="1:91" s="22" customFormat="1" ht="11.25" hidden="1" customHeight="1" outlineLevel="1">
      <c r="A551" s="537"/>
      <c r="B551" s="537"/>
      <c r="C551" s="496" t="s">
        <v>873</v>
      </c>
      <c r="D551" s="497"/>
      <c r="E551" s="498"/>
      <c r="F551" s="23"/>
      <c r="G551" s="23"/>
      <c r="H551" s="181"/>
      <c r="I551" s="136"/>
      <c r="J551" s="137"/>
      <c r="K551" s="138"/>
      <c r="L551" s="139"/>
      <c r="M551" s="139"/>
      <c r="N551" s="23"/>
      <c r="O551" s="23"/>
      <c r="P551" s="23"/>
      <c r="Q551" s="23"/>
      <c r="R551" s="23"/>
      <c r="S551" s="140"/>
      <c r="T551" s="23"/>
      <c r="U551" s="23"/>
      <c r="V551" s="23"/>
      <c r="W551" s="23"/>
      <c r="X551" s="23"/>
      <c r="Y551" s="23"/>
      <c r="Z551" s="23"/>
      <c r="AA551" s="23"/>
      <c r="AB551" s="289"/>
      <c r="AC551" s="23"/>
      <c r="AD551" s="23"/>
      <c r="AE551" s="23"/>
      <c r="AF551" s="23"/>
      <c r="AG551" s="23"/>
      <c r="AH551" s="23"/>
      <c r="AI551" s="23"/>
      <c r="AJ551" s="23"/>
      <c r="AK551" s="23"/>
      <c r="AL551" s="23"/>
      <c r="AM551" s="23"/>
      <c r="AN551" s="23"/>
      <c r="AO551" s="23"/>
      <c r="AP551" s="23"/>
      <c r="AQ551" s="23"/>
      <c r="AR551" s="23"/>
      <c r="AS551" s="23"/>
      <c r="AT551" s="23"/>
      <c r="AU551" s="23"/>
      <c r="AV551" s="23"/>
      <c r="AW551" s="23"/>
      <c r="AX551" s="23"/>
      <c r="AY551" s="23"/>
      <c r="AZ551" s="23"/>
      <c r="BA551" s="23"/>
      <c r="BB551" s="23"/>
      <c r="BC551" s="23"/>
      <c r="BD551" s="23"/>
      <c r="BE551" s="23"/>
      <c r="BF551" s="23"/>
      <c r="BG551" s="23"/>
      <c r="BH551" s="141">
        <f t="shared" ref="BH551:CB551" si="306">COUNTIFS($K$7:$K$446,"Nhận thức",BH$7:BH$446,"KĐG")</f>
        <v>5</v>
      </c>
      <c r="BI551" s="141">
        <f t="shared" si="306"/>
        <v>5</v>
      </c>
      <c r="BJ551" s="141">
        <f t="shared" si="306"/>
        <v>5</v>
      </c>
      <c r="BK551" s="141">
        <f t="shared" si="306"/>
        <v>5</v>
      </c>
      <c r="BL551" s="141">
        <f t="shared" si="306"/>
        <v>5</v>
      </c>
      <c r="BM551" s="141">
        <f t="shared" si="306"/>
        <v>5</v>
      </c>
      <c r="BN551" s="141">
        <f t="shared" si="306"/>
        <v>5</v>
      </c>
      <c r="BO551" s="141">
        <f t="shared" si="306"/>
        <v>5</v>
      </c>
      <c r="BP551" s="141">
        <f t="shared" si="306"/>
        <v>5</v>
      </c>
      <c r="BQ551" s="141">
        <f t="shared" si="306"/>
        <v>5</v>
      </c>
      <c r="BR551" s="141">
        <f t="shared" si="306"/>
        <v>5</v>
      </c>
      <c r="BS551" s="141">
        <f t="shared" si="306"/>
        <v>5</v>
      </c>
      <c r="BT551" s="141">
        <f t="shared" si="306"/>
        <v>5</v>
      </c>
      <c r="BU551" s="141">
        <f t="shared" si="306"/>
        <v>5</v>
      </c>
      <c r="BV551" s="141">
        <f t="shared" si="306"/>
        <v>5</v>
      </c>
      <c r="BW551" s="141">
        <f t="shared" si="306"/>
        <v>5</v>
      </c>
      <c r="BX551" s="141">
        <f t="shared" si="306"/>
        <v>5</v>
      </c>
      <c r="BY551" s="141">
        <f t="shared" si="306"/>
        <v>5</v>
      </c>
      <c r="BZ551" s="141">
        <f t="shared" si="306"/>
        <v>5</v>
      </c>
      <c r="CA551" s="141">
        <f t="shared" si="306"/>
        <v>5</v>
      </c>
      <c r="CB551" s="141">
        <f t="shared" si="306"/>
        <v>5</v>
      </c>
      <c r="CC551" s="490"/>
      <c r="CD551" s="691"/>
      <c r="CE551" s="491"/>
      <c r="CF551" s="691"/>
      <c r="CG551" s="491"/>
      <c r="CH551" s="691"/>
      <c r="CI551" s="491"/>
      <c r="CJ551" s="691"/>
      <c r="CK551" s="491"/>
      <c r="CL551" s="492"/>
      <c r="CM551" s="39"/>
    </row>
    <row r="552" spans="1:91" s="266" customFormat="1" ht="11.25" hidden="1" customHeight="1" outlineLevel="1">
      <c r="A552" s="711"/>
      <c r="B552" s="711"/>
      <c r="C552" s="695" t="s">
        <v>874</v>
      </c>
      <c r="D552" s="696"/>
      <c r="E552" s="697"/>
      <c r="F552" s="260"/>
      <c r="G552" s="23"/>
      <c r="H552" s="261"/>
      <c r="I552" s="262"/>
      <c r="J552" s="263"/>
      <c r="K552" s="264"/>
      <c r="L552" s="139"/>
      <c r="M552" s="139"/>
      <c r="N552" s="23"/>
      <c r="O552" s="23"/>
      <c r="P552" s="23"/>
      <c r="Q552" s="23"/>
      <c r="R552" s="23"/>
      <c r="S552" s="140"/>
      <c r="T552" s="23"/>
      <c r="U552" s="23"/>
      <c r="V552" s="23"/>
      <c r="W552" s="23"/>
      <c r="X552" s="23"/>
      <c r="Y552" s="23"/>
      <c r="Z552" s="23"/>
      <c r="AA552" s="23"/>
      <c r="AB552" s="289"/>
      <c r="AC552" s="23"/>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347">
        <f>BH551/(BH548+BH549+BH550+BH551)</f>
        <v>0.10204081632653061</v>
      </c>
      <c r="BI552" s="347">
        <f t="shared" ref="BI552:CB552" si="307">BI551/(BI548+BI549+BI550+BI551)</f>
        <v>0.10204081632653061</v>
      </c>
      <c r="BJ552" s="347">
        <f t="shared" si="307"/>
        <v>0.10204081632653061</v>
      </c>
      <c r="BK552" s="347">
        <f t="shared" si="307"/>
        <v>0.10204081632653061</v>
      </c>
      <c r="BL552" s="347">
        <f t="shared" si="307"/>
        <v>0.10204081632653061</v>
      </c>
      <c r="BM552" s="347">
        <f t="shared" si="307"/>
        <v>0.10204081632653061</v>
      </c>
      <c r="BN552" s="347">
        <f t="shared" si="307"/>
        <v>0.10204081632653061</v>
      </c>
      <c r="BO552" s="347">
        <f t="shared" si="307"/>
        <v>0.10204081632653061</v>
      </c>
      <c r="BP552" s="347">
        <f t="shared" si="307"/>
        <v>0.10204081632653061</v>
      </c>
      <c r="BQ552" s="347">
        <f t="shared" si="307"/>
        <v>0.10204081632653061</v>
      </c>
      <c r="BR552" s="347">
        <f t="shared" si="307"/>
        <v>0.10204081632653061</v>
      </c>
      <c r="BS552" s="347">
        <f t="shared" si="307"/>
        <v>0.10204081632653061</v>
      </c>
      <c r="BT552" s="347">
        <f t="shared" si="307"/>
        <v>0.10204081632653061</v>
      </c>
      <c r="BU552" s="347">
        <f t="shared" si="307"/>
        <v>0.10204081632653061</v>
      </c>
      <c r="BV552" s="347">
        <f t="shared" si="307"/>
        <v>0.10204081632653061</v>
      </c>
      <c r="BW552" s="347">
        <f t="shared" si="307"/>
        <v>0.10204081632653061</v>
      </c>
      <c r="BX552" s="347">
        <f t="shared" si="307"/>
        <v>0.10204081632653061</v>
      </c>
      <c r="BY552" s="347">
        <f t="shared" si="307"/>
        <v>0.10204081632653061</v>
      </c>
      <c r="BZ552" s="347">
        <f t="shared" si="307"/>
        <v>0.10204081632653061</v>
      </c>
      <c r="CA552" s="347">
        <f t="shared" si="307"/>
        <v>0.10204081632653061</v>
      </c>
      <c r="CB552" s="347">
        <f t="shared" si="307"/>
        <v>0.10204081632653061</v>
      </c>
      <c r="CC552" s="692"/>
      <c r="CD552" s="693"/>
      <c r="CE552" s="693"/>
      <c r="CF552" s="693"/>
      <c r="CG552" s="693"/>
      <c r="CH552" s="693"/>
      <c r="CI552" s="693"/>
      <c r="CJ552" s="693"/>
      <c r="CK552" s="693"/>
      <c r="CL552" s="694"/>
      <c r="CM552" s="265"/>
    </row>
    <row r="553" spans="1:91" s="22" customFormat="1" ht="11.25" hidden="1" customHeight="1" outlineLevel="1">
      <c r="A553" s="537"/>
      <c r="B553" s="537"/>
      <c r="C553" s="499" t="s">
        <v>867</v>
      </c>
      <c r="D553" s="500"/>
      <c r="E553" s="501"/>
      <c r="F553" s="23"/>
      <c r="G553" s="23"/>
      <c r="H553" s="181"/>
      <c r="I553" s="136"/>
      <c r="J553" s="137"/>
      <c r="K553" s="138"/>
      <c r="L553" s="139"/>
      <c r="M553" s="139"/>
      <c r="N553" s="23"/>
      <c r="O553" s="23"/>
      <c r="P553" s="23"/>
      <c r="Q553" s="23"/>
      <c r="R553" s="23"/>
      <c r="S553" s="140"/>
      <c r="T553" s="23"/>
      <c r="U553" s="23"/>
      <c r="V553" s="23"/>
      <c r="W553" s="23"/>
      <c r="X553" s="23"/>
      <c r="Y553" s="23"/>
      <c r="Z553" s="23"/>
      <c r="AA553" s="23"/>
      <c r="AB553" s="289"/>
      <c r="AC553" s="23"/>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143">
        <f>(((BH548*2)+(BH549*1)+(BH550*0)))/(BH548+BH549+BH550)</f>
        <v>1.7954545454545454</v>
      </c>
      <c r="BI553" s="143">
        <f t="shared" ref="BI553:CB553" si="308">(((BI548*2)+(BI549*1)+(BI550*0)))/(BI548+BI549+BI550)</f>
        <v>1.8636363636363635</v>
      </c>
      <c r="BJ553" s="143">
        <f t="shared" si="308"/>
        <v>1.9318181818181819</v>
      </c>
      <c r="BK553" s="143">
        <f t="shared" si="308"/>
        <v>1.8863636363636365</v>
      </c>
      <c r="BL553" s="143">
        <f t="shared" si="308"/>
        <v>1.9318181818181819</v>
      </c>
      <c r="BM553" s="143">
        <f t="shared" si="308"/>
        <v>1.5</v>
      </c>
      <c r="BN553" s="143">
        <f t="shared" si="308"/>
        <v>1.9545454545454546</v>
      </c>
      <c r="BO553" s="143">
        <f t="shared" si="308"/>
        <v>1.8863636363636365</v>
      </c>
      <c r="BP553" s="143">
        <f t="shared" si="308"/>
        <v>1.8181818181818181</v>
      </c>
      <c r="BQ553" s="143">
        <f t="shared" si="308"/>
        <v>1.9318181818181819</v>
      </c>
      <c r="BR553" s="143">
        <f t="shared" si="308"/>
        <v>2</v>
      </c>
      <c r="BS553" s="143">
        <f t="shared" si="308"/>
        <v>1.8863636363636365</v>
      </c>
      <c r="BT553" s="143">
        <f t="shared" si="308"/>
        <v>1.7954545454545454</v>
      </c>
      <c r="BU553" s="143">
        <f t="shared" si="308"/>
        <v>1.8409090909090908</v>
      </c>
      <c r="BV553" s="143">
        <f t="shared" si="308"/>
        <v>1.5454545454545454</v>
      </c>
      <c r="BW553" s="143">
        <f t="shared" si="308"/>
        <v>1.9090909090909092</v>
      </c>
      <c r="BX553" s="143">
        <f t="shared" si="308"/>
        <v>1.6363636363636365</v>
      </c>
      <c r="BY553" s="143">
        <f t="shared" si="308"/>
        <v>1.75</v>
      </c>
      <c r="BZ553" s="143">
        <f t="shared" si="308"/>
        <v>1.8409090909090908</v>
      </c>
      <c r="CA553" s="143">
        <f t="shared" si="308"/>
        <v>1.8409090909090908</v>
      </c>
      <c r="CB553" s="143">
        <f t="shared" si="308"/>
        <v>1.9545454545454546</v>
      </c>
      <c r="CC553" s="505">
        <f>COUNTIF(BH554:CB554,"Đ")</f>
        <v>19</v>
      </c>
      <c r="CD553" s="685">
        <f>CC553/(CC553+CE553+CG553+CI553)</f>
        <v>0.90476190476190477</v>
      </c>
      <c r="CE553" s="515">
        <f>COUNTIF(BH554:CB554,"CCG")</f>
        <v>2</v>
      </c>
      <c r="CF553" s="685">
        <f>CE553/(CC553+CE553+CG553+CI553)</f>
        <v>9.5238095238095233E-2</v>
      </c>
      <c r="CG553" s="515">
        <f>COUNTIF(BH554:CB554,"CĐ")</f>
        <v>0</v>
      </c>
      <c r="CH553" s="685">
        <f>CG553/(CC553+CE553+CG553+CI553)</f>
        <v>0</v>
      </c>
      <c r="CI553" s="516">
        <f>COUNTIF(BH554:CB554,"KĐG")</f>
        <v>0</v>
      </c>
      <c r="CJ553" s="686">
        <f>CI553/(CC553+CE553+CG553+CI553)</f>
        <v>0</v>
      </c>
      <c r="CK553" s="511">
        <f>(((CC553*2)+(CE553*1)+(CG553*0)))/(CC553+CE553+CG553)</f>
        <v>1.9047619047619047</v>
      </c>
      <c r="CL553" s="512" t="str">
        <f>IF(CJ553&gt;=50%,"KĐG",IF(CK553&gt;=1.6,"Đạt",IF(CK553&gt;=1,"Cần cố gắng","Chưa đạt")))</f>
        <v>Đạt</v>
      </c>
      <c r="CM553" s="39"/>
    </row>
    <row r="554" spans="1:91" s="22" customFormat="1" ht="11.25" hidden="1" customHeight="1" outlineLevel="1">
      <c r="A554" s="537"/>
      <c r="B554" s="537"/>
      <c r="C554" s="502"/>
      <c r="D554" s="503"/>
      <c r="E554" s="504"/>
      <c r="F554" s="23"/>
      <c r="G554" s="23"/>
      <c r="H554" s="181"/>
      <c r="I554" s="136"/>
      <c r="J554" s="137"/>
      <c r="K554" s="138"/>
      <c r="L554" s="139"/>
      <c r="M554" s="139"/>
      <c r="N554" s="23"/>
      <c r="O554" s="23"/>
      <c r="P554" s="23"/>
      <c r="Q554" s="23"/>
      <c r="R554" s="23"/>
      <c r="S554" s="140"/>
      <c r="T554" s="23"/>
      <c r="U554" s="23"/>
      <c r="V554" s="23"/>
      <c r="W554" s="23"/>
      <c r="X554" s="23"/>
      <c r="Y554" s="23"/>
      <c r="Z554" s="23"/>
      <c r="AA554" s="23"/>
      <c r="AB554" s="289"/>
      <c r="AC554" s="23"/>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143" t="str">
        <f>IF(BH552&gt;=50%,"KĐG",IF(BH553&gt;=1.6,"Đ",IF(BH553&gt;=1,"CCG","CĐ")))</f>
        <v>Đ</v>
      </c>
      <c r="BI554" s="143" t="str">
        <f t="shared" ref="BI554:CB554" si="309">IF(BI552&gt;=50%,"KĐG",IF(BI553&gt;=1.6,"Đ",IF(BI553&gt;=1,"CCG","CĐ")))</f>
        <v>Đ</v>
      </c>
      <c r="BJ554" s="143" t="str">
        <f t="shared" si="309"/>
        <v>Đ</v>
      </c>
      <c r="BK554" s="143" t="str">
        <f t="shared" si="309"/>
        <v>Đ</v>
      </c>
      <c r="BL554" s="143" t="str">
        <f t="shared" si="309"/>
        <v>Đ</v>
      </c>
      <c r="BM554" s="143" t="str">
        <f t="shared" si="309"/>
        <v>CCG</v>
      </c>
      <c r="BN554" s="143" t="str">
        <f t="shared" si="309"/>
        <v>Đ</v>
      </c>
      <c r="BO554" s="143" t="str">
        <f t="shared" si="309"/>
        <v>Đ</v>
      </c>
      <c r="BP554" s="143" t="str">
        <f t="shared" si="309"/>
        <v>Đ</v>
      </c>
      <c r="BQ554" s="143" t="str">
        <f t="shared" si="309"/>
        <v>Đ</v>
      </c>
      <c r="BR554" s="143" t="str">
        <f t="shared" si="309"/>
        <v>Đ</v>
      </c>
      <c r="BS554" s="143" t="str">
        <f t="shared" si="309"/>
        <v>Đ</v>
      </c>
      <c r="BT554" s="143" t="str">
        <f t="shared" si="309"/>
        <v>Đ</v>
      </c>
      <c r="BU554" s="143" t="str">
        <f t="shared" si="309"/>
        <v>Đ</v>
      </c>
      <c r="BV554" s="143" t="str">
        <f t="shared" si="309"/>
        <v>CCG</v>
      </c>
      <c r="BW554" s="143" t="str">
        <f t="shared" si="309"/>
        <v>Đ</v>
      </c>
      <c r="BX554" s="143" t="str">
        <f t="shared" si="309"/>
        <v>Đ</v>
      </c>
      <c r="BY554" s="143" t="str">
        <f t="shared" si="309"/>
        <v>Đ</v>
      </c>
      <c r="BZ554" s="143" t="str">
        <f t="shared" si="309"/>
        <v>Đ</v>
      </c>
      <c r="CA554" s="143" t="str">
        <f t="shared" si="309"/>
        <v>Đ</v>
      </c>
      <c r="CB554" s="143" t="str">
        <f t="shared" si="309"/>
        <v>Đ</v>
      </c>
      <c r="CC554" s="505"/>
      <c r="CD554" s="685"/>
      <c r="CE554" s="515"/>
      <c r="CF554" s="685"/>
      <c r="CG554" s="515"/>
      <c r="CH554" s="685"/>
      <c r="CI554" s="517"/>
      <c r="CJ554" s="687"/>
      <c r="CK554" s="511"/>
      <c r="CL554" s="513"/>
      <c r="CM554" s="39"/>
    </row>
    <row r="555" spans="1:91" s="22" customFormat="1" ht="11.25" hidden="1" customHeight="1" outlineLevel="1">
      <c r="A555" s="537"/>
      <c r="B555" s="518" t="s">
        <v>328</v>
      </c>
      <c r="C555" s="124" t="s">
        <v>855</v>
      </c>
      <c r="D555" s="349"/>
      <c r="E555" s="350"/>
      <c r="F555" s="349"/>
      <c r="G555" s="349"/>
      <c r="H555" s="180"/>
      <c r="I555" s="126"/>
      <c r="J555" s="127"/>
      <c r="K555" s="127"/>
      <c r="L555" s="349"/>
      <c r="M555" s="349"/>
      <c r="N555" s="349"/>
      <c r="O555" s="349"/>
      <c r="P555" s="349"/>
      <c r="Q555" s="349"/>
      <c r="R555" s="349"/>
      <c r="S555" s="128"/>
      <c r="T555" s="349"/>
      <c r="U555" s="349"/>
      <c r="V555" s="349"/>
      <c r="W555" s="349"/>
      <c r="X555" s="349"/>
      <c r="Y555" s="349"/>
      <c r="Z555" s="349"/>
      <c r="AA555" s="349"/>
      <c r="AB555" s="287"/>
      <c r="AC555" s="349"/>
      <c r="AD555" s="349"/>
      <c r="AE555" s="349"/>
      <c r="AF555" s="349"/>
      <c r="AG555" s="349"/>
      <c r="AH555" s="349"/>
      <c r="AI555" s="349"/>
      <c r="AJ555" s="349"/>
      <c r="AK555" s="349"/>
      <c r="AL555" s="349"/>
      <c r="AM555" s="349"/>
      <c r="AN555" s="349"/>
      <c r="AO555" s="349"/>
      <c r="AP555" s="349"/>
      <c r="AQ555" s="349"/>
      <c r="AR555" s="349"/>
      <c r="AS555" s="349"/>
      <c r="AT555" s="349"/>
      <c r="AU555" s="349"/>
      <c r="AV555" s="349"/>
      <c r="AW555" s="349"/>
      <c r="AX555" s="349"/>
      <c r="AY555" s="349"/>
      <c r="AZ555" s="349"/>
      <c r="BA555" s="349"/>
      <c r="BB555" s="349"/>
      <c r="BC555" s="349"/>
      <c r="BD555" s="349"/>
      <c r="BE555" s="349"/>
      <c r="BF555" s="349"/>
      <c r="BG555" s="349"/>
      <c r="BH555" s="129">
        <f t="shared" ref="BH555:CB555" si="310">COUNTIFS($K$7:$K$446,"Ngôn ngữ",BH$7:BH$446,"2")</f>
        <v>80</v>
      </c>
      <c r="BI555" s="129">
        <f t="shared" si="310"/>
        <v>81</v>
      </c>
      <c r="BJ555" s="129">
        <f t="shared" si="310"/>
        <v>78</v>
      </c>
      <c r="BK555" s="129">
        <f t="shared" si="310"/>
        <v>81</v>
      </c>
      <c r="BL555" s="129">
        <f t="shared" si="310"/>
        <v>75</v>
      </c>
      <c r="BM555" s="129">
        <f t="shared" si="310"/>
        <v>43</v>
      </c>
      <c r="BN555" s="129">
        <f t="shared" si="310"/>
        <v>81</v>
      </c>
      <c r="BO555" s="129">
        <f t="shared" si="310"/>
        <v>77</v>
      </c>
      <c r="BP555" s="129">
        <f t="shared" si="310"/>
        <v>75</v>
      </c>
      <c r="BQ555" s="129">
        <f t="shared" si="310"/>
        <v>82</v>
      </c>
      <c r="BR555" s="129">
        <f t="shared" si="310"/>
        <v>80</v>
      </c>
      <c r="BS555" s="129">
        <f t="shared" si="310"/>
        <v>82</v>
      </c>
      <c r="BT555" s="129">
        <f t="shared" si="310"/>
        <v>62</v>
      </c>
      <c r="BU555" s="129">
        <f t="shared" si="310"/>
        <v>70</v>
      </c>
      <c r="BV555" s="129">
        <f t="shared" si="310"/>
        <v>55</v>
      </c>
      <c r="BW555" s="129">
        <f t="shared" si="310"/>
        <v>81</v>
      </c>
      <c r="BX555" s="129">
        <f t="shared" si="310"/>
        <v>64</v>
      </c>
      <c r="BY555" s="129">
        <f t="shared" si="310"/>
        <v>65</v>
      </c>
      <c r="BZ555" s="129">
        <f t="shared" si="310"/>
        <v>80</v>
      </c>
      <c r="CA555" s="129">
        <f t="shared" si="310"/>
        <v>75</v>
      </c>
      <c r="CB555" s="129">
        <f t="shared" si="310"/>
        <v>75</v>
      </c>
      <c r="CC555" s="519"/>
      <c r="CD555" s="703"/>
      <c r="CE555" s="520"/>
      <c r="CF555" s="703"/>
      <c r="CG555" s="520"/>
      <c r="CH555" s="703"/>
      <c r="CI555" s="520"/>
      <c r="CJ555" s="703"/>
      <c r="CK555" s="520"/>
      <c r="CL555" s="521"/>
      <c r="CM555" s="315"/>
    </row>
    <row r="556" spans="1:91" s="22" customFormat="1" ht="11.25" hidden="1" customHeight="1" outlineLevel="1">
      <c r="A556" s="537"/>
      <c r="B556" s="518"/>
      <c r="C556" s="124" t="s">
        <v>856</v>
      </c>
      <c r="D556" s="349"/>
      <c r="E556" s="350"/>
      <c r="F556" s="349"/>
      <c r="G556" s="349"/>
      <c r="H556" s="180"/>
      <c r="I556" s="126"/>
      <c r="J556" s="127"/>
      <c r="K556" s="127"/>
      <c r="L556" s="349"/>
      <c r="M556" s="349"/>
      <c r="N556" s="349"/>
      <c r="O556" s="349"/>
      <c r="P556" s="349"/>
      <c r="Q556" s="349"/>
      <c r="R556" s="349"/>
      <c r="S556" s="128"/>
      <c r="T556" s="349"/>
      <c r="U556" s="349"/>
      <c r="V556" s="349"/>
      <c r="W556" s="349"/>
      <c r="X556" s="349"/>
      <c r="Y556" s="349"/>
      <c r="Z556" s="349"/>
      <c r="AA556" s="349"/>
      <c r="AB556" s="287"/>
      <c r="AC556" s="349"/>
      <c r="AD556" s="349"/>
      <c r="AE556" s="349"/>
      <c r="AF556" s="349"/>
      <c r="AG556" s="349"/>
      <c r="AH556" s="349"/>
      <c r="AI556" s="349"/>
      <c r="AJ556" s="349"/>
      <c r="AK556" s="349"/>
      <c r="AL556" s="349"/>
      <c r="AM556" s="349"/>
      <c r="AN556" s="349"/>
      <c r="AO556" s="349"/>
      <c r="AP556" s="349"/>
      <c r="AQ556" s="349"/>
      <c r="AR556" s="349"/>
      <c r="AS556" s="349"/>
      <c r="AT556" s="349"/>
      <c r="AU556" s="349"/>
      <c r="AV556" s="349"/>
      <c r="AW556" s="349"/>
      <c r="AX556" s="349"/>
      <c r="AY556" s="349"/>
      <c r="AZ556" s="349"/>
      <c r="BA556" s="349"/>
      <c r="BB556" s="349"/>
      <c r="BC556" s="349"/>
      <c r="BD556" s="349"/>
      <c r="BE556" s="349"/>
      <c r="BF556" s="349"/>
      <c r="BG556" s="349"/>
      <c r="BH556" s="129">
        <f t="shared" ref="BH556:CB556" si="311">COUNTIFS($K$7:$K$446,"Ngôn ngữ",BH$7:BH$446,"1")</f>
        <v>9</v>
      </c>
      <c r="BI556" s="129">
        <f t="shared" si="311"/>
        <v>8</v>
      </c>
      <c r="BJ556" s="129">
        <f t="shared" si="311"/>
        <v>11</v>
      </c>
      <c r="BK556" s="129">
        <f t="shared" si="311"/>
        <v>8</v>
      </c>
      <c r="BL556" s="129">
        <f t="shared" si="311"/>
        <v>14</v>
      </c>
      <c r="BM556" s="129">
        <f t="shared" si="311"/>
        <v>46</v>
      </c>
      <c r="BN556" s="129">
        <f t="shared" si="311"/>
        <v>8</v>
      </c>
      <c r="BO556" s="129">
        <f t="shared" si="311"/>
        <v>12</v>
      </c>
      <c r="BP556" s="129">
        <f t="shared" si="311"/>
        <v>14</v>
      </c>
      <c r="BQ556" s="129">
        <f t="shared" si="311"/>
        <v>7</v>
      </c>
      <c r="BR556" s="129">
        <f t="shared" si="311"/>
        <v>9</v>
      </c>
      <c r="BS556" s="129">
        <f t="shared" si="311"/>
        <v>7</v>
      </c>
      <c r="BT556" s="129">
        <f t="shared" si="311"/>
        <v>27</v>
      </c>
      <c r="BU556" s="129">
        <f t="shared" si="311"/>
        <v>19</v>
      </c>
      <c r="BV556" s="129">
        <f t="shared" si="311"/>
        <v>34</v>
      </c>
      <c r="BW556" s="129">
        <f t="shared" si="311"/>
        <v>8</v>
      </c>
      <c r="BX556" s="129">
        <f t="shared" si="311"/>
        <v>25</v>
      </c>
      <c r="BY556" s="129">
        <f t="shared" si="311"/>
        <v>24</v>
      </c>
      <c r="BZ556" s="129">
        <f t="shared" si="311"/>
        <v>9</v>
      </c>
      <c r="CA556" s="129">
        <f t="shared" si="311"/>
        <v>14</v>
      </c>
      <c r="CB556" s="129">
        <f t="shared" si="311"/>
        <v>14</v>
      </c>
      <c r="CC556" s="522"/>
      <c r="CD556" s="704"/>
      <c r="CE556" s="523"/>
      <c r="CF556" s="704"/>
      <c r="CG556" s="523"/>
      <c r="CH556" s="704"/>
      <c r="CI556" s="523"/>
      <c r="CJ556" s="704"/>
      <c r="CK556" s="523"/>
      <c r="CL556" s="524"/>
      <c r="CM556" s="315"/>
    </row>
    <row r="557" spans="1:91" s="22" customFormat="1" ht="11.25" hidden="1" customHeight="1" outlineLevel="1">
      <c r="A557" s="537"/>
      <c r="B557" s="518"/>
      <c r="C557" s="124" t="s">
        <v>857</v>
      </c>
      <c r="D557" s="349"/>
      <c r="E557" s="350"/>
      <c r="F557" s="349"/>
      <c r="G557" s="349"/>
      <c r="H557" s="180"/>
      <c r="I557" s="126"/>
      <c r="J557" s="127"/>
      <c r="K557" s="127"/>
      <c r="L557" s="349"/>
      <c r="M557" s="349"/>
      <c r="N557" s="349"/>
      <c r="O557" s="349"/>
      <c r="P557" s="349"/>
      <c r="Q557" s="349"/>
      <c r="R557" s="349"/>
      <c r="S557" s="128"/>
      <c r="T557" s="349"/>
      <c r="U557" s="349"/>
      <c r="V557" s="349"/>
      <c r="W557" s="349"/>
      <c r="X557" s="349"/>
      <c r="Y557" s="349"/>
      <c r="Z557" s="349"/>
      <c r="AA557" s="349"/>
      <c r="AB557" s="287"/>
      <c r="AC557" s="349"/>
      <c r="AD557" s="349"/>
      <c r="AE557" s="349"/>
      <c r="AF557" s="349"/>
      <c r="AG557" s="349"/>
      <c r="AH557" s="349"/>
      <c r="AI557" s="349"/>
      <c r="AJ557" s="349"/>
      <c r="AK557" s="349"/>
      <c r="AL557" s="349"/>
      <c r="AM557" s="349"/>
      <c r="AN557" s="349"/>
      <c r="AO557" s="349"/>
      <c r="AP557" s="349"/>
      <c r="AQ557" s="349"/>
      <c r="AR557" s="349"/>
      <c r="AS557" s="349"/>
      <c r="AT557" s="349"/>
      <c r="AU557" s="349"/>
      <c r="AV557" s="349"/>
      <c r="AW557" s="349"/>
      <c r="AX557" s="349"/>
      <c r="AY557" s="349"/>
      <c r="AZ557" s="349"/>
      <c r="BA557" s="349"/>
      <c r="BB557" s="349"/>
      <c r="BC557" s="349"/>
      <c r="BD557" s="349"/>
      <c r="BE557" s="349"/>
      <c r="BF557" s="349"/>
      <c r="BG557" s="349"/>
      <c r="BH557" s="129">
        <f t="shared" ref="BH557:CB557" si="312">COUNTIFS($K$7:$K$446,"Ngôn ngữ",BH$7:BH$446,"0")</f>
        <v>0</v>
      </c>
      <c r="BI557" s="129">
        <f t="shared" si="312"/>
        <v>0</v>
      </c>
      <c r="BJ557" s="129">
        <f t="shared" si="312"/>
        <v>0</v>
      </c>
      <c r="BK557" s="129">
        <f t="shared" si="312"/>
        <v>0</v>
      </c>
      <c r="BL557" s="129">
        <f t="shared" si="312"/>
        <v>0</v>
      </c>
      <c r="BM557" s="129">
        <f t="shared" si="312"/>
        <v>0</v>
      </c>
      <c r="BN557" s="129">
        <f t="shared" si="312"/>
        <v>0</v>
      </c>
      <c r="BO557" s="129">
        <f t="shared" si="312"/>
        <v>0</v>
      </c>
      <c r="BP557" s="129">
        <f t="shared" si="312"/>
        <v>0</v>
      </c>
      <c r="BQ557" s="129">
        <f t="shared" si="312"/>
        <v>0</v>
      </c>
      <c r="BR557" s="129">
        <f t="shared" si="312"/>
        <v>0</v>
      </c>
      <c r="BS557" s="129">
        <f t="shared" si="312"/>
        <v>0</v>
      </c>
      <c r="BT557" s="129">
        <f t="shared" si="312"/>
        <v>0</v>
      </c>
      <c r="BU557" s="129">
        <f t="shared" si="312"/>
        <v>0</v>
      </c>
      <c r="BV557" s="129">
        <f t="shared" si="312"/>
        <v>0</v>
      </c>
      <c r="BW557" s="129">
        <f t="shared" si="312"/>
        <v>0</v>
      </c>
      <c r="BX557" s="129">
        <f t="shared" si="312"/>
        <v>0</v>
      </c>
      <c r="BY557" s="129">
        <f t="shared" si="312"/>
        <v>0</v>
      </c>
      <c r="BZ557" s="129">
        <f t="shared" si="312"/>
        <v>0</v>
      </c>
      <c r="CA557" s="129">
        <f t="shared" si="312"/>
        <v>0</v>
      </c>
      <c r="CB557" s="129">
        <f t="shared" si="312"/>
        <v>0</v>
      </c>
      <c r="CC557" s="522"/>
      <c r="CD557" s="704"/>
      <c r="CE557" s="523"/>
      <c r="CF557" s="704"/>
      <c r="CG557" s="523"/>
      <c r="CH557" s="704"/>
      <c r="CI557" s="523"/>
      <c r="CJ557" s="704"/>
      <c r="CK557" s="523"/>
      <c r="CL557" s="524"/>
      <c r="CM557" s="315"/>
    </row>
    <row r="558" spans="1:91" s="22" customFormat="1" ht="11.25" hidden="1" customHeight="1" outlineLevel="1">
      <c r="A558" s="537"/>
      <c r="B558" s="518"/>
      <c r="C558" s="528" t="s">
        <v>873</v>
      </c>
      <c r="D558" s="529"/>
      <c r="E558" s="530"/>
      <c r="F558" s="349"/>
      <c r="G558" s="349"/>
      <c r="H558" s="180"/>
      <c r="I558" s="126"/>
      <c r="J558" s="127"/>
      <c r="K558" s="127"/>
      <c r="L558" s="349"/>
      <c r="M558" s="349"/>
      <c r="N558" s="349"/>
      <c r="O558" s="349"/>
      <c r="P558" s="349"/>
      <c r="Q558" s="349"/>
      <c r="R558" s="349"/>
      <c r="S558" s="128"/>
      <c r="T558" s="349"/>
      <c r="U558" s="349"/>
      <c r="V558" s="349"/>
      <c r="W558" s="349"/>
      <c r="X558" s="349"/>
      <c r="Y558" s="349"/>
      <c r="Z558" s="349"/>
      <c r="AA558" s="349"/>
      <c r="AB558" s="287"/>
      <c r="AC558" s="349"/>
      <c r="AD558" s="349"/>
      <c r="AE558" s="349"/>
      <c r="AF558" s="349"/>
      <c r="AG558" s="349"/>
      <c r="AH558" s="349"/>
      <c r="AI558" s="349"/>
      <c r="AJ558" s="349"/>
      <c r="AK558" s="349"/>
      <c r="AL558" s="349"/>
      <c r="AM558" s="349"/>
      <c r="AN558" s="349"/>
      <c r="AO558" s="349"/>
      <c r="AP558" s="349"/>
      <c r="AQ558" s="349"/>
      <c r="AR558" s="349"/>
      <c r="AS558" s="349"/>
      <c r="AT558" s="349"/>
      <c r="AU558" s="349"/>
      <c r="AV558" s="349"/>
      <c r="AW558" s="349"/>
      <c r="AX558" s="349"/>
      <c r="AY558" s="349"/>
      <c r="AZ558" s="349"/>
      <c r="BA558" s="349"/>
      <c r="BB558" s="349"/>
      <c r="BC558" s="349"/>
      <c r="BD558" s="349"/>
      <c r="BE558" s="349"/>
      <c r="BF558" s="349"/>
      <c r="BG558" s="349"/>
      <c r="BH558" s="129">
        <f t="shared" ref="BH558:CB558" si="313">COUNTIFS($K$7:$K$446,"Ngôn ngữ",BH$7:BH$446,"KĐG")</f>
        <v>5</v>
      </c>
      <c r="BI558" s="129">
        <f t="shared" si="313"/>
        <v>5</v>
      </c>
      <c r="BJ558" s="129">
        <f t="shared" si="313"/>
        <v>5</v>
      </c>
      <c r="BK558" s="129">
        <f t="shared" si="313"/>
        <v>5</v>
      </c>
      <c r="BL558" s="129">
        <f t="shared" si="313"/>
        <v>5</v>
      </c>
      <c r="BM558" s="129">
        <f t="shared" si="313"/>
        <v>5</v>
      </c>
      <c r="BN558" s="129">
        <f t="shared" si="313"/>
        <v>5</v>
      </c>
      <c r="BO558" s="129">
        <f t="shared" si="313"/>
        <v>5</v>
      </c>
      <c r="BP558" s="129">
        <f t="shared" si="313"/>
        <v>5</v>
      </c>
      <c r="BQ558" s="129">
        <f t="shared" si="313"/>
        <v>5</v>
      </c>
      <c r="BR558" s="129">
        <f t="shared" si="313"/>
        <v>5</v>
      </c>
      <c r="BS558" s="129">
        <f t="shared" si="313"/>
        <v>5</v>
      </c>
      <c r="BT558" s="129">
        <f t="shared" si="313"/>
        <v>5</v>
      </c>
      <c r="BU558" s="129">
        <f t="shared" si="313"/>
        <v>5</v>
      </c>
      <c r="BV558" s="129">
        <f t="shared" si="313"/>
        <v>5</v>
      </c>
      <c r="BW558" s="129">
        <f t="shared" si="313"/>
        <v>5</v>
      </c>
      <c r="BX558" s="129">
        <f t="shared" si="313"/>
        <v>5</v>
      </c>
      <c r="BY558" s="129">
        <f t="shared" si="313"/>
        <v>5</v>
      </c>
      <c r="BZ558" s="129">
        <f t="shared" si="313"/>
        <v>5</v>
      </c>
      <c r="CA558" s="129">
        <f t="shared" si="313"/>
        <v>5</v>
      </c>
      <c r="CB558" s="129">
        <f t="shared" si="313"/>
        <v>5</v>
      </c>
      <c r="CC558" s="522"/>
      <c r="CD558" s="704"/>
      <c r="CE558" s="523"/>
      <c r="CF558" s="704"/>
      <c r="CG558" s="523"/>
      <c r="CH558" s="704"/>
      <c r="CI558" s="523"/>
      <c r="CJ558" s="704"/>
      <c r="CK558" s="523"/>
      <c r="CL558" s="524"/>
      <c r="CM558" s="315"/>
    </row>
    <row r="559" spans="1:91" s="266" customFormat="1" ht="11.25" hidden="1" customHeight="1" outlineLevel="1">
      <c r="A559" s="711"/>
      <c r="B559" s="702"/>
      <c r="C559" s="708" t="s">
        <v>874</v>
      </c>
      <c r="D559" s="709"/>
      <c r="E559" s="710"/>
      <c r="F559" s="267"/>
      <c r="G559" s="349"/>
      <c r="H559" s="268"/>
      <c r="I559" s="269"/>
      <c r="J559" s="270"/>
      <c r="K559" s="270"/>
      <c r="L559" s="349"/>
      <c r="M559" s="349"/>
      <c r="N559" s="349"/>
      <c r="O559" s="349"/>
      <c r="P559" s="349"/>
      <c r="Q559" s="349"/>
      <c r="R559" s="349"/>
      <c r="S559" s="128"/>
      <c r="T559" s="349"/>
      <c r="U559" s="349"/>
      <c r="V559" s="349"/>
      <c r="W559" s="349"/>
      <c r="X559" s="349"/>
      <c r="Y559" s="349"/>
      <c r="Z559" s="349"/>
      <c r="AA559" s="349"/>
      <c r="AB559" s="287"/>
      <c r="AC559" s="349"/>
      <c r="AD559" s="349"/>
      <c r="AE559" s="349"/>
      <c r="AF559" s="349"/>
      <c r="AG559" s="349"/>
      <c r="AH559" s="349"/>
      <c r="AI559" s="349"/>
      <c r="AJ559" s="349"/>
      <c r="AK559" s="349"/>
      <c r="AL559" s="349"/>
      <c r="AM559" s="349"/>
      <c r="AN559" s="349"/>
      <c r="AO559" s="349"/>
      <c r="AP559" s="349"/>
      <c r="AQ559" s="349"/>
      <c r="AR559" s="349"/>
      <c r="AS559" s="349"/>
      <c r="AT559" s="349"/>
      <c r="AU559" s="349"/>
      <c r="AV559" s="349"/>
      <c r="AW559" s="349"/>
      <c r="AX559" s="349"/>
      <c r="AY559" s="349"/>
      <c r="AZ559" s="349"/>
      <c r="BA559" s="349"/>
      <c r="BB559" s="349"/>
      <c r="BC559" s="349"/>
      <c r="BD559" s="349"/>
      <c r="BE559" s="349"/>
      <c r="BF559" s="349"/>
      <c r="BG559" s="349"/>
      <c r="BH559" s="346">
        <f>BH558/(BH555+BH556+BH557+BH558)</f>
        <v>5.3191489361702128E-2</v>
      </c>
      <c r="BI559" s="346">
        <f t="shared" ref="BI559:CB559" si="314">BI558/(BI555+BI556+BI557+BI558)</f>
        <v>5.3191489361702128E-2</v>
      </c>
      <c r="BJ559" s="346">
        <f t="shared" si="314"/>
        <v>5.3191489361702128E-2</v>
      </c>
      <c r="BK559" s="346">
        <f t="shared" si="314"/>
        <v>5.3191489361702128E-2</v>
      </c>
      <c r="BL559" s="346">
        <f t="shared" si="314"/>
        <v>5.3191489361702128E-2</v>
      </c>
      <c r="BM559" s="346">
        <f t="shared" si="314"/>
        <v>5.3191489361702128E-2</v>
      </c>
      <c r="BN559" s="346">
        <f t="shared" si="314"/>
        <v>5.3191489361702128E-2</v>
      </c>
      <c r="BO559" s="346">
        <f t="shared" si="314"/>
        <v>5.3191489361702128E-2</v>
      </c>
      <c r="BP559" s="346">
        <f t="shared" si="314"/>
        <v>5.3191489361702128E-2</v>
      </c>
      <c r="BQ559" s="346">
        <f t="shared" si="314"/>
        <v>5.3191489361702128E-2</v>
      </c>
      <c r="BR559" s="346">
        <f t="shared" si="314"/>
        <v>5.3191489361702128E-2</v>
      </c>
      <c r="BS559" s="346">
        <f t="shared" si="314"/>
        <v>5.3191489361702128E-2</v>
      </c>
      <c r="BT559" s="346">
        <f t="shared" si="314"/>
        <v>5.3191489361702128E-2</v>
      </c>
      <c r="BU559" s="346">
        <f t="shared" si="314"/>
        <v>5.3191489361702128E-2</v>
      </c>
      <c r="BV559" s="346">
        <f t="shared" si="314"/>
        <v>5.3191489361702128E-2</v>
      </c>
      <c r="BW559" s="346">
        <f t="shared" si="314"/>
        <v>5.3191489361702128E-2</v>
      </c>
      <c r="BX559" s="346">
        <f t="shared" si="314"/>
        <v>5.3191489361702128E-2</v>
      </c>
      <c r="BY559" s="346">
        <f t="shared" si="314"/>
        <v>5.3191489361702128E-2</v>
      </c>
      <c r="BZ559" s="346">
        <f t="shared" si="314"/>
        <v>5.3191489361702128E-2</v>
      </c>
      <c r="CA559" s="346">
        <f t="shared" si="314"/>
        <v>5.3191489361702128E-2</v>
      </c>
      <c r="CB559" s="346">
        <f t="shared" si="314"/>
        <v>5.3191489361702128E-2</v>
      </c>
      <c r="CC559" s="705"/>
      <c r="CD559" s="706"/>
      <c r="CE559" s="706"/>
      <c r="CF559" s="706"/>
      <c r="CG559" s="706"/>
      <c r="CH559" s="706"/>
      <c r="CI559" s="706"/>
      <c r="CJ559" s="706"/>
      <c r="CK559" s="706"/>
      <c r="CL559" s="707"/>
      <c r="CM559" s="271"/>
    </row>
    <row r="560" spans="1:91" s="22" customFormat="1" ht="11.25" hidden="1" customHeight="1" outlineLevel="1">
      <c r="A560" s="714"/>
      <c r="B560" s="712"/>
      <c r="C560" s="713"/>
      <c r="D560" s="712"/>
      <c r="E560" s="713"/>
      <c r="F560" s="349"/>
      <c r="G560" s="349"/>
      <c r="H560" s="180"/>
      <c r="I560" s="126"/>
      <c r="J560" s="127"/>
      <c r="K560" s="127"/>
      <c r="L560" s="349"/>
      <c r="M560" s="349"/>
      <c r="N560" s="349"/>
      <c r="O560" s="349"/>
      <c r="P560" s="349"/>
      <c r="Q560" s="349"/>
      <c r="R560" s="349"/>
      <c r="S560" s="128"/>
      <c r="T560" s="349"/>
      <c r="U560" s="349"/>
      <c r="V560" s="349"/>
      <c r="W560" s="349"/>
      <c r="X560" s="349"/>
      <c r="Y560" s="349"/>
      <c r="Z560" s="349"/>
      <c r="AA560" s="349"/>
      <c r="AB560" s="287"/>
      <c r="AC560" s="349"/>
      <c r="AD560" s="349"/>
      <c r="AE560" s="349"/>
      <c r="AF560" s="349"/>
      <c r="AG560" s="349"/>
      <c r="AH560" s="349"/>
      <c r="AI560" s="349"/>
      <c r="AJ560" s="349"/>
      <c r="AK560" s="349"/>
      <c r="AL560" s="349"/>
      <c r="AM560" s="349"/>
      <c r="AN560" s="349"/>
      <c r="AO560" s="349"/>
      <c r="AP560" s="349"/>
      <c r="AQ560" s="349"/>
      <c r="AR560" s="349"/>
      <c r="AS560" s="349"/>
      <c r="AT560" s="349"/>
      <c r="AU560" s="349"/>
      <c r="AV560" s="349"/>
      <c r="AW560" s="349"/>
      <c r="AX560" s="349"/>
      <c r="AY560" s="349"/>
      <c r="AZ560" s="349"/>
      <c r="BA560" s="349"/>
      <c r="BB560" s="349"/>
      <c r="BC560" s="349"/>
      <c r="BD560" s="349"/>
      <c r="BE560" s="349"/>
      <c r="BF560" s="349"/>
      <c r="BG560" s="349"/>
      <c r="BH560" s="133">
        <f>(((BH555*2)+(BH556*1)+(BH557*0)))/(BH555+BH556+BH557)</f>
        <v>1.898876404494382</v>
      </c>
      <c r="BI560" s="133">
        <f t="shared" ref="BI560:CB560" si="315">(((BI555*2)+(BI556*1)+(BI557*0)))/(BI555+BI556+BI557)</f>
        <v>1.9101123595505618</v>
      </c>
      <c r="BJ560" s="133">
        <f t="shared" si="315"/>
        <v>1.8764044943820224</v>
      </c>
      <c r="BK560" s="133">
        <f t="shared" si="315"/>
        <v>1.9101123595505618</v>
      </c>
      <c r="BL560" s="133">
        <f t="shared" si="315"/>
        <v>1.8426966292134832</v>
      </c>
      <c r="BM560" s="133">
        <f t="shared" si="315"/>
        <v>1.4831460674157304</v>
      </c>
      <c r="BN560" s="133">
        <f t="shared" si="315"/>
        <v>1.9101123595505618</v>
      </c>
      <c r="BO560" s="133">
        <f t="shared" si="315"/>
        <v>1.8651685393258426</v>
      </c>
      <c r="BP560" s="133">
        <f t="shared" si="315"/>
        <v>1.8426966292134832</v>
      </c>
      <c r="BQ560" s="133">
        <f t="shared" si="315"/>
        <v>1.9213483146067416</v>
      </c>
      <c r="BR560" s="133">
        <f t="shared" si="315"/>
        <v>1.898876404494382</v>
      </c>
      <c r="BS560" s="133">
        <f t="shared" si="315"/>
        <v>1.9213483146067416</v>
      </c>
      <c r="BT560" s="133">
        <f t="shared" si="315"/>
        <v>1.696629213483146</v>
      </c>
      <c r="BU560" s="133">
        <f t="shared" si="315"/>
        <v>1.7865168539325842</v>
      </c>
      <c r="BV560" s="133">
        <f t="shared" si="315"/>
        <v>1.6179775280898876</v>
      </c>
      <c r="BW560" s="133">
        <f t="shared" si="315"/>
        <v>1.9101123595505618</v>
      </c>
      <c r="BX560" s="133">
        <f t="shared" si="315"/>
        <v>1.7191011235955056</v>
      </c>
      <c r="BY560" s="133">
        <f t="shared" si="315"/>
        <v>1.7303370786516854</v>
      </c>
      <c r="BZ560" s="133">
        <f t="shared" si="315"/>
        <v>1.898876404494382</v>
      </c>
      <c r="CA560" s="133">
        <f t="shared" si="315"/>
        <v>1.8426966292134832</v>
      </c>
      <c r="CB560" s="133">
        <f t="shared" si="315"/>
        <v>1.8426966292134832</v>
      </c>
      <c r="CC560" s="506">
        <f>COUNTIF(BH561:CB561,"Đ")</f>
        <v>20</v>
      </c>
      <c r="CD560" s="698">
        <f>CC560/(CC560+CE560+CG560+CI560)</f>
        <v>0.95238095238095233</v>
      </c>
      <c r="CE560" s="508">
        <f>COUNTIF(BH561:CB561,"CCG")</f>
        <v>1</v>
      </c>
      <c r="CF560" s="698">
        <f>CE560/(CC560+CE560+CG560+CI560)</f>
        <v>4.7619047619047616E-2</v>
      </c>
      <c r="CG560" s="508">
        <f>COUNTIF(BH561:CB561,"CĐ")</f>
        <v>0</v>
      </c>
      <c r="CH560" s="698">
        <f>CG560/(CC560+CE560+CG560+CI560)</f>
        <v>0</v>
      </c>
      <c r="CI560" s="538">
        <f>COUNTIF(BH561:CB561,"KĐG")</f>
        <v>0</v>
      </c>
      <c r="CJ560" s="699">
        <f>CI560/(CC560+CE560+CG560+CI560)</f>
        <v>0</v>
      </c>
      <c r="CK560" s="701">
        <f>(((CC560*2)+(CE560*1)+(CG560*0)))/(CC560+CE560+CG560)</f>
        <v>1.9523809523809523</v>
      </c>
      <c r="CL560" s="543" t="str">
        <f>IF(CJ560&gt;=50%,"KĐG",IF(CK560&gt;=1.6,"Đạt",IF(CK560&gt;=1,"Cần cố gắng","Chưa đạt")))</f>
        <v>Đạt</v>
      </c>
      <c r="CM560" s="315"/>
    </row>
    <row r="561" spans="1:91" s="22" customFormat="1" ht="11.25" hidden="1" customHeight="1" outlineLevel="1">
      <c r="A561" s="537"/>
      <c r="B561" s="518"/>
      <c r="C561" s="534"/>
      <c r="D561" s="535"/>
      <c r="E561" s="536"/>
      <c r="F561" s="349"/>
      <c r="G561" s="349"/>
      <c r="H561" s="180"/>
      <c r="I561" s="126"/>
      <c r="J561" s="127"/>
      <c r="K561" s="127"/>
      <c r="L561" s="349"/>
      <c r="M561" s="349"/>
      <c r="N561" s="349"/>
      <c r="O561" s="349"/>
      <c r="P561" s="349"/>
      <c r="Q561" s="349"/>
      <c r="R561" s="349"/>
      <c r="S561" s="128"/>
      <c r="T561" s="349"/>
      <c r="U561" s="349"/>
      <c r="V561" s="349"/>
      <c r="W561" s="349"/>
      <c r="X561" s="349"/>
      <c r="Y561" s="349"/>
      <c r="Z561" s="349"/>
      <c r="AA561" s="349"/>
      <c r="AB561" s="287"/>
      <c r="AC561" s="349"/>
      <c r="AD561" s="349"/>
      <c r="AE561" s="349"/>
      <c r="AF561" s="349"/>
      <c r="AG561" s="349"/>
      <c r="AH561" s="349"/>
      <c r="AI561" s="349"/>
      <c r="AJ561" s="349"/>
      <c r="AK561" s="349"/>
      <c r="AL561" s="349"/>
      <c r="AM561" s="349"/>
      <c r="AN561" s="349"/>
      <c r="AO561" s="349"/>
      <c r="AP561" s="349"/>
      <c r="AQ561" s="349"/>
      <c r="AR561" s="349"/>
      <c r="AS561" s="349"/>
      <c r="AT561" s="349"/>
      <c r="AU561" s="349"/>
      <c r="AV561" s="349"/>
      <c r="AW561" s="349"/>
      <c r="AX561" s="349"/>
      <c r="AY561" s="349"/>
      <c r="AZ561" s="349"/>
      <c r="BA561" s="349"/>
      <c r="BB561" s="349"/>
      <c r="BC561" s="349"/>
      <c r="BD561" s="349"/>
      <c r="BE561" s="349"/>
      <c r="BF561" s="349"/>
      <c r="BG561" s="349"/>
      <c r="BH561" s="133" t="str">
        <f>IF(BH559&gt;=50%,"KĐG",IF(BH560&gt;=1.6,"Đ",IF(BH560&gt;=1,"CCG","CĐ")))</f>
        <v>Đ</v>
      </c>
      <c r="BI561" s="133" t="str">
        <f t="shared" ref="BI561:CB561" si="316">IF(BI559&gt;=50%,"KĐG",IF(BI560&gt;=1.6,"Đ",IF(BI560&gt;=1,"CCG","CĐ")))</f>
        <v>Đ</v>
      </c>
      <c r="BJ561" s="133" t="str">
        <f t="shared" si="316"/>
        <v>Đ</v>
      </c>
      <c r="BK561" s="133" t="str">
        <f t="shared" si="316"/>
        <v>Đ</v>
      </c>
      <c r="BL561" s="133" t="str">
        <f t="shared" si="316"/>
        <v>Đ</v>
      </c>
      <c r="BM561" s="133" t="str">
        <f t="shared" si="316"/>
        <v>CCG</v>
      </c>
      <c r="BN561" s="133" t="str">
        <f t="shared" si="316"/>
        <v>Đ</v>
      </c>
      <c r="BO561" s="133" t="str">
        <f t="shared" si="316"/>
        <v>Đ</v>
      </c>
      <c r="BP561" s="133" t="str">
        <f t="shared" si="316"/>
        <v>Đ</v>
      </c>
      <c r="BQ561" s="133" t="str">
        <f t="shared" si="316"/>
        <v>Đ</v>
      </c>
      <c r="BR561" s="133" t="str">
        <f t="shared" si="316"/>
        <v>Đ</v>
      </c>
      <c r="BS561" s="133" t="str">
        <f t="shared" si="316"/>
        <v>Đ</v>
      </c>
      <c r="BT561" s="133" t="str">
        <f t="shared" si="316"/>
        <v>Đ</v>
      </c>
      <c r="BU561" s="133" t="str">
        <f t="shared" si="316"/>
        <v>Đ</v>
      </c>
      <c r="BV561" s="133" t="str">
        <f t="shared" si="316"/>
        <v>Đ</v>
      </c>
      <c r="BW561" s="133" t="str">
        <f t="shared" si="316"/>
        <v>Đ</v>
      </c>
      <c r="BX561" s="133" t="str">
        <f t="shared" si="316"/>
        <v>Đ</v>
      </c>
      <c r="BY561" s="133" t="str">
        <f t="shared" si="316"/>
        <v>Đ</v>
      </c>
      <c r="BZ561" s="133" t="str">
        <f t="shared" si="316"/>
        <v>Đ</v>
      </c>
      <c r="CA561" s="133" t="str">
        <f t="shared" si="316"/>
        <v>Đ</v>
      </c>
      <c r="CB561" s="133" t="str">
        <f t="shared" si="316"/>
        <v>Đ</v>
      </c>
      <c r="CC561" s="506"/>
      <c r="CD561" s="698"/>
      <c r="CE561" s="508"/>
      <c r="CF561" s="698"/>
      <c r="CG561" s="508"/>
      <c r="CH561" s="698"/>
      <c r="CI561" s="539"/>
      <c r="CJ561" s="700"/>
      <c r="CK561" s="701"/>
      <c r="CL561" s="544"/>
      <c r="CM561" s="315"/>
    </row>
    <row r="562" spans="1:91" s="22" customFormat="1" ht="11.25" hidden="1" customHeight="1" outlineLevel="1">
      <c r="A562" s="537"/>
      <c r="B562" s="537" t="s">
        <v>340</v>
      </c>
      <c r="C562" s="146" t="s">
        <v>855</v>
      </c>
      <c r="D562" s="23"/>
      <c r="E562" s="135"/>
      <c r="F562" s="23"/>
      <c r="G562" s="23"/>
      <c r="H562" s="181"/>
      <c r="I562" s="136"/>
      <c r="J562" s="137"/>
      <c r="K562" s="138"/>
      <c r="L562" s="139"/>
      <c r="M562" s="139"/>
      <c r="N562" s="139"/>
      <c r="O562" s="139"/>
      <c r="P562" s="139"/>
      <c r="Q562" s="139"/>
      <c r="R562" s="139"/>
      <c r="S562" s="140"/>
      <c r="T562" s="139"/>
      <c r="U562" s="139"/>
      <c r="V562" s="139"/>
      <c r="W562" s="139"/>
      <c r="X562" s="23"/>
      <c r="Y562" s="139"/>
      <c r="Z562" s="139"/>
      <c r="AA562" s="139"/>
      <c r="AB562" s="288"/>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41">
        <f t="shared" ref="BH562:CB562" si="317">COUNTIFS($K$7:$K$446,"TCKNXH",BH$7:BH$446,"2")</f>
        <v>24</v>
      </c>
      <c r="BI562" s="141">
        <f t="shared" si="317"/>
        <v>24</v>
      </c>
      <c r="BJ562" s="141">
        <f t="shared" si="317"/>
        <v>27</v>
      </c>
      <c r="BK562" s="141">
        <f t="shared" si="317"/>
        <v>25</v>
      </c>
      <c r="BL562" s="141">
        <f t="shared" si="317"/>
        <v>25</v>
      </c>
      <c r="BM562" s="141">
        <f t="shared" si="317"/>
        <v>16</v>
      </c>
      <c r="BN562" s="141">
        <f t="shared" si="317"/>
        <v>25</v>
      </c>
      <c r="BO562" s="141">
        <f t="shared" si="317"/>
        <v>21</v>
      </c>
      <c r="BP562" s="141">
        <f t="shared" si="317"/>
        <v>20</v>
      </c>
      <c r="BQ562" s="141">
        <f t="shared" si="317"/>
        <v>23</v>
      </c>
      <c r="BR562" s="141">
        <f t="shared" si="317"/>
        <v>25</v>
      </c>
      <c r="BS562" s="141">
        <f t="shared" si="317"/>
        <v>22</v>
      </c>
      <c r="BT562" s="141">
        <f t="shared" si="317"/>
        <v>22</v>
      </c>
      <c r="BU562" s="141">
        <f t="shared" si="317"/>
        <v>22</v>
      </c>
      <c r="BV562" s="141">
        <f t="shared" si="317"/>
        <v>14</v>
      </c>
      <c r="BW562" s="141">
        <f t="shared" si="317"/>
        <v>24</v>
      </c>
      <c r="BX562" s="141">
        <f t="shared" si="317"/>
        <v>15</v>
      </c>
      <c r="BY562" s="141">
        <f t="shared" si="317"/>
        <v>18</v>
      </c>
      <c r="BZ562" s="141">
        <f t="shared" si="317"/>
        <v>24</v>
      </c>
      <c r="CA562" s="141">
        <f t="shared" si="317"/>
        <v>20</v>
      </c>
      <c r="CB562" s="141">
        <f t="shared" si="317"/>
        <v>26</v>
      </c>
      <c r="CC562" s="487"/>
      <c r="CD562" s="690"/>
      <c r="CE562" s="488"/>
      <c r="CF562" s="690"/>
      <c r="CG562" s="488"/>
      <c r="CH562" s="690"/>
      <c r="CI562" s="488"/>
      <c r="CJ562" s="690"/>
      <c r="CK562" s="488"/>
      <c r="CL562" s="489"/>
      <c r="CM562" s="39"/>
    </row>
    <row r="563" spans="1:91" s="22" customFormat="1" ht="11.25" hidden="1" customHeight="1" outlineLevel="1">
      <c r="A563" s="537"/>
      <c r="B563" s="537"/>
      <c r="C563" s="146" t="s">
        <v>856</v>
      </c>
      <c r="D563" s="23"/>
      <c r="E563" s="135"/>
      <c r="F563" s="23"/>
      <c r="G563" s="23"/>
      <c r="H563" s="181"/>
      <c r="I563" s="136"/>
      <c r="J563" s="137"/>
      <c r="K563" s="138"/>
      <c r="L563" s="139"/>
      <c r="M563" s="139"/>
      <c r="N563" s="139"/>
      <c r="O563" s="139"/>
      <c r="P563" s="139"/>
      <c r="Q563" s="139"/>
      <c r="R563" s="139"/>
      <c r="S563" s="140"/>
      <c r="T563" s="139"/>
      <c r="U563" s="139"/>
      <c r="V563" s="139"/>
      <c r="W563" s="139"/>
      <c r="X563" s="23"/>
      <c r="Y563" s="139"/>
      <c r="Z563" s="139"/>
      <c r="AA563" s="139"/>
      <c r="AB563" s="288"/>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41">
        <f t="shared" ref="BH563:CB563" si="318">COUNTIFS($K$7:$K$446,"TCKNXH",BH$7:BH$446,"1")</f>
        <v>3</v>
      </c>
      <c r="BI563" s="141">
        <f t="shared" si="318"/>
        <v>3</v>
      </c>
      <c r="BJ563" s="141">
        <f t="shared" si="318"/>
        <v>0</v>
      </c>
      <c r="BK563" s="141">
        <f t="shared" si="318"/>
        <v>2</v>
      </c>
      <c r="BL563" s="141">
        <f t="shared" si="318"/>
        <v>2</v>
      </c>
      <c r="BM563" s="141">
        <f t="shared" si="318"/>
        <v>11</v>
      </c>
      <c r="BN563" s="141">
        <f t="shared" si="318"/>
        <v>2</v>
      </c>
      <c r="BO563" s="141">
        <f t="shared" si="318"/>
        <v>6</v>
      </c>
      <c r="BP563" s="141">
        <f t="shared" si="318"/>
        <v>7</v>
      </c>
      <c r="BQ563" s="141">
        <f t="shared" si="318"/>
        <v>4</v>
      </c>
      <c r="BR563" s="141">
        <f t="shared" si="318"/>
        <v>2</v>
      </c>
      <c r="BS563" s="141">
        <f t="shared" si="318"/>
        <v>5</v>
      </c>
      <c r="BT563" s="141">
        <f t="shared" si="318"/>
        <v>5</v>
      </c>
      <c r="BU563" s="141">
        <f t="shared" si="318"/>
        <v>5</v>
      </c>
      <c r="BV563" s="141">
        <f t="shared" si="318"/>
        <v>13</v>
      </c>
      <c r="BW563" s="141">
        <f t="shared" si="318"/>
        <v>3</v>
      </c>
      <c r="BX563" s="141">
        <f t="shared" si="318"/>
        <v>12</v>
      </c>
      <c r="BY563" s="141">
        <f t="shared" si="318"/>
        <v>9</v>
      </c>
      <c r="BZ563" s="141">
        <f t="shared" si="318"/>
        <v>3</v>
      </c>
      <c r="CA563" s="141">
        <f t="shared" si="318"/>
        <v>7</v>
      </c>
      <c r="CB563" s="141">
        <f t="shared" si="318"/>
        <v>1</v>
      </c>
      <c r="CC563" s="490"/>
      <c r="CD563" s="691"/>
      <c r="CE563" s="491"/>
      <c r="CF563" s="691"/>
      <c r="CG563" s="491"/>
      <c r="CH563" s="691"/>
      <c r="CI563" s="491"/>
      <c r="CJ563" s="691"/>
      <c r="CK563" s="491"/>
      <c r="CL563" s="492"/>
      <c r="CM563" s="39"/>
    </row>
    <row r="564" spans="1:91" s="22" customFormat="1" ht="11.25" hidden="1" customHeight="1" outlineLevel="1">
      <c r="A564" s="537"/>
      <c r="B564" s="537"/>
      <c r="C564" s="146" t="s">
        <v>857</v>
      </c>
      <c r="D564" s="23"/>
      <c r="E564" s="135"/>
      <c r="F564" s="23"/>
      <c r="G564" s="23"/>
      <c r="H564" s="181"/>
      <c r="I564" s="136"/>
      <c r="J564" s="137"/>
      <c r="K564" s="138"/>
      <c r="L564" s="139"/>
      <c r="M564" s="139"/>
      <c r="N564" s="139"/>
      <c r="O564" s="139"/>
      <c r="P564" s="139"/>
      <c r="Q564" s="139"/>
      <c r="R564" s="139"/>
      <c r="S564" s="140"/>
      <c r="T564" s="139"/>
      <c r="U564" s="139"/>
      <c r="V564" s="139"/>
      <c r="W564" s="139"/>
      <c r="X564" s="23"/>
      <c r="Y564" s="139"/>
      <c r="Z564" s="139"/>
      <c r="AA564" s="139"/>
      <c r="AB564" s="288"/>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41">
        <f t="shared" ref="BH564:CB564" si="319">COUNTIFS($K$7:$K$446,"TCKNXH",BH$7:BH$446,"0")</f>
        <v>0</v>
      </c>
      <c r="BI564" s="141">
        <f t="shared" si="319"/>
        <v>0</v>
      </c>
      <c r="BJ564" s="141">
        <f t="shared" si="319"/>
        <v>0</v>
      </c>
      <c r="BK564" s="141">
        <f t="shared" si="319"/>
        <v>0</v>
      </c>
      <c r="BL564" s="141">
        <f t="shared" si="319"/>
        <v>0</v>
      </c>
      <c r="BM564" s="141">
        <f t="shared" si="319"/>
        <v>0</v>
      </c>
      <c r="BN564" s="141">
        <f t="shared" si="319"/>
        <v>0</v>
      </c>
      <c r="BO564" s="141">
        <f t="shared" si="319"/>
        <v>0</v>
      </c>
      <c r="BP564" s="141">
        <f t="shared" si="319"/>
        <v>0</v>
      </c>
      <c r="BQ564" s="141">
        <f t="shared" si="319"/>
        <v>0</v>
      </c>
      <c r="BR564" s="141">
        <f t="shared" si="319"/>
        <v>0</v>
      </c>
      <c r="BS564" s="141">
        <f t="shared" si="319"/>
        <v>0</v>
      </c>
      <c r="BT564" s="141">
        <f t="shared" si="319"/>
        <v>0</v>
      </c>
      <c r="BU564" s="141">
        <f t="shared" si="319"/>
        <v>0</v>
      </c>
      <c r="BV564" s="141">
        <f t="shared" si="319"/>
        <v>0</v>
      </c>
      <c r="BW564" s="141">
        <f t="shared" si="319"/>
        <v>0</v>
      </c>
      <c r="BX564" s="141">
        <f t="shared" si="319"/>
        <v>0</v>
      </c>
      <c r="BY564" s="141">
        <f t="shared" si="319"/>
        <v>0</v>
      </c>
      <c r="BZ564" s="141">
        <f t="shared" si="319"/>
        <v>0</v>
      </c>
      <c r="CA564" s="141">
        <f t="shared" si="319"/>
        <v>0</v>
      </c>
      <c r="CB564" s="141">
        <f t="shared" si="319"/>
        <v>0</v>
      </c>
      <c r="CC564" s="490"/>
      <c r="CD564" s="691"/>
      <c r="CE564" s="491"/>
      <c r="CF564" s="691"/>
      <c r="CG564" s="491"/>
      <c r="CH564" s="691"/>
      <c r="CI564" s="491"/>
      <c r="CJ564" s="691"/>
      <c r="CK564" s="491"/>
      <c r="CL564" s="492"/>
      <c r="CM564" s="39"/>
    </row>
    <row r="565" spans="1:91" s="22" customFormat="1" ht="11.25" hidden="1" customHeight="1" outlineLevel="1">
      <c r="A565" s="537"/>
      <c r="B565" s="537"/>
      <c r="C565" s="496" t="s">
        <v>873</v>
      </c>
      <c r="D565" s="497"/>
      <c r="E565" s="498"/>
      <c r="F565" s="23"/>
      <c r="G565" s="23"/>
      <c r="H565" s="181"/>
      <c r="I565" s="136"/>
      <c r="J565" s="137"/>
      <c r="K565" s="138"/>
      <c r="L565" s="139"/>
      <c r="M565" s="139"/>
      <c r="N565" s="139"/>
      <c r="O565" s="139"/>
      <c r="P565" s="139"/>
      <c r="Q565" s="139"/>
      <c r="R565" s="139"/>
      <c r="S565" s="140"/>
      <c r="T565" s="139"/>
      <c r="U565" s="139"/>
      <c r="V565" s="139"/>
      <c r="W565" s="139"/>
      <c r="X565" s="23"/>
      <c r="Y565" s="139"/>
      <c r="Z565" s="139"/>
      <c r="AA565" s="139"/>
      <c r="AB565" s="288"/>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41">
        <f t="shared" ref="BH565:CB565" si="320">COUNTIFS($K$7:$K$446,"TCKNXH",BH$7:BH$446,"KĐG")</f>
        <v>1</v>
      </c>
      <c r="BI565" s="141">
        <f t="shared" si="320"/>
        <v>1</v>
      </c>
      <c r="BJ565" s="141">
        <f t="shared" si="320"/>
        <v>1</v>
      </c>
      <c r="BK565" s="141">
        <f t="shared" si="320"/>
        <v>1</v>
      </c>
      <c r="BL565" s="141">
        <f t="shared" si="320"/>
        <v>1</v>
      </c>
      <c r="BM565" s="141">
        <f t="shared" si="320"/>
        <v>1</v>
      </c>
      <c r="BN565" s="141">
        <f t="shared" si="320"/>
        <v>1</v>
      </c>
      <c r="BO565" s="141">
        <f t="shared" si="320"/>
        <v>1</v>
      </c>
      <c r="BP565" s="141">
        <f t="shared" si="320"/>
        <v>1</v>
      </c>
      <c r="BQ565" s="141">
        <f t="shared" si="320"/>
        <v>1</v>
      </c>
      <c r="BR565" s="141">
        <f t="shared" si="320"/>
        <v>1</v>
      </c>
      <c r="BS565" s="141">
        <f t="shared" si="320"/>
        <v>1</v>
      </c>
      <c r="BT565" s="141">
        <f t="shared" si="320"/>
        <v>1</v>
      </c>
      <c r="BU565" s="141">
        <f t="shared" si="320"/>
        <v>1</v>
      </c>
      <c r="BV565" s="141">
        <f t="shared" si="320"/>
        <v>1</v>
      </c>
      <c r="BW565" s="141">
        <f t="shared" si="320"/>
        <v>1</v>
      </c>
      <c r="BX565" s="141">
        <f t="shared" si="320"/>
        <v>1</v>
      </c>
      <c r="BY565" s="141">
        <f t="shared" si="320"/>
        <v>1</v>
      </c>
      <c r="BZ565" s="141">
        <f t="shared" si="320"/>
        <v>1</v>
      </c>
      <c r="CA565" s="141">
        <f t="shared" si="320"/>
        <v>1</v>
      </c>
      <c r="CB565" s="141">
        <f t="shared" si="320"/>
        <v>1</v>
      </c>
      <c r="CC565" s="490"/>
      <c r="CD565" s="691"/>
      <c r="CE565" s="491"/>
      <c r="CF565" s="691"/>
      <c r="CG565" s="491"/>
      <c r="CH565" s="691"/>
      <c r="CI565" s="491"/>
      <c r="CJ565" s="691"/>
      <c r="CK565" s="491"/>
      <c r="CL565" s="492"/>
      <c r="CM565" s="39"/>
    </row>
    <row r="566" spans="1:91" s="266" customFormat="1" ht="11.25" hidden="1" customHeight="1" outlineLevel="1">
      <c r="A566" s="711"/>
      <c r="B566" s="711"/>
      <c r="C566" s="695" t="s">
        <v>874</v>
      </c>
      <c r="D566" s="696"/>
      <c r="E566" s="697"/>
      <c r="F566" s="260"/>
      <c r="G566" s="23"/>
      <c r="H566" s="261"/>
      <c r="I566" s="262"/>
      <c r="J566" s="263"/>
      <c r="K566" s="264"/>
      <c r="L566" s="139"/>
      <c r="M566" s="139"/>
      <c r="N566" s="139"/>
      <c r="O566" s="139"/>
      <c r="P566" s="139"/>
      <c r="Q566" s="139"/>
      <c r="R566" s="139"/>
      <c r="S566" s="140"/>
      <c r="T566" s="139"/>
      <c r="U566" s="139"/>
      <c r="V566" s="139"/>
      <c r="W566" s="139"/>
      <c r="X566" s="23"/>
      <c r="Y566" s="139"/>
      <c r="Z566" s="139"/>
      <c r="AA566" s="139"/>
      <c r="AB566" s="288"/>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347">
        <f>BH565/(BH562+BH563+BH564+BH565)</f>
        <v>3.5714285714285712E-2</v>
      </c>
      <c r="BI566" s="347">
        <f t="shared" ref="BI566:CB566" si="321">BI565/(BI562+BI563+BI564+BI565)</f>
        <v>3.5714285714285712E-2</v>
      </c>
      <c r="BJ566" s="347">
        <f t="shared" si="321"/>
        <v>3.5714285714285712E-2</v>
      </c>
      <c r="BK566" s="347">
        <f t="shared" si="321"/>
        <v>3.5714285714285712E-2</v>
      </c>
      <c r="BL566" s="347">
        <f t="shared" si="321"/>
        <v>3.5714285714285712E-2</v>
      </c>
      <c r="BM566" s="347">
        <f t="shared" si="321"/>
        <v>3.5714285714285712E-2</v>
      </c>
      <c r="BN566" s="347">
        <f t="shared" si="321"/>
        <v>3.5714285714285712E-2</v>
      </c>
      <c r="BO566" s="347">
        <f t="shared" si="321"/>
        <v>3.5714285714285712E-2</v>
      </c>
      <c r="BP566" s="347">
        <f t="shared" si="321"/>
        <v>3.5714285714285712E-2</v>
      </c>
      <c r="BQ566" s="347">
        <f t="shared" si="321"/>
        <v>3.5714285714285712E-2</v>
      </c>
      <c r="BR566" s="347">
        <f t="shared" si="321"/>
        <v>3.5714285714285712E-2</v>
      </c>
      <c r="BS566" s="347">
        <f t="shared" si="321"/>
        <v>3.5714285714285712E-2</v>
      </c>
      <c r="BT566" s="347">
        <f t="shared" si="321"/>
        <v>3.5714285714285712E-2</v>
      </c>
      <c r="BU566" s="347">
        <f t="shared" si="321"/>
        <v>3.5714285714285712E-2</v>
      </c>
      <c r="BV566" s="347">
        <f t="shared" si="321"/>
        <v>3.5714285714285712E-2</v>
      </c>
      <c r="BW566" s="347">
        <f t="shared" si="321"/>
        <v>3.5714285714285712E-2</v>
      </c>
      <c r="BX566" s="347">
        <f t="shared" si="321"/>
        <v>3.5714285714285712E-2</v>
      </c>
      <c r="BY566" s="347">
        <f t="shared" si="321"/>
        <v>3.5714285714285712E-2</v>
      </c>
      <c r="BZ566" s="347">
        <f t="shared" si="321"/>
        <v>3.5714285714285712E-2</v>
      </c>
      <c r="CA566" s="347">
        <f t="shared" si="321"/>
        <v>3.5714285714285712E-2</v>
      </c>
      <c r="CB566" s="347">
        <f t="shared" si="321"/>
        <v>3.5714285714285712E-2</v>
      </c>
      <c r="CC566" s="692"/>
      <c r="CD566" s="693"/>
      <c r="CE566" s="693"/>
      <c r="CF566" s="693"/>
      <c r="CG566" s="693"/>
      <c r="CH566" s="693"/>
      <c r="CI566" s="693"/>
      <c r="CJ566" s="693"/>
      <c r="CK566" s="693"/>
      <c r="CL566" s="694"/>
      <c r="CM566" s="265"/>
    </row>
    <row r="567" spans="1:91" s="22" customFormat="1" ht="11.25" hidden="1" customHeight="1" outlineLevel="1">
      <c r="A567" s="537"/>
      <c r="B567" s="537"/>
      <c r="C567" s="499" t="s">
        <v>869</v>
      </c>
      <c r="D567" s="500"/>
      <c r="E567" s="501"/>
      <c r="F567" s="23"/>
      <c r="G567" s="23"/>
      <c r="H567" s="181"/>
      <c r="I567" s="136"/>
      <c r="J567" s="137"/>
      <c r="K567" s="138"/>
      <c r="L567" s="139"/>
      <c r="M567" s="139"/>
      <c r="N567" s="139"/>
      <c r="O567" s="139"/>
      <c r="P567" s="139"/>
      <c r="Q567" s="139"/>
      <c r="R567" s="139"/>
      <c r="S567" s="140"/>
      <c r="T567" s="139"/>
      <c r="U567" s="139"/>
      <c r="V567" s="139"/>
      <c r="W567" s="139"/>
      <c r="X567" s="23"/>
      <c r="Y567" s="139"/>
      <c r="Z567" s="139"/>
      <c r="AA567" s="139"/>
      <c r="AB567" s="288"/>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43">
        <f>(((BH562*2)+(BH563*1)+(BH564*0)))/(BH562+BH563+BH564)</f>
        <v>1.8888888888888888</v>
      </c>
      <c r="BI567" s="143">
        <f t="shared" ref="BI567:CB567" si="322">(((BI562*2)+(BI563*1)+(BI564*0)))/(BI562+BI563+BI564)</f>
        <v>1.8888888888888888</v>
      </c>
      <c r="BJ567" s="143">
        <f t="shared" si="322"/>
        <v>2</v>
      </c>
      <c r="BK567" s="143">
        <f t="shared" si="322"/>
        <v>1.9259259259259258</v>
      </c>
      <c r="BL567" s="143">
        <f t="shared" si="322"/>
        <v>1.9259259259259258</v>
      </c>
      <c r="BM567" s="143">
        <f t="shared" si="322"/>
        <v>1.5925925925925926</v>
      </c>
      <c r="BN567" s="143">
        <f t="shared" si="322"/>
        <v>1.9259259259259258</v>
      </c>
      <c r="BO567" s="143">
        <f t="shared" si="322"/>
        <v>1.7777777777777777</v>
      </c>
      <c r="BP567" s="143">
        <f t="shared" si="322"/>
        <v>1.7407407407407407</v>
      </c>
      <c r="BQ567" s="143">
        <f t="shared" si="322"/>
        <v>1.8518518518518519</v>
      </c>
      <c r="BR567" s="143">
        <f t="shared" si="322"/>
        <v>1.9259259259259258</v>
      </c>
      <c r="BS567" s="143">
        <f t="shared" si="322"/>
        <v>1.8148148148148149</v>
      </c>
      <c r="BT567" s="143">
        <f t="shared" si="322"/>
        <v>1.8148148148148149</v>
      </c>
      <c r="BU567" s="143">
        <f t="shared" si="322"/>
        <v>1.8148148148148149</v>
      </c>
      <c r="BV567" s="143">
        <f t="shared" si="322"/>
        <v>1.5185185185185186</v>
      </c>
      <c r="BW567" s="143">
        <f t="shared" si="322"/>
        <v>1.8888888888888888</v>
      </c>
      <c r="BX567" s="143">
        <f t="shared" si="322"/>
        <v>1.5555555555555556</v>
      </c>
      <c r="BY567" s="143">
        <f t="shared" si="322"/>
        <v>1.6666666666666667</v>
      </c>
      <c r="BZ567" s="143">
        <f t="shared" si="322"/>
        <v>1.8888888888888888</v>
      </c>
      <c r="CA567" s="143">
        <f t="shared" si="322"/>
        <v>1.7407407407407407</v>
      </c>
      <c r="CB567" s="143">
        <f t="shared" si="322"/>
        <v>1.962962962962963</v>
      </c>
      <c r="CC567" s="505">
        <f>COUNTIF(BH568:CB568,"Đ")</f>
        <v>18</v>
      </c>
      <c r="CD567" s="685">
        <f>CC567/(CC567+CE567+CG567+CI567)</f>
        <v>0.8571428571428571</v>
      </c>
      <c r="CE567" s="515">
        <f>COUNTIF(BH568:CB568,"CCG")</f>
        <v>3</v>
      </c>
      <c r="CF567" s="685">
        <f>CE567/(CC567+CE567+CG567+CI567)</f>
        <v>0.14285714285714285</v>
      </c>
      <c r="CG567" s="515">
        <f>COUNTIF(BH568:CB568,"CĐ")</f>
        <v>0</v>
      </c>
      <c r="CH567" s="685">
        <f>CG567/(CC567+CE567+CG567+CI567)</f>
        <v>0</v>
      </c>
      <c r="CI567" s="516">
        <f>COUNTIF(BH568:CB568,"KĐG")</f>
        <v>0</v>
      </c>
      <c r="CJ567" s="686">
        <f>CI567/(CC567+CE567+CG567+CI567)</f>
        <v>0</v>
      </c>
      <c r="CK567" s="688">
        <f>(((CC567*2)+(CE567*1)+(CG567*0)))/(CC567+CE567+CG567)</f>
        <v>1.8571428571428572</v>
      </c>
      <c r="CL567" s="512" t="str">
        <f>IF(CJ567&gt;=50%,"KĐG",IF(CK567&gt;=1.6,"Đạt",IF(CK567&gt;=1,"Cần cố gắng","Chưa đạt")))</f>
        <v>Đạt</v>
      </c>
      <c r="CM567" s="39"/>
    </row>
    <row r="568" spans="1:91" s="22" customFormat="1" ht="11.25" hidden="1" customHeight="1" outlineLevel="1">
      <c r="A568" s="537"/>
      <c r="B568" s="537"/>
      <c r="C568" s="502"/>
      <c r="D568" s="503"/>
      <c r="E568" s="504"/>
      <c r="F568" s="23"/>
      <c r="G568" s="23"/>
      <c r="H568" s="181"/>
      <c r="I568" s="136"/>
      <c r="J568" s="137"/>
      <c r="K568" s="138"/>
      <c r="L568" s="139"/>
      <c r="M568" s="139"/>
      <c r="N568" s="139"/>
      <c r="O568" s="139"/>
      <c r="P568" s="139"/>
      <c r="Q568" s="139"/>
      <c r="R568" s="139"/>
      <c r="S568" s="140"/>
      <c r="T568" s="139"/>
      <c r="U568" s="139"/>
      <c r="V568" s="139"/>
      <c r="W568" s="139"/>
      <c r="X568" s="23"/>
      <c r="Y568" s="139"/>
      <c r="Z568" s="139"/>
      <c r="AA568" s="139"/>
      <c r="AB568" s="288"/>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43" t="str">
        <f>IF(BH566&gt;=50%,"KĐG",IF(BH567&gt;=1.6,"Đ",IF(BH567&gt;=1,"CCG","CĐ")))</f>
        <v>Đ</v>
      </c>
      <c r="BI568" s="143" t="str">
        <f t="shared" ref="BI568:CB568" si="323">IF(BI566&gt;=50%,"KĐG",IF(BI567&gt;=1.6,"Đ",IF(BI567&gt;=1,"CCG","CĐ")))</f>
        <v>Đ</v>
      </c>
      <c r="BJ568" s="143" t="str">
        <f t="shared" si="323"/>
        <v>Đ</v>
      </c>
      <c r="BK568" s="143" t="str">
        <f t="shared" si="323"/>
        <v>Đ</v>
      </c>
      <c r="BL568" s="143" t="str">
        <f t="shared" si="323"/>
        <v>Đ</v>
      </c>
      <c r="BM568" s="143" t="str">
        <f t="shared" si="323"/>
        <v>CCG</v>
      </c>
      <c r="BN568" s="143" t="str">
        <f t="shared" si="323"/>
        <v>Đ</v>
      </c>
      <c r="BO568" s="143" t="str">
        <f t="shared" si="323"/>
        <v>Đ</v>
      </c>
      <c r="BP568" s="143" t="str">
        <f t="shared" si="323"/>
        <v>Đ</v>
      </c>
      <c r="BQ568" s="143" t="str">
        <f t="shared" si="323"/>
        <v>Đ</v>
      </c>
      <c r="BR568" s="143" t="str">
        <f t="shared" si="323"/>
        <v>Đ</v>
      </c>
      <c r="BS568" s="143" t="str">
        <f t="shared" si="323"/>
        <v>Đ</v>
      </c>
      <c r="BT568" s="143" t="str">
        <f t="shared" si="323"/>
        <v>Đ</v>
      </c>
      <c r="BU568" s="143" t="str">
        <f t="shared" si="323"/>
        <v>Đ</v>
      </c>
      <c r="BV568" s="143" t="str">
        <f t="shared" si="323"/>
        <v>CCG</v>
      </c>
      <c r="BW568" s="143" t="str">
        <f t="shared" si="323"/>
        <v>Đ</v>
      </c>
      <c r="BX568" s="143" t="str">
        <f t="shared" si="323"/>
        <v>CCG</v>
      </c>
      <c r="BY568" s="143" t="str">
        <f t="shared" si="323"/>
        <v>Đ</v>
      </c>
      <c r="BZ568" s="143" t="str">
        <f t="shared" si="323"/>
        <v>Đ</v>
      </c>
      <c r="CA568" s="143" t="str">
        <f t="shared" si="323"/>
        <v>Đ</v>
      </c>
      <c r="CB568" s="143" t="str">
        <f t="shared" si="323"/>
        <v>Đ</v>
      </c>
      <c r="CC568" s="505"/>
      <c r="CD568" s="685"/>
      <c r="CE568" s="515"/>
      <c r="CF568" s="685"/>
      <c r="CG568" s="515"/>
      <c r="CH568" s="685"/>
      <c r="CI568" s="517"/>
      <c r="CJ568" s="687"/>
      <c r="CK568" s="688"/>
      <c r="CL568" s="513"/>
      <c r="CM568" s="39"/>
    </row>
    <row r="569" spans="1:91" s="22" customFormat="1" ht="11.25" hidden="1" customHeight="1" outlineLevel="1">
      <c r="A569" s="537"/>
      <c r="B569" s="518" t="s">
        <v>330</v>
      </c>
      <c r="C569" s="124" t="s">
        <v>855</v>
      </c>
      <c r="D569" s="349"/>
      <c r="E569" s="350"/>
      <c r="F569" s="349"/>
      <c r="G569" s="349"/>
      <c r="H569" s="180"/>
      <c r="I569" s="126"/>
      <c r="J569" s="127"/>
      <c r="K569" s="127"/>
      <c r="L569" s="349"/>
      <c r="M569" s="349"/>
      <c r="N569" s="349"/>
      <c r="O569" s="349"/>
      <c r="P569" s="349"/>
      <c r="Q569" s="349"/>
      <c r="R569" s="349"/>
      <c r="S569" s="128"/>
      <c r="T569" s="349"/>
      <c r="U569" s="349"/>
      <c r="V569" s="349"/>
      <c r="W569" s="349"/>
      <c r="X569" s="349"/>
      <c r="Y569" s="349"/>
      <c r="Z569" s="349"/>
      <c r="AA569" s="349"/>
      <c r="AB569" s="287"/>
      <c r="AC569" s="349"/>
      <c r="AD569" s="349"/>
      <c r="AE569" s="349"/>
      <c r="AF569" s="349"/>
      <c r="AG569" s="349"/>
      <c r="AH569" s="349"/>
      <c r="AI569" s="349"/>
      <c r="AJ569" s="349"/>
      <c r="AK569" s="349"/>
      <c r="AL569" s="349"/>
      <c r="AM569" s="349"/>
      <c r="AN569" s="349"/>
      <c r="AO569" s="349"/>
      <c r="AP569" s="349"/>
      <c r="AQ569" s="349"/>
      <c r="AR569" s="349"/>
      <c r="AS569" s="349"/>
      <c r="AT569" s="349"/>
      <c r="AU569" s="349"/>
      <c r="AV569" s="349"/>
      <c r="AW569" s="349"/>
      <c r="AX569" s="349"/>
      <c r="AY569" s="349"/>
      <c r="AZ569" s="349"/>
      <c r="BA569" s="349"/>
      <c r="BB569" s="349"/>
      <c r="BC569" s="349"/>
      <c r="BD569" s="349"/>
      <c r="BE569" s="349"/>
      <c r="BF569" s="349"/>
      <c r="BG569" s="349"/>
      <c r="BH569" s="129">
        <f t="shared" ref="BH569:CB569" si="324">COUNTIFS($K$7:$K$446,"Thẩm mỹ",BH$7:BH$446,"2")</f>
        <v>83</v>
      </c>
      <c r="BI569" s="129">
        <f t="shared" si="324"/>
        <v>87</v>
      </c>
      <c r="BJ569" s="129">
        <f t="shared" si="324"/>
        <v>94</v>
      </c>
      <c r="BK569" s="129">
        <f t="shared" si="324"/>
        <v>86</v>
      </c>
      <c r="BL569" s="129">
        <f t="shared" si="324"/>
        <v>91</v>
      </c>
      <c r="BM569" s="129">
        <f t="shared" si="324"/>
        <v>47</v>
      </c>
      <c r="BN569" s="129">
        <f t="shared" si="324"/>
        <v>96</v>
      </c>
      <c r="BO569" s="129">
        <f t="shared" si="324"/>
        <v>78</v>
      </c>
      <c r="BP569" s="129">
        <f t="shared" si="324"/>
        <v>86</v>
      </c>
      <c r="BQ569" s="129">
        <f t="shared" si="324"/>
        <v>92</v>
      </c>
      <c r="BR569" s="129">
        <f t="shared" si="324"/>
        <v>94</v>
      </c>
      <c r="BS569" s="129">
        <f t="shared" si="324"/>
        <v>96</v>
      </c>
      <c r="BT569" s="129">
        <f t="shared" si="324"/>
        <v>75</v>
      </c>
      <c r="BU569" s="129">
        <f t="shared" si="324"/>
        <v>72</v>
      </c>
      <c r="BV569" s="129">
        <f t="shared" si="324"/>
        <v>69</v>
      </c>
      <c r="BW569" s="129">
        <f t="shared" si="324"/>
        <v>94</v>
      </c>
      <c r="BX569" s="129">
        <f t="shared" si="324"/>
        <v>67</v>
      </c>
      <c r="BY569" s="129">
        <f t="shared" si="324"/>
        <v>75</v>
      </c>
      <c r="BZ569" s="129">
        <f t="shared" si="324"/>
        <v>95</v>
      </c>
      <c r="CA569" s="129">
        <f t="shared" si="324"/>
        <v>79</v>
      </c>
      <c r="CB569" s="129">
        <f t="shared" si="324"/>
        <v>94</v>
      </c>
      <c r="CC569" s="519"/>
      <c r="CD569" s="703"/>
      <c r="CE569" s="520"/>
      <c r="CF569" s="703"/>
      <c r="CG569" s="520"/>
      <c r="CH569" s="703"/>
      <c r="CI569" s="520"/>
      <c r="CJ569" s="703"/>
      <c r="CK569" s="520"/>
      <c r="CL569" s="521"/>
      <c r="CM569" s="315"/>
    </row>
    <row r="570" spans="1:91" s="22" customFormat="1" ht="11.25" hidden="1" customHeight="1" outlineLevel="1">
      <c r="A570" s="537"/>
      <c r="B570" s="518"/>
      <c r="C570" s="124" t="s">
        <v>856</v>
      </c>
      <c r="D570" s="349"/>
      <c r="E570" s="350"/>
      <c r="F570" s="349"/>
      <c r="G570" s="349"/>
      <c r="H570" s="180"/>
      <c r="I570" s="126"/>
      <c r="J570" s="127"/>
      <c r="K570" s="127"/>
      <c r="L570" s="349"/>
      <c r="M570" s="349"/>
      <c r="N570" s="349"/>
      <c r="O570" s="349"/>
      <c r="P570" s="349"/>
      <c r="Q570" s="349"/>
      <c r="R570" s="349"/>
      <c r="S570" s="128"/>
      <c r="T570" s="349"/>
      <c r="U570" s="349"/>
      <c r="V570" s="349"/>
      <c r="W570" s="349"/>
      <c r="X570" s="349"/>
      <c r="Y570" s="349"/>
      <c r="Z570" s="349"/>
      <c r="AA570" s="349"/>
      <c r="AB570" s="287"/>
      <c r="AC570" s="349"/>
      <c r="AD570" s="349"/>
      <c r="AE570" s="349"/>
      <c r="AF570" s="349"/>
      <c r="AG570" s="349"/>
      <c r="AH570" s="349"/>
      <c r="AI570" s="349"/>
      <c r="AJ570" s="349"/>
      <c r="AK570" s="349"/>
      <c r="AL570" s="349"/>
      <c r="AM570" s="349"/>
      <c r="AN570" s="349"/>
      <c r="AO570" s="349"/>
      <c r="AP570" s="349"/>
      <c r="AQ570" s="349"/>
      <c r="AR570" s="349"/>
      <c r="AS570" s="349"/>
      <c r="AT570" s="349"/>
      <c r="AU570" s="349"/>
      <c r="AV570" s="349"/>
      <c r="AW570" s="349"/>
      <c r="AX570" s="349"/>
      <c r="AY570" s="349"/>
      <c r="AZ570" s="349"/>
      <c r="BA570" s="349"/>
      <c r="BB570" s="349"/>
      <c r="BC570" s="349"/>
      <c r="BD570" s="349"/>
      <c r="BE570" s="349"/>
      <c r="BF570" s="349"/>
      <c r="BG570" s="349"/>
      <c r="BH570" s="129">
        <f t="shared" ref="BH570:CB570" si="325">COUNTIFS($K$7:$K$446,"Thẩm mỹ",BH$7:BH$446,"1")</f>
        <v>22</v>
      </c>
      <c r="BI570" s="129">
        <f t="shared" si="325"/>
        <v>18</v>
      </c>
      <c r="BJ570" s="129">
        <f t="shared" si="325"/>
        <v>11</v>
      </c>
      <c r="BK570" s="129">
        <f t="shared" si="325"/>
        <v>19</v>
      </c>
      <c r="BL570" s="129">
        <f t="shared" si="325"/>
        <v>14</v>
      </c>
      <c r="BM570" s="129">
        <f t="shared" si="325"/>
        <v>58</v>
      </c>
      <c r="BN570" s="129">
        <f t="shared" si="325"/>
        <v>9</v>
      </c>
      <c r="BO570" s="129">
        <f t="shared" si="325"/>
        <v>27</v>
      </c>
      <c r="BP570" s="129">
        <f t="shared" si="325"/>
        <v>19</v>
      </c>
      <c r="BQ570" s="129">
        <f t="shared" si="325"/>
        <v>13</v>
      </c>
      <c r="BR570" s="129">
        <f t="shared" si="325"/>
        <v>11</v>
      </c>
      <c r="BS570" s="129">
        <f t="shared" si="325"/>
        <v>9</v>
      </c>
      <c r="BT570" s="129">
        <f t="shared" si="325"/>
        <v>30</v>
      </c>
      <c r="BU570" s="129">
        <f t="shared" si="325"/>
        <v>33</v>
      </c>
      <c r="BV570" s="129">
        <f t="shared" si="325"/>
        <v>35</v>
      </c>
      <c r="BW570" s="129">
        <f t="shared" si="325"/>
        <v>11</v>
      </c>
      <c r="BX570" s="129">
        <f t="shared" si="325"/>
        <v>37</v>
      </c>
      <c r="BY570" s="129">
        <f t="shared" si="325"/>
        <v>30</v>
      </c>
      <c r="BZ570" s="129">
        <f t="shared" si="325"/>
        <v>10</v>
      </c>
      <c r="CA570" s="129">
        <f t="shared" si="325"/>
        <v>26</v>
      </c>
      <c r="CB570" s="129">
        <f t="shared" si="325"/>
        <v>11</v>
      </c>
      <c r="CC570" s="522"/>
      <c r="CD570" s="704"/>
      <c r="CE570" s="523"/>
      <c r="CF570" s="704"/>
      <c r="CG570" s="523"/>
      <c r="CH570" s="704"/>
      <c r="CI570" s="523"/>
      <c r="CJ570" s="704"/>
      <c r="CK570" s="523"/>
      <c r="CL570" s="524"/>
      <c r="CM570" s="315"/>
    </row>
    <row r="571" spans="1:91" s="22" customFormat="1" ht="11.25" hidden="1" customHeight="1" outlineLevel="1">
      <c r="A571" s="537"/>
      <c r="B571" s="518"/>
      <c r="C571" s="124" t="s">
        <v>857</v>
      </c>
      <c r="D571" s="349"/>
      <c r="E571" s="350"/>
      <c r="F571" s="349"/>
      <c r="G571" s="349"/>
      <c r="H571" s="180"/>
      <c r="I571" s="126"/>
      <c r="J571" s="127"/>
      <c r="K571" s="127"/>
      <c r="L571" s="349"/>
      <c r="M571" s="349"/>
      <c r="N571" s="349"/>
      <c r="O571" s="349"/>
      <c r="P571" s="349"/>
      <c r="Q571" s="349"/>
      <c r="R571" s="349"/>
      <c r="S571" s="128"/>
      <c r="T571" s="349"/>
      <c r="U571" s="349"/>
      <c r="V571" s="349"/>
      <c r="W571" s="349"/>
      <c r="X571" s="349"/>
      <c r="Y571" s="349"/>
      <c r="Z571" s="349"/>
      <c r="AA571" s="349"/>
      <c r="AB571" s="287"/>
      <c r="AC571" s="349"/>
      <c r="AD571" s="349"/>
      <c r="AE571" s="349"/>
      <c r="AF571" s="349"/>
      <c r="AG571" s="349"/>
      <c r="AH571" s="349"/>
      <c r="AI571" s="349"/>
      <c r="AJ571" s="349"/>
      <c r="AK571" s="349"/>
      <c r="AL571" s="349"/>
      <c r="AM571" s="349"/>
      <c r="AN571" s="349"/>
      <c r="AO571" s="349"/>
      <c r="AP571" s="349"/>
      <c r="AQ571" s="349"/>
      <c r="AR571" s="349"/>
      <c r="AS571" s="349"/>
      <c r="AT571" s="349"/>
      <c r="AU571" s="349"/>
      <c r="AV571" s="349"/>
      <c r="AW571" s="349"/>
      <c r="AX571" s="349"/>
      <c r="AY571" s="349"/>
      <c r="AZ571" s="349"/>
      <c r="BA571" s="349"/>
      <c r="BB571" s="349"/>
      <c r="BC571" s="349"/>
      <c r="BD571" s="349"/>
      <c r="BE571" s="349"/>
      <c r="BF571" s="349"/>
      <c r="BG571" s="349"/>
      <c r="BH571" s="129">
        <f t="shared" ref="BH571:CB571" si="326">COUNTIFS($K$7:$K$446,"Thẩm mỹ",BH$7:BH$446,"0")</f>
        <v>0</v>
      </c>
      <c r="BI571" s="129">
        <f t="shared" si="326"/>
        <v>0</v>
      </c>
      <c r="BJ571" s="129">
        <f t="shared" si="326"/>
        <v>0</v>
      </c>
      <c r="BK571" s="129">
        <f t="shared" si="326"/>
        <v>0</v>
      </c>
      <c r="BL571" s="129">
        <f t="shared" si="326"/>
        <v>0</v>
      </c>
      <c r="BM571" s="129">
        <f t="shared" si="326"/>
        <v>0</v>
      </c>
      <c r="BN571" s="129">
        <f t="shared" si="326"/>
        <v>0</v>
      </c>
      <c r="BO571" s="129">
        <f t="shared" si="326"/>
        <v>0</v>
      </c>
      <c r="BP571" s="129">
        <f t="shared" si="326"/>
        <v>0</v>
      </c>
      <c r="BQ571" s="129">
        <f t="shared" si="326"/>
        <v>0</v>
      </c>
      <c r="BR571" s="129">
        <f t="shared" si="326"/>
        <v>0</v>
      </c>
      <c r="BS571" s="129">
        <f t="shared" si="326"/>
        <v>0</v>
      </c>
      <c r="BT571" s="129">
        <f t="shared" si="326"/>
        <v>0</v>
      </c>
      <c r="BU571" s="129">
        <f t="shared" si="326"/>
        <v>0</v>
      </c>
      <c r="BV571" s="129">
        <f t="shared" si="326"/>
        <v>1</v>
      </c>
      <c r="BW571" s="129">
        <f t="shared" si="326"/>
        <v>0</v>
      </c>
      <c r="BX571" s="129">
        <f t="shared" si="326"/>
        <v>1</v>
      </c>
      <c r="BY571" s="129">
        <f t="shared" si="326"/>
        <v>0</v>
      </c>
      <c r="BZ571" s="129">
        <f t="shared" si="326"/>
        <v>0</v>
      </c>
      <c r="CA571" s="129">
        <f t="shared" si="326"/>
        <v>0</v>
      </c>
      <c r="CB571" s="129">
        <f t="shared" si="326"/>
        <v>0</v>
      </c>
      <c r="CC571" s="522"/>
      <c r="CD571" s="704"/>
      <c r="CE571" s="523"/>
      <c r="CF571" s="704"/>
      <c r="CG571" s="523"/>
      <c r="CH571" s="704"/>
      <c r="CI571" s="523"/>
      <c r="CJ571" s="704"/>
      <c r="CK571" s="523"/>
      <c r="CL571" s="524"/>
      <c r="CM571" s="315"/>
    </row>
    <row r="572" spans="1:91" s="22" customFormat="1" ht="11.25" hidden="1" customHeight="1" outlineLevel="1">
      <c r="A572" s="537"/>
      <c r="B572" s="518"/>
      <c r="C572" s="528" t="s">
        <v>873</v>
      </c>
      <c r="D572" s="529"/>
      <c r="E572" s="530"/>
      <c r="F572" s="349"/>
      <c r="G572" s="349"/>
      <c r="H572" s="180"/>
      <c r="I572" s="126"/>
      <c r="J572" s="127"/>
      <c r="K572" s="127"/>
      <c r="L572" s="349"/>
      <c r="M572" s="349"/>
      <c r="N572" s="349"/>
      <c r="O572" s="349"/>
      <c r="P572" s="349"/>
      <c r="Q572" s="349"/>
      <c r="R572" s="349"/>
      <c r="S572" s="128"/>
      <c r="T572" s="349"/>
      <c r="U572" s="349"/>
      <c r="V572" s="349"/>
      <c r="W572" s="349"/>
      <c r="X572" s="349"/>
      <c r="Y572" s="349"/>
      <c r="Z572" s="349"/>
      <c r="AA572" s="349"/>
      <c r="AB572" s="287"/>
      <c r="AC572" s="349"/>
      <c r="AD572" s="349"/>
      <c r="AE572" s="349"/>
      <c r="AF572" s="349"/>
      <c r="AG572" s="349"/>
      <c r="AH572" s="349"/>
      <c r="AI572" s="349"/>
      <c r="AJ572" s="349"/>
      <c r="AK572" s="349"/>
      <c r="AL572" s="349"/>
      <c r="AM572" s="349"/>
      <c r="AN572" s="349"/>
      <c r="AO572" s="349"/>
      <c r="AP572" s="349"/>
      <c r="AQ572" s="349"/>
      <c r="AR572" s="349"/>
      <c r="AS572" s="349"/>
      <c r="AT572" s="349"/>
      <c r="AU572" s="349"/>
      <c r="AV572" s="349"/>
      <c r="AW572" s="349"/>
      <c r="AX572" s="349"/>
      <c r="AY572" s="349"/>
      <c r="AZ572" s="349"/>
      <c r="BA572" s="349"/>
      <c r="BB572" s="349"/>
      <c r="BC572" s="349"/>
      <c r="BD572" s="349"/>
      <c r="BE572" s="349"/>
      <c r="BF572" s="349"/>
      <c r="BG572" s="349"/>
      <c r="BH572" s="129">
        <f t="shared" ref="BH572:CB572" si="327">COUNTIFS($K$7:$K$446,"Thẩm mỹ",BH$7:BH$446,"KĐG")</f>
        <v>7</v>
      </c>
      <c r="BI572" s="129">
        <f t="shared" si="327"/>
        <v>7</v>
      </c>
      <c r="BJ572" s="129">
        <f t="shared" si="327"/>
        <v>7</v>
      </c>
      <c r="BK572" s="129">
        <f t="shared" si="327"/>
        <v>7</v>
      </c>
      <c r="BL572" s="129">
        <f t="shared" si="327"/>
        <v>7</v>
      </c>
      <c r="BM572" s="129">
        <f t="shared" si="327"/>
        <v>7</v>
      </c>
      <c r="BN572" s="129">
        <f t="shared" si="327"/>
        <v>7</v>
      </c>
      <c r="BO572" s="129">
        <f t="shared" si="327"/>
        <v>7</v>
      </c>
      <c r="BP572" s="129">
        <f t="shared" si="327"/>
        <v>7</v>
      </c>
      <c r="BQ572" s="129">
        <f t="shared" si="327"/>
        <v>7</v>
      </c>
      <c r="BR572" s="129">
        <f t="shared" si="327"/>
        <v>7</v>
      </c>
      <c r="BS572" s="129">
        <f t="shared" si="327"/>
        <v>7</v>
      </c>
      <c r="BT572" s="129">
        <f t="shared" si="327"/>
        <v>7</v>
      </c>
      <c r="BU572" s="129">
        <f t="shared" si="327"/>
        <v>7</v>
      </c>
      <c r="BV572" s="129">
        <f t="shared" si="327"/>
        <v>7</v>
      </c>
      <c r="BW572" s="129">
        <f t="shared" si="327"/>
        <v>7</v>
      </c>
      <c r="BX572" s="129">
        <f t="shared" si="327"/>
        <v>7</v>
      </c>
      <c r="BY572" s="129">
        <f t="shared" si="327"/>
        <v>7</v>
      </c>
      <c r="BZ572" s="129">
        <f t="shared" si="327"/>
        <v>7</v>
      </c>
      <c r="CA572" s="129">
        <f t="shared" si="327"/>
        <v>7</v>
      </c>
      <c r="CB572" s="129">
        <f t="shared" si="327"/>
        <v>7</v>
      </c>
      <c r="CC572" s="522"/>
      <c r="CD572" s="704"/>
      <c r="CE572" s="523"/>
      <c r="CF572" s="704"/>
      <c r="CG572" s="523"/>
      <c r="CH572" s="704"/>
      <c r="CI572" s="523"/>
      <c r="CJ572" s="704"/>
      <c r="CK572" s="523"/>
      <c r="CL572" s="524"/>
      <c r="CM572" s="315"/>
    </row>
    <row r="573" spans="1:91" s="266" customFormat="1" ht="11.25" hidden="1" customHeight="1" outlineLevel="1">
      <c r="A573" s="711"/>
      <c r="B573" s="702"/>
      <c r="C573" s="708" t="s">
        <v>874</v>
      </c>
      <c r="D573" s="709"/>
      <c r="E573" s="710"/>
      <c r="F573" s="267"/>
      <c r="G573" s="349"/>
      <c r="H573" s="268"/>
      <c r="I573" s="269"/>
      <c r="J573" s="270"/>
      <c r="K573" s="270"/>
      <c r="L573" s="349"/>
      <c r="M573" s="349"/>
      <c r="N573" s="349"/>
      <c r="O573" s="349"/>
      <c r="P573" s="349"/>
      <c r="Q573" s="349"/>
      <c r="R573" s="349"/>
      <c r="S573" s="128"/>
      <c r="T573" s="349"/>
      <c r="U573" s="349"/>
      <c r="V573" s="349"/>
      <c r="W573" s="349"/>
      <c r="X573" s="349"/>
      <c r="Y573" s="349"/>
      <c r="Z573" s="349"/>
      <c r="AA573" s="349"/>
      <c r="AB573" s="287"/>
      <c r="AC573" s="349"/>
      <c r="AD573" s="349"/>
      <c r="AE573" s="349"/>
      <c r="AF573" s="349"/>
      <c r="AG573" s="349"/>
      <c r="AH573" s="349"/>
      <c r="AI573" s="349"/>
      <c r="AJ573" s="349"/>
      <c r="AK573" s="349"/>
      <c r="AL573" s="349"/>
      <c r="AM573" s="349"/>
      <c r="AN573" s="349"/>
      <c r="AO573" s="349"/>
      <c r="AP573" s="349"/>
      <c r="AQ573" s="349"/>
      <c r="AR573" s="349"/>
      <c r="AS573" s="349"/>
      <c r="AT573" s="349"/>
      <c r="AU573" s="349"/>
      <c r="AV573" s="349"/>
      <c r="AW573" s="349"/>
      <c r="AX573" s="349"/>
      <c r="AY573" s="349"/>
      <c r="AZ573" s="349"/>
      <c r="BA573" s="349"/>
      <c r="BB573" s="349"/>
      <c r="BC573" s="349"/>
      <c r="BD573" s="349"/>
      <c r="BE573" s="349"/>
      <c r="BF573" s="349"/>
      <c r="BG573" s="349"/>
      <c r="BH573" s="346">
        <f>BH572/(BH569+BH570+BH571+BH572)</f>
        <v>6.25E-2</v>
      </c>
      <c r="BI573" s="346">
        <f t="shared" ref="BI573:CB573" si="328">BI572/(BI569+BI570+BI571+BI572)</f>
        <v>6.25E-2</v>
      </c>
      <c r="BJ573" s="346">
        <f t="shared" si="328"/>
        <v>6.25E-2</v>
      </c>
      <c r="BK573" s="346">
        <f t="shared" si="328"/>
        <v>6.25E-2</v>
      </c>
      <c r="BL573" s="346">
        <f t="shared" si="328"/>
        <v>6.25E-2</v>
      </c>
      <c r="BM573" s="346">
        <f t="shared" si="328"/>
        <v>6.25E-2</v>
      </c>
      <c r="BN573" s="346">
        <f t="shared" si="328"/>
        <v>6.25E-2</v>
      </c>
      <c r="BO573" s="346">
        <f t="shared" si="328"/>
        <v>6.25E-2</v>
      </c>
      <c r="BP573" s="346">
        <f t="shared" si="328"/>
        <v>6.25E-2</v>
      </c>
      <c r="BQ573" s="346">
        <f t="shared" si="328"/>
        <v>6.25E-2</v>
      </c>
      <c r="BR573" s="346">
        <f t="shared" si="328"/>
        <v>6.25E-2</v>
      </c>
      <c r="BS573" s="346">
        <f t="shared" si="328"/>
        <v>6.25E-2</v>
      </c>
      <c r="BT573" s="346">
        <f t="shared" si="328"/>
        <v>6.25E-2</v>
      </c>
      <c r="BU573" s="346">
        <f t="shared" si="328"/>
        <v>6.25E-2</v>
      </c>
      <c r="BV573" s="346">
        <f t="shared" si="328"/>
        <v>6.25E-2</v>
      </c>
      <c r="BW573" s="346">
        <f t="shared" si="328"/>
        <v>6.25E-2</v>
      </c>
      <c r="BX573" s="346">
        <f t="shared" si="328"/>
        <v>6.25E-2</v>
      </c>
      <c r="BY573" s="346">
        <f t="shared" si="328"/>
        <v>6.25E-2</v>
      </c>
      <c r="BZ573" s="346">
        <f t="shared" si="328"/>
        <v>6.25E-2</v>
      </c>
      <c r="CA573" s="346">
        <f t="shared" si="328"/>
        <v>6.25E-2</v>
      </c>
      <c r="CB573" s="346">
        <f t="shared" si="328"/>
        <v>6.25E-2</v>
      </c>
      <c r="CC573" s="705"/>
      <c r="CD573" s="706"/>
      <c r="CE573" s="706"/>
      <c r="CF573" s="706"/>
      <c r="CG573" s="706"/>
      <c r="CH573" s="706"/>
      <c r="CI573" s="706"/>
      <c r="CJ573" s="706"/>
      <c r="CK573" s="706"/>
      <c r="CL573" s="707"/>
      <c r="CM573" s="271"/>
    </row>
    <row r="574" spans="1:91" s="22" customFormat="1" ht="11.25" hidden="1" customHeight="1" outlineLevel="1">
      <c r="A574" s="537"/>
      <c r="B574" s="518"/>
      <c r="C574" s="531" t="s">
        <v>870</v>
      </c>
      <c r="D574" s="532"/>
      <c r="E574" s="533"/>
      <c r="F574" s="349"/>
      <c r="G574" s="349"/>
      <c r="H574" s="180"/>
      <c r="I574" s="126"/>
      <c r="J574" s="127"/>
      <c r="K574" s="127"/>
      <c r="L574" s="349"/>
      <c r="M574" s="349"/>
      <c r="N574" s="349"/>
      <c r="O574" s="349"/>
      <c r="P574" s="349"/>
      <c r="Q574" s="349"/>
      <c r="R574" s="349"/>
      <c r="S574" s="128"/>
      <c r="T574" s="349"/>
      <c r="U574" s="349"/>
      <c r="V574" s="349"/>
      <c r="W574" s="349"/>
      <c r="X574" s="349"/>
      <c r="Y574" s="349"/>
      <c r="Z574" s="349"/>
      <c r="AA574" s="349"/>
      <c r="AB574" s="287"/>
      <c r="AC574" s="349"/>
      <c r="AD574" s="349"/>
      <c r="AE574" s="349"/>
      <c r="AF574" s="349"/>
      <c r="AG574" s="349"/>
      <c r="AH574" s="349"/>
      <c r="AI574" s="349"/>
      <c r="AJ574" s="349"/>
      <c r="AK574" s="349"/>
      <c r="AL574" s="349"/>
      <c r="AM574" s="349"/>
      <c r="AN574" s="349"/>
      <c r="AO574" s="349"/>
      <c r="AP574" s="349"/>
      <c r="AQ574" s="349"/>
      <c r="AR574" s="349"/>
      <c r="AS574" s="349"/>
      <c r="AT574" s="349"/>
      <c r="AU574" s="349"/>
      <c r="AV574" s="349"/>
      <c r="AW574" s="349"/>
      <c r="AX574" s="349"/>
      <c r="AY574" s="349"/>
      <c r="AZ574" s="349"/>
      <c r="BA574" s="349"/>
      <c r="BB574" s="349"/>
      <c r="BC574" s="349"/>
      <c r="BD574" s="349"/>
      <c r="BE574" s="349"/>
      <c r="BF574" s="349"/>
      <c r="BG574" s="349"/>
      <c r="BH574" s="133">
        <f>(((BH569*2)+(BH570*1)+(BH571*0)))/(BH569+BH570+BH571)</f>
        <v>1.7904761904761906</v>
      </c>
      <c r="BI574" s="133">
        <f t="shared" ref="BI574:CB574" si="329">(((BI569*2)+(BI570*1)+(BI571*0)))/(BI569+BI570+BI571)</f>
        <v>1.8285714285714285</v>
      </c>
      <c r="BJ574" s="133">
        <f t="shared" si="329"/>
        <v>1.8952380952380952</v>
      </c>
      <c r="BK574" s="133">
        <f t="shared" si="329"/>
        <v>1.819047619047619</v>
      </c>
      <c r="BL574" s="133">
        <f t="shared" si="329"/>
        <v>1.8666666666666667</v>
      </c>
      <c r="BM574" s="133">
        <f t="shared" si="329"/>
        <v>1.4476190476190476</v>
      </c>
      <c r="BN574" s="133">
        <f t="shared" si="329"/>
        <v>1.9142857142857144</v>
      </c>
      <c r="BO574" s="133">
        <f t="shared" si="329"/>
        <v>1.7428571428571429</v>
      </c>
      <c r="BP574" s="133">
        <f t="shared" si="329"/>
        <v>1.819047619047619</v>
      </c>
      <c r="BQ574" s="133">
        <f t="shared" si="329"/>
        <v>1.8761904761904762</v>
      </c>
      <c r="BR574" s="133">
        <f t="shared" si="329"/>
        <v>1.8952380952380952</v>
      </c>
      <c r="BS574" s="133">
        <f t="shared" si="329"/>
        <v>1.9142857142857144</v>
      </c>
      <c r="BT574" s="133">
        <f t="shared" si="329"/>
        <v>1.7142857142857142</v>
      </c>
      <c r="BU574" s="133">
        <f t="shared" si="329"/>
        <v>1.6857142857142857</v>
      </c>
      <c r="BV574" s="133">
        <f t="shared" si="329"/>
        <v>1.6476190476190475</v>
      </c>
      <c r="BW574" s="133">
        <f t="shared" si="329"/>
        <v>1.8952380952380952</v>
      </c>
      <c r="BX574" s="133">
        <f t="shared" si="329"/>
        <v>1.6285714285714286</v>
      </c>
      <c r="BY574" s="133">
        <f t="shared" si="329"/>
        <v>1.7142857142857142</v>
      </c>
      <c r="BZ574" s="133">
        <f t="shared" si="329"/>
        <v>1.9047619047619047</v>
      </c>
      <c r="CA574" s="133">
        <f t="shared" si="329"/>
        <v>1.7523809523809524</v>
      </c>
      <c r="CB574" s="133">
        <f t="shared" si="329"/>
        <v>1.8952380952380952</v>
      </c>
      <c r="CC574" s="506">
        <f>COUNTIF(BH575:CB575,"Đ")</f>
        <v>20</v>
      </c>
      <c r="CD574" s="698">
        <f>CC574/(CC574+CE574+CG574+CI574)</f>
        <v>0.95238095238095233</v>
      </c>
      <c r="CE574" s="508">
        <f>COUNTIF(BH575:CB575,"CCG")</f>
        <v>1</v>
      </c>
      <c r="CF574" s="698">
        <f>CE574/(CC574+CE574+CG574+CI574)</f>
        <v>4.7619047619047616E-2</v>
      </c>
      <c r="CG574" s="508">
        <f>COUNTIF(BH575:CB575,"CĐ")</f>
        <v>0</v>
      </c>
      <c r="CH574" s="698">
        <f>CG574/(CC574+CE574+CG574+CI574)</f>
        <v>0</v>
      </c>
      <c r="CI574" s="538">
        <f>COUNTIF(BH575:CB575,"KĐG")</f>
        <v>0</v>
      </c>
      <c r="CJ574" s="699">
        <f>CI574/(CC574+CE574+CG574+CI574)</f>
        <v>0</v>
      </c>
      <c r="CK574" s="701">
        <f>(((CC574*2)+(CE574*1)+(CG574*0)))/(CC574+CE574+CG574)</f>
        <v>1.9523809523809523</v>
      </c>
      <c r="CL574" s="543" t="str">
        <f>IF(CJ574&gt;=50%,"KĐG",IF(CK574&gt;=1.6,"Đạt",IF(CK574&gt;=1,"Cần cố gắng","Chưa đạt")))</f>
        <v>Đạt</v>
      </c>
      <c r="CM574" s="315"/>
    </row>
    <row r="575" spans="1:91" s="22" customFormat="1" ht="11.25" hidden="1" customHeight="1" outlineLevel="1">
      <c r="A575" s="537"/>
      <c r="B575" s="518"/>
      <c r="C575" s="534"/>
      <c r="D575" s="535"/>
      <c r="E575" s="536"/>
      <c r="F575" s="349"/>
      <c r="G575" s="349"/>
      <c r="H575" s="180"/>
      <c r="I575" s="126"/>
      <c r="J575" s="127"/>
      <c r="K575" s="127"/>
      <c r="L575" s="349"/>
      <c r="M575" s="349"/>
      <c r="N575" s="349"/>
      <c r="O575" s="349"/>
      <c r="P575" s="349"/>
      <c r="Q575" s="349"/>
      <c r="R575" s="349"/>
      <c r="S575" s="128"/>
      <c r="T575" s="349"/>
      <c r="U575" s="349"/>
      <c r="V575" s="349"/>
      <c r="W575" s="349"/>
      <c r="X575" s="349"/>
      <c r="Y575" s="349"/>
      <c r="Z575" s="349"/>
      <c r="AA575" s="349"/>
      <c r="AB575" s="287"/>
      <c r="AC575" s="349"/>
      <c r="AD575" s="349"/>
      <c r="AE575" s="349"/>
      <c r="AF575" s="349"/>
      <c r="AG575" s="349"/>
      <c r="AH575" s="349"/>
      <c r="AI575" s="349"/>
      <c r="AJ575" s="349"/>
      <c r="AK575" s="349"/>
      <c r="AL575" s="349"/>
      <c r="AM575" s="349"/>
      <c r="AN575" s="349"/>
      <c r="AO575" s="349"/>
      <c r="AP575" s="349"/>
      <c r="AQ575" s="349"/>
      <c r="AR575" s="349"/>
      <c r="AS575" s="349"/>
      <c r="AT575" s="349"/>
      <c r="AU575" s="349"/>
      <c r="AV575" s="349"/>
      <c r="AW575" s="349"/>
      <c r="AX575" s="349"/>
      <c r="AY575" s="349"/>
      <c r="AZ575" s="349"/>
      <c r="BA575" s="349"/>
      <c r="BB575" s="349"/>
      <c r="BC575" s="349"/>
      <c r="BD575" s="349"/>
      <c r="BE575" s="349"/>
      <c r="BF575" s="349"/>
      <c r="BG575" s="349"/>
      <c r="BH575" s="133" t="str">
        <f>IF(BH573&gt;=50%,"KĐG",IF(BH574&gt;=1.6,"Đ",IF(BH574&gt;=1,"CCG","CĐ")))</f>
        <v>Đ</v>
      </c>
      <c r="BI575" s="133" t="str">
        <f t="shared" ref="BI575:CB575" si="330">IF(BI573&gt;=50%,"KĐG",IF(BI574&gt;=1.6,"Đ",IF(BI574&gt;=1,"CCG","CĐ")))</f>
        <v>Đ</v>
      </c>
      <c r="BJ575" s="133" t="str">
        <f t="shared" si="330"/>
        <v>Đ</v>
      </c>
      <c r="BK575" s="133" t="str">
        <f t="shared" si="330"/>
        <v>Đ</v>
      </c>
      <c r="BL575" s="133" t="str">
        <f t="shared" si="330"/>
        <v>Đ</v>
      </c>
      <c r="BM575" s="133" t="str">
        <f t="shared" si="330"/>
        <v>CCG</v>
      </c>
      <c r="BN575" s="133" t="str">
        <f t="shared" si="330"/>
        <v>Đ</v>
      </c>
      <c r="BO575" s="133" t="str">
        <f t="shared" si="330"/>
        <v>Đ</v>
      </c>
      <c r="BP575" s="133" t="str">
        <f t="shared" si="330"/>
        <v>Đ</v>
      </c>
      <c r="BQ575" s="133" t="str">
        <f t="shared" si="330"/>
        <v>Đ</v>
      </c>
      <c r="BR575" s="133" t="str">
        <f t="shared" si="330"/>
        <v>Đ</v>
      </c>
      <c r="BS575" s="133" t="str">
        <f t="shared" si="330"/>
        <v>Đ</v>
      </c>
      <c r="BT575" s="133" t="str">
        <f t="shared" si="330"/>
        <v>Đ</v>
      </c>
      <c r="BU575" s="133" t="str">
        <f t="shared" si="330"/>
        <v>Đ</v>
      </c>
      <c r="BV575" s="133" t="str">
        <f t="shared" si="330"/>
        <v>Đ</v>
      </c>
      <c r="BW575" s="133" t="str">
        <f t="shared" si="330"/>
        <v>Đ</v>
      </c>
      <c r="BX575" s="133" t="str">
        <f t="shared" si="330"/>
        <v>Đ</v>
      </c>
      <c r="BY575" s="133" t="str">
        <f t="shared" si="330"/>
        <v>Đ</v>
      </c>
      <c r="BZ575" s="133" t="str">
        <f t="shared" si="330"/>
        <v>Đ</v>
      </c>
      <c r="CA575" s="133" t="str">
        <f t="shared" si="330"/>
        <v>Đ</v>
      </c>
      <c r="CB575" s="133" t="str">
        <f t="shared" si="330"/>
        <v>Đ</v>
      </c>
      <c r="CC575" s="506"/>
      <c r="CD575" s="698"/>
      <c r="CE575" s="508"/>
      <c r="CF575" s="698"/>
      <c r="CG575" s="508"/>
      <c r="CH575" s="698"/>
      <c r="CI575" s="539"/>
      <c r="CJ575" s="700"/>
      <c r="CK575" s="701"/>
      <c r="CL575" s="544"/>
      <c r="CM575" s="315"/>
    </row>
    <row r="576" spans="1:91" s="22" customFormat="1" ht="11.25" hidden="1" customHeight="1" outlineLevel="1">
      <c r="A576" s="537"/>
      <c r="B576" s="486" t="s">
        <v>623</v>
      </c>
      <c r="C576" s="147" t="s">
        <v>855</v>
      </c>
      <c r="D576" s="23"/>
      <c r="E576" s="135"/>
      <c r="F576" s="23"/>
      <c r="G576" s="23"/>
      <c r="H576" s="181"/>
      <c r="I576" s="136"/>
      <c r="J576" s="137"/>
      <c r="K576" s="138"/>
      <c r="L576" s="139"/>
      <c r="M576" s="139"/>
      <c r="N576" s="139"/>
      <c r="O576" s="139"/>
      <c r="P576" s="139"/>
      <c r="Q576" s="139"/>
      <c r="R576" s="139"/>
      <c r="S576" s="140"/>
      <c r="T576" s="139"/>
      <c r="U576" s="139"/>
      <c r="V576" s="139"/>
      <c r="W576" s="139"/>
      <c r="X576" s="139"/>
      <c r="Y576" s="139"/>
      <c r="Z576" s="139"/>
      <c r="AA576" s="139"/>
      <c r="AB576" s="288"/>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48">
        <f t="shared" ref="BH576:CB579" si="331">BH541+BH548+BH555+BH562+BH569</f>
        <v>288</v>
      </c>
      <c r="BI576" s="141">
        <f t="shared" si="331"/>
        <v>298</v>
      </c>
      <c r="BJ576" s="141">
        <f t="shared" si="331"/>
        <v>311</v>
      </c>
      <c r="BK576" s="141">
        <f t="shared" si="331"/>
        <v>302</v>
      </c>
      <c r="BL576" s="141">
        <f t="shared" si="331"/>
        <v>297</v>
      </c>
      <c r="BM576" s="141">
        <f t="shared" si="331"/>
        <v>164</v>
      </c>
      <c r="BN576" s="141">
        <f t="shared" si="331"/>
        <v>316</v>
      </c>
      <c r="BO576" s="141">
        <f t="shared" si="331"/>
        <v>270</v>
      </c>
      <c r="BP576" s="141">
        <f t="shared" si="331"/>
        <v>291</v>
      </c>
      <c r="BQ576" s="141">
        <f t="shared" si="331"/>
        <v>313</v>
      </c>
      <c r="BR576" s="141">
        <f t="shared" si="331"/>
        <v>313</v>
      </c>
      <c r="BS576" s="141">
        <f t="shared" si="331"/>
        <v>311</v>
      </c>
      <c r="BT576" s="141">
        <f t="shared" si="331"/>
        <v>249</v>
      </c>
      <c r="BU576" s="141">
        <f t="shared" si="331"/>
        <v>261</v>
      </c>
      <c r="BV576" s="141">
        <f t="shared" si="331"/>
        <v>217</v>
      </c>
      <c r="BW576" s="141">
        <f t="shared" si="331"/>
        <v>311</v>
      </c>
      <c r="BX576" s="141">
        <f t="shared" si="331"/>
        <v>225</v>
      </c>
      <c r="BY576" s="141">
        <f t="shared" si="331"/>
        <v>241</v>
      </c>
      <c r="BZ576" s="141">
        <f t="shared" si="331"/>
        <v>303</v>
      </c>
      <c r="CA576" s="141">
        <f t="shared" si="331"/>
        <v>281</v>
      </c>
      <c r="CB576" s="141">
        <f t="shared" si="331"/>
        <v>305</v>
      </c>
      <c r="CC576" s="487"/>
      <c r="CD576" s="690"/>
      <c r="CE576" s="488"/>
      <c r="CF576" s="690"/>
      <c r="CG576" s="488"/>
      <c r="CH576" s="690"/>
      <c r="CI576" s="488"/>
      <c r="CJ576" s="690"/>
      <c r="CK576" s="488"/>
      <c r="CL576" s="489"/>
      <c r="CM576" s="39"/>
    </row>
    <row r="577" spans="1:91" s="22" customFormat="1" ht="11.25" hidden="1" customHeight="1" outlineLevel="1">
      <c r="A577" s="537"/>
      <c r="B577" s="486"/>
      <c r="C577" s="147" t="s">
        <v>856</v>
      </c>
      <c r="D577" s="23"/>
      <c r="E577" s="135"/>
      <c r="F577" s="23"/>
      <c r="G577" s="23"/>
      <c r="H577" s="181"/>
      <c r="I577" s="136"/>
      <c r="J577" s="137"/>
      <c r="K577" s="138"/>
      <c r="L577" s="139"/>
      <c r="M577" s="139"/>
      <c r="N577" s="139"/>
      <c r="O577" s="139"/>
      <c r="P577" s="139"/>
      <c r="Q577" s="139"/>
      <c r="R577" s="139"/>
      <c r="S577" s="140"/>
      <c r="T577" s="139"/>
      <c r="U577" s="139"/>
      <c r="V577" s="139"/>
      <c r="W577" s="139"/>
      <c r="X577" s="139"/>
      <c r="Y577" s="139"/>
      <c r="Z577" s="139"/>
      <c r="AA577" s="139"/>
      <c r="AB577" s="288"/>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41">
        <f t="shared" si="331"/>
        <v>57</v>
      </c>
      <c r="BI577" s="141">
        <f t="shared" si="331"/>
        <v>47</v>
      </c>
      <c r="BJ577" s="141">
        <f t="shared" si="331"/>
        <v>34</v>
      </c>
      <c r="BK577" s="141">
        <f t="shared" si="331"/>
        <v>43</v>
      </c>
      <c r="BL577" s="141">
        <f t="shared" si="331"/>
        <v>48</v>
      </c>
      <c r="BM577" s="141">
        <f t="shared" si="331"/>
        <v>181</v>
      </c>
      <c r="BN577" s="141">
        <f t="shared" si="331"/>
        <v>29</v>
      </c>
      <c r="BO577" s="141">
        <f t="shared" si="331"/>
        <v>75</v>
      </c>
      <c r="BP577" s="141">
        <f t="shared" si="331"/>
        <v>54</v>
      </c>
      <c r="BQ577" s="141">
        <f t="shared" si="331"/>
        <v>32</v>
      </c>
      <c r="BR577" s="141">
        <f t="shared" si="331"/>
        <v>32</v>
      </c>
      <c r="BS577" s="141">
        <f t="shared" si="331"/>
        <v>34</v>
      </c>
      <c r="BT577" s="141">
        <f t="shared" si="331"/>
        <v>96</v>
      </c>
      <c r="BU577" s="141">
        <f t="shared" si="331"/>
        <v>84</v>
      </c>
      <c r="BV577" s="141">
        <f t="shared" si="331"/>
        <v>124</v>
      </c>
      <c r="BW577" s="141">
        <f t="shared" si="331"/>
        <v>34</v>
      </c>
      <c r="BX577" s="141">
        <f t="shared" si="331"/>
        <v>117</v>
      </c>
      <c r="BY577" s="141">
        <f t="shared" si="331"/>
        <v>104</v>
      </c>
      <c r="BZ577" s="141">
        <f t="shared" si="331"/>
        <v>42</v>
      </c>
      <c r="CA577" s="141">
        <f t="shared" si="331"/>
        <v>64</v>
      </c>
      <c r="CB577" s="141">
        <f t="shared" si="331"/>
        <v>40</v>
      </c>
      <c r="CC577" s="490"/>
      <c r="CD577" s="691"/>
      <c r="CE577" s="491"/>
      <c r="CF577" s="691"/>
      <c r="CG577" s="491"/>
      <c r="CH577" s="691"/>
      <c r="CI577" s="491"/>
      <c r="CJ577" s="691"/>
      <c r="CK577" s="491"/>
      <c r="CL577" s="492"/>
      <c r="CM577" s="39"/>
    </row>
    <row r="578" spans="1:91" s="22" customFormat="1" ht="11.25" hidden="1" customHeight="1" outlineLevel="1">
      <c r="A578" s="537"/>
      <c r="B578" s="486"/>
      <c r="C578" s="147" t="s">
        <v>857</v>
      </c>
      <c r="D578" s="23"/>
      <c r="E578" s="135"/>
      <c r="F578" s="23"/>
      <c r="G578" s="23"/>
      <c r="H578" s="181"/>
      <c r="I578" s="136"/>
      <c r="J578" s="137"/>
      <c r="K578" s="138"/>
      <c r="L578" s="139"/>
      <c r="M578" s="139"/>
      <c r="N578" s="139"/>
      <c r="O578" s="139"/>
      <c r="P578" s="139"/>
      <c r="Q578" s="139"/>
      <c r="R578" s="139"/>
      <c r="S578" s="140"/>
      <c r="T578" s="139"/>
      <c r="U578" s="139"/>
      <c r="V578" s="139"/>
      <c r="W578" s="139"/>
      <c r="X578" s="139"/>
      <c r="Y578" s="139"/>
      <c r="Z578" s="139"/>
      <c r="AA578" s="139"/>
      <c r="AB578" s="288"/>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41">
        <f t="shared" si="331"/>
        <v>0</v>
      </c>
      <c r="BI578" s="141">
        <f t="shared" si="331"/>
        <v>0</v>
      </c>
      <c r="BJ578" s="141">
        <f t="shared" si="331"/>
        <v>0</v>
      </c>
      <c r="BK578" s="141">
        <f t="shared" si="331"/>
        <v>0</v>
      </c>
      <c r="BL578" s="141">
        <f t="shared" si="331"/>
        <v>0</v>
      </c>
      <c r="BM578" s="141">
        <f t="shared" si="331"/>
        <v>0</v>
      </c>
      <c r="BN578" s="141">
        <f t="shared" si="331"/>
        <v>0</v>
      </c>
      <c r="BO578" s="141">
        <f t="shared" si="331"/>
        <v>0</v>
      </c>
      <c r="BP578" s="141">
        <f t="shared" si="331"/>
        <v>0</v>
      </c>
      <c r="BQ578" s="141">
        <f t="shared" si="331"/>
        <v>0</v>
      </c>
      <c r="BR578" s="141">
        <f t="shared" si="331"/>
        <v>0</v>
      </c>
      <c r="BS578" s="141">
        <f t="shared" si="331"/>
        <v>0</v>
      </c>
      <c r="BT578" s="141">
        <f t="shared" si="331"/>
        <v>0</v>
      </c>
      <c r="BU578" s="141">
        <f t="shared" si="331"/>
        <v>0</v>
      </c>
      <c r="BV578" s="141">
        <f t="shared" si="331"/>
        <v>4</v>
      </c>
      <c r="BW578" s="141">
        <f t="shared" si="331"/>
        <v>0</v>
      </c>
      <c r="BX578" s="141">
        <f t="shared" si="331"/>
        <v>3</v>
      </c>
      <c r="BY578" s="141">
        <f t="shared" si="331"/>
        <v>0</v>
      </c>
      <c r="BZ578" s="141">
        <f t="shared" si="331"/>
        <v>0</v>
      </c>
      <c r="CA578" s="141">
        <f t="shared" si="331"/>
        <v>0</v>
      </c>
      <c r="CB578" s="141">
        <f t="shared" si="331"/>
        <v>0</v>
      </c>
      <c r="CC578" s="490"/>
      <c r="CD578" s="691"/>
      <c r="CE578" s="491"/>
      <c r="CF578" s="691"/>
      <c r="CG578" s="491"/>
      <c r="CH578" s="691"/>
      <c r="CI578" s="491"/>
      <c r="CJ578" s="691"/>
      <c r="CK578" s="491"/>
      <c r="CL578" s="492"/>
      <c r="CM578" s="39"/>
    </row>
    <row r="579" spans="1:91" s="22" customFormat="1" ht="11.25" hidden="1" customHeight="1" outlineLevel="1">
      <c r="A579" s="537"/>
      <c r="B579" s="486"/>
      <c r="C579" s="496" t="s">
        <v>873</v>
      </c>
      <c r="D579" s="497"/>
      <c r="E579" s="498"/>
      <c r="F579" s="23"/>
      <c r="G579" s="23"/>
      <c r="H579" s="181"/>
      <c r="I579" s="136"/>
      <c r="J579" s="137"/>
      <c r="K579" s="138"/>
      <c r="L579" s="139"/>
      <c r="M579" s="139"/>
      <c r="N579" s="139"/>
      <c r="O579" s="139"/>
      <c r="P579" s="139"/>
      <c r="Q579" s="139"/>
      <c r="R579" s="139"/>
      <c r="S579" s="140"/>
      <c r="T579" s="139"/>
      <c r="U579" s="139"/>
      <c r="V579" s="139"/>
      <c r="W579" s="139"/>
      <c r="X579" s="139"/>
      <c r="Y579" s="139"/>
      <c r="Z579" s="139"/>
      <c r="AA579" s="139"/>
      <c r="AB579" s="288"/>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41">
        <f t="shared" si="331"/>
        <v>23</v>
      </c>
      <c r="BI579" s="141">
        <f t="shared" si="331"/>
        <v>23</v>
      </c>
      <c r="BJ579" s="141">
        <f t="shared" si="331"/>
        <v>23</v>
      </c>
      <c r="BK579" s="141">
        <f t="shared" si="331"/>
        <v>23</v>
      </c>
      <c r="BL579" s="141">
        <f t="shared" si="331"/>
        <v>23</v>
      </c>
      <c r="BM579" s="141">
        <f t="shared" si="331"/>
        <v>23</v>
      </c>
      <c r="BN579" s="141">
        <f t="shared" si="331"/>
        <v>23</v>
      </c>
      <c r="BO579" s="141">
        <f t="shared" si="331"/>
        <v>23</v>
      </c>
      <c r="BP579" s="141">
        <f t="shared" si="331"/>
        <v>23</v>
      </c>
      <c r="BQ579" s="141">
        <f t="shared" si="331"/>
        <v>23</v>
      </c>
      <c r="BR579" s="141">
        <f t="shared" si="331"/>
        <v>23</v>
      </c>
      <c r="BS579" s="141">
        <f t="shared" si="331"/>
        <v>23</v>
      </c>
      <c r="BT579" s="141">
        <f t="shared" si="331"/>
        <v>23</v>
      </c>
      <c r="BU579" s="141">
        <f t="shared" si="331"/>
        <v>23</v>
      </c>
      <c r="BV579" s="141">
        <f t="shared" si="331"/>
        <v>23</v>
      </c>
      <c r="BW579" s="141">
        <f t="shared" si="331"/>
        <v>23</v>
      </c>
      <c r="BX579" s="141">
        <f t="shared" si="331"/>
        <v>23</v>
      </c>
      <c r="BY579" s="141">
        <f t="shared" si="331"/>
        <v>23</v>
      </c>
      <c r="BZ579" s="141">
        <f t="shared" si="331"/>
        <v>23</v>
      </c>
      <c r="CA579" s="141">
        <f t="shared" si="331"/>
        <v>23</v>
      </c>
      <c r="CB579" s="141">
        <f t="shared" si="331"/>
        <v>23</v>
      </c>
      <c r="CC579" s="490"/>
      <c r="CD579" s="691"/>
      <c r="CE579" s="491"/>
      <c r="CF579" s="691"/>
      <c r="CG579" s="491"/>
      <c r="CH579" s="691"/>
      <c r="CI579" s="491"/>
      <c r="CJ579" s="691"/>
      <c r="CK579" s="491"/>
      <c r="CL579" s="492"/>
      <c r="CM579" s="39"/>
    </row>
    <row r="580" spans="1:91" s="266" customFormat="1" ht="11.25" hidden="1" customHeight="1" outlineLevel="1">
      <c r="A580" s="711"/>
      <c r="B580" s="689"/>
      <c r="C580" s="695" t="s">
        <v>874</v>
      </c>
      <c r="D580" s="696"/>
      <c r="E580" s="697"/>
      <c r="F580" s="260"/>
      <c r="G580" s="23"/>
      <c r="H580" s="261"/>
      <c r="I580" s="262"/>
      <c r="J580" s="263"/>
      <c r="K580" s="264"/>
      <c r="L580" s="139"/>
      <c r="M580" s="139"/>
      <c r="N580" s="139"/>
      <c r="O580" s="139"/>
      <c r="P580" s="139"/>
      <c r="Q580" s="139"/>
      <c r="R580" s="139"/>
      <c r="S580" s="140"/>
      <c r="T580" s="139"/>
      <c r="U580" s="139"/>
      <c r="V580" s="139"/>
      <c r="W580" s="139"/>
      <c r="X580" s="139"/>
      <c r="Y580" s="139"/>
      <c r="Z580" s="139"/>
      <c r="AA580" s="139"/>
      <c r="AB580" s="288"/>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347">
        <f t="shared" ref="BH580:CB580" si="332">BH579/(BH576+BH577+BH578+BH579)</f>
        <v>6.25E-2</v>
      </c>
      <c r="BI580" s="347">
        <f t="shared" si="332"/>
        <v>6.25E-2</v>
      </c>
      <c r="BJ580" s="347">
        <f t="shared" si="332"/>
        <v>6.25E-2</v>
      </c>
      <c r="BK580" s="347">
        <f t="shared" si="332"/>
        <v>6.25E-2</v>
      </c>
      <c r="BL580" s="347">
        <f t="shared" si="332"/>
        <v>6.25E-2</v>
      </c>
      <c r="BM580" s="347">
        <f t="shared" si="332"/>
        <v>6.25E-2</v>
      </c>
      <c r="BN580" s="347">
        <f t="shared" si="332"/>
        <v>6.25E-2</v>
      </c>
      <c r="BO580" s="347">
        <f t="shared" si="332"/>
        <v>6.25E-2</v>
      </c>
      <c r="BP580" s="347">
        <f t="shared" si="332"/>
        <v>6.25E-2</v>
      </c>
      <c r="BQ580" s="347">
        <f t="shared" si="332"/>
        <v>6.25E-2</v>
      </c>
      <c r="BR580" s="347">
        <f t="shared" si="332"/>
        <v>6.25E-2</v>
      </c>
      <c r="BS580" s="347">
        <f t="shared" si="332"/>
        <v>6.25E-2</v>
      </c>
      <c r="BT580" s="347">
        <f t="shared" si="332"/>
        <v>6.25E-2</v>
      </c>
      <c r="BU580" s="347">
        <f t="shared" si="332"/>
        <v>6.25E-2</v>
      </c>
      <c r="BV580" s="347">
        <f t="shared" si="332"/>
        <v>6.25E-2</v>
      </c>
      <c r="BW580" s="347">
        <f t="shared" si="332"/>
        <v>6.25E-2</v>
      </c>
      <c r="BX580" s="347">
        <f t="shared" si="332"/>
        <v>6.25E-2</v>
      </c>
      <c r="BY580" s="347">
        <f t="shared" si="332"/>
        <v>6.25E-2</v>
      </c>
      <c r="BZ580" s="347">
        <f t="shared" si="332"/>
        <v>6.25E-2</v>
      </c>
      <c r="CA580" s="347">
        <f t="shared" si="332"/>
        <v>6.25E-2</v>
      </c>
      <c r="CB580" s="347">
        <f t="shared" si="332"/>
        <v>6.25E-2</v>
      </c>
      <c r="CC580" s="692"/>
      <c r="CD580" s="693"/>
      <c r="CE580" s="693"/>
      <c r="CF580" s="693"/>
      <c r="CG580" s="693"/>
      <c r="CH580" s="693"/>
      <c r="CI580" s="693"/>
      <c r="CJ580" s="693"/>
      <c r="CK580" s="693"/>
      <c r="CL580" s="694"/>
      <c r="CM580" s="265"/>
    </row>
    <row r="581" spans="1:91" s="22" customFormat="1" ht="11.25" hidden="1" customHeight="1" outlineLevel="1">
      <c r="A581" s="537"/>
      <c r="B581" s="486"/>
      <c r="C581" s="499" t="s">
        <v>875</v>
      </c>
      <c r="D581" s="500"/>
      <c r="E581" s="501"/>
      <c r="F581" s="23"/>
      <c r="G581" s="23"/>
      <c r="H581" s="181"/>
      <c r="I581" s="136"/>
      <c r="J581" s="137"/>
      <c r="K581" s="138"/>
      <c r="L581" s="139"/>
      <c r="M581" s="139"/>
      <c r="N581" s="139"/>
      <c r="O581" s="139"/>
      <c r="P581" s="139"/>
      <c r="Q581" s="139"/>
      <c r="R581" s="139"/>
      <c r="S581" s="140"/>
      <c r="T581" s="139"/>
      <c r="U581" s="139"/>
      <c r="V581" s="139"/>
      <c r="W581" s="139"/>
      <c r="X581" s="139"/>
      <c r="Y581" s="139"/>
      <c r="Z581" s="139"/>
      <c r="AA581" s="139"/>
      <c r="AB581" s="288"/>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43">
        <f t="shared" ref="BH581:CB581" si="333">(((BH576*2)+(BH577*1)+(BH578*0)))/(BH576+BH577+BH578)</f>
        <v>1.8347826086956522</v>
      </c>
      <c r="BI581" s="143">
        <f t="shared" si="333"/>
        <v>1.863768115942029</v>
      </c>
      <c r="BJ581" s="143">
        <f t="shared" si="333"/>
        <v>1.9014492753623189</v>
      </c>
      <c r="BK581" s="143">
        <f t="shared" si="333"/>
        <v>1.8753623188405797</v>
      </c>
      <c r="BL581" s="143">
        <f t="shared" si="333"/>
        <v>1.8608695652173912</v>
      </c>
      <c r="BM581" s="143">
        <f t="shared" si="333"/>
        <v>1.4753623188405798</v>
      </c>
      <c r="BN581" s="143">
        <f t="shared" si="333"/>
        <v>1.9159420289855071</v>
      </c>
      <c r="BO581" s="143">
        <f t="shared" si="333"/>
        <v>1.7826086956521738</v>
      </c>
      <c r="BP581" s="143">
        <f t="shared" si="333"/>
        <v>1.8434782608695652</v>
      </c>
      <c r="BQ581" s="143">
        <f t="shared" si="333"/>
        <v>1.9072463768115941</v>
      </c>
      <c r="BR581" s="143">
        <f t="shared" si="333"/>
        <v>1.9072463768115941</v>
      </c>
      <c r="BS581" s="143">
        <f t="shared" si="333"/>
        <v>1.9014492753623189</v>
      </c>
      <c r="BT581" s="143">
        <f t="shared" si="333"/>
        <v>1.7217391304347827</v>
      </c>
      <c r="BU581" s="143">
        <f t="shared" si="333"/>
        <v>1.7565217391304349</v>
      </c>
      <c r="BV581" s="143">
        <f t="shared" si="333"/>
        <v>1.6173913043478261</v>
      </c>
      <c r="BW581" s="143">
        <f t="shared" si="333"/>
        <v>1.9014492753623189</v>
      </c>
      <c r="BX581" s="143">
        <f t="shared" si="333"/>
        <v>1.6434782608695653</v>
      </c>
      <c r="BY581" s="143">
        <f t="shared" si="333"/>
        <v>1.6985507246376812</v>
      </c>
      <c r="BZ581" s="143">
        <f t="shared" si="333"/>
        <v>1.8782608695652174</v>
      </c>
      <c r="CA581" s="143">
        <f t="shared" si="333"/>
        <v>1.8144927536231885</v>
      </c>
      <c r="CB581" s="143">
        <f t="shared" si="333"/>
        <v>1.8840579710144927</v>
      </c>
      <c r="CC581" s="505">
        <f>COUNTIF(BH582:CB582,"Đ")</f>
        <v>20</v>
      </c>
      <c r="CD581" s="685">
        <f>CC581/(CC581+CE581+CG581+CI581)</f>
        <v>0.95238095238095233</v>
      </c>
      <c r="CE581" s="515">
        <f>COUNTIF(BH582:CB582,"CCG")</f>
        <v>1</v>
      </c>
      <c r="CF581" s="685">
        <f>CE581/(CC581+CE581+CG581+CI581)</f>
        <v>4.7619047619047616E-2</v>
      </c>
      <c r="CG581" s="515">
        <f>COUNTIF(BH582:CB582,"CĐ")</f>
        <v>0</v>
      </c>
      <c r="CH581" s="685">
        <f>CG581/(CC581+CE581+CG581+CI581)</f>
        <v>0</v>
      </c>
      <c r="CI581" s="516">
        <v>0</v>
      </c>
      <c r="CJ581" s="686">
        <f>CI581/(CC581+CE581+CG581+CI581)</f>
        <v>0</v>
      </c>
      <c r="CK581" s="688">
        <f>(((CC581*2)+(CE581*1)+(CG581*0)))/(CC581+CE581+CG581)</f>
        <v>1.9523809523809523</v>
      </c>
      <c r="CL581" s="512" t="str">
        <f>IF(CJ581&gt;=50%,"KĐG",IF(CK581&gt;=1.6,"Đạt",IF(CK581&gt;=1,"Cần cố gắng","Chưa đạt")))</f>
        <v>Đạt</v>
      </c>
      <c r="CM581" s="39"/>
    </row>
    <row r="582" spans="1:91" s="22" customFormat="1" ht="11.25" hidden="1" customHeight="1" outlineLevel="1">
      <c r="A582" s="537"/>
      <c r="B582" s="486"/>
      <c r="C582" s="502"/>
      <c r="D582" s="503"/>
      <c r="E582" s="504"/>
      <c r="F582" s="23"/>
      <c r="G582" s="23"/>
      <c r="H582" s="181"/>
      <c r="I582" s="136"/>
      <c r="J582" s="137"/>
      <c r="K582" s="138"/>
      <c r="L582" s="139"/>
      <c r="M582" s="139"/>
      <c r="N582" s="139"/>
      <c r="O582" s="139"/>
      <c r="P582" s="139"/>
      <c r="Q582" s="139"/>
      <c r="R582" s="139"/>
      <c r="S582" s="140"/>
      <c r="T582" s="139"/>
      <c r="U582" s="139"/>
      <c r="V582" s="139"/>
      <c r="W582" s="139"/>
      <c r="X582" s="139"/>
      <c r="Y582" s="139"/>
      <c r="Z582" s="139"/>
      <c r="AA582" s="139"/>
      <c r="AB582" s="288"/>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43" t="str">
        <f t="shared" ref="BH582:CB582" si="334">IF(BH580&gt;=50%,"KĐG",IF(BH581&gt;=1.6,"Đ",IF(BH581&gt;=1,"CCG","CĐ")))</f>
        <v>Đ</v>
      </c>
      <c r="BI582" s="143" t="str">
        <f t="shared" si="334"/>
        <v>Đ</v>
      </c>
      <c r="BJ582" s="143" t="str">
        <f t="shared" si="334"/>
        <v>Đ</v>
      </c>
      <c r="BK582" s="143" t="str">
        <f t="shared" si="334"/>
        <v>Đ</v>
      </c>
      <c r="BL582" s="143" t="str">
        <f t="shared" si="334"/>
        <v>Đ</v>
      </c>
      <c r="BM582" s="143" t="str">
        <f t="shared" si="334"/>
        <v>CCG</v>
      </c>
      <c r="BN582" s="143" t="str">
        <f t="shared" si="334"/>
        <v>Đ</v>
      </c>
      <c r="BO582" s="143" t="str">
        <f t="shared" si="334"/>
        <v>Đ</v>
      </c>
      <c r="BP582" s="143" t="str">
        <f t="shared" si="334"/>
        <v>Đ</v>
      </c>
      <c r="BQ582" s="143" t="str">
        <f t="shared" si="334"/>
        <v>Đ</v>
      </c>
      <c r="BR582" s="143" t="str">
        <f t="shared" si="334"/>
        <v>Đ</v>
      </c>
      <c r="BS582" s="143" t="str">
        <f t="shared" si="334"/>
        <v>Đ</v>
      </c>
      <c r="BT582" s="143" t="str">
        <f t="shared" si="334"/>
        <v>Đ</v>
      </c>
      <c r="BU582" s="143" t="str">
        <f t="shared" si="334"/>
        <v>Đ</v>
      </c>
      <c r="BV582" s="143" t="str">
        <f t="shared" si="334"/>
        <v>Đ</v>
      </c>
      <c r="BW582" s="143" t="str">
        <f t="shared" si="334"/>
        <v>Đ</v>
      </c>
      <c r="BX582" s="143" t="str">
        <f t="shared" si="334"/>
        <v>Đ</v>
      </c>
      <c r="BY582" s="143" t="str">
        <f t="shared" si="334"/>
        <v>Đ</v>
      </c>
      <c r="BZ582" s="143" t="str">
        <f t="shared" si="334"/>
        <v>Đ</v>
      </c>
      <c r="CA582" s="143" t="str">
        <f t="shared" si="334"/>
        <v>Đ</v>
      </c>
      <c r="CB582" s="143" t="str">
        <f t="shared" si="334"/>
        <v>Đ</v>
      </c>
      <c r="CC582" s="505"/>
      <c r="CD582" s="685"/>
      <c r="CE582" s="515"/>
      <c r="CF582" s="685"/>
      <c r="CG582" s="515"/>
      <c r="CH582" s="685"/>
      <c r="CI582" s="517"/>
      <c r="CJ582" s="687"/>
      <c r="CK582" s="688"/>
      <c r="CL582" s="513"/>
      <c r="CM582" s="39"/>
    </row>
    <row r="583" spans="1:91" ht="15.75" hidden="1" customHeight="1" outlineLevel="1">
      <c r="C583" s="10"/>
      <c r="E583" s="10"/>
      <c r="G583" s="8"/>
      <c r="X583" s="8"/>
      <c r="BH583" s="9"/>
      <c r="BI583" s="9"/>
      <c r="BJ583" s="9"/>
      <c r="BK583" s="9"/>
      <c r="BL583" s="9"/>
      <c r="BM583" s="9"/>
      <c r="BN583" s="9"/>
      <c r="BO583" s="9"/>
      <c r="BP583" s="9"/>
      <c r="BQ583" s="9"/>
      <c r="BR583" s="9"/>
      <c r="BS583" s="9"/>
      <c r="BT583" s="9"/>
      <c r="BU583" s="9"/>
      <c r="BV583" s="9"/>
      <c r="BW583" s="9"/>
      <c r="BX583" s="9"/>
      <c r="BY583" s="9"/>
      <c r="BZ583" s="9"/>
      <c r="CA583" s="9"/>
      <c r="CB583" s="9"/>
      <c r="CC583" s="9"/>
      <c r="CD583" s="274"/>
      <c r="CE583" s="9"/>
      <c r="CF583" s="274"/>
      <c r="CG583" s="9"/>
      <c r="CH583" s="274"/>
      <c r="CI583" s="9"/>
      <c r="CJ583" s="274"/>
      <c r="CK583" s="9"/>
      <c r="CL583" s="9"/>
      <c r="CM583" s="9"/>
    </row>
    <row r="584" spans="1:91" ht="15.75" hidden="1" customHeight="1" outlineLevel="1">
      <c r="C584" s="10"/>
      <c r="E584" s="10"/>
      <c r="G584" s="8"/>
      <c r="X584" s="8"/>
      <c r="BH584" s="9"/>
      <c r="BI584" s="9"/>
      <c r="BJ584" s="9"/>
      <c r="BK584" s="9"/>
      <c r="BL584" s="9"/>
      <c r="BM584" s="9"/>
      <c r="BN584" s="9"/>
      <c r="BO584" s="9"/>
      <c r="BP584" s="9"/>
      <c r="BQ584" s="9"/>
      <c r="BR584" s="9"/>
      <c r="BS584" s="9"/>
      <c r="BT584" s="9"/>
      <c r="BU584" s="9"/>
      <c r="BV584" s="9"/>
      <c r="BW584" s="9"/>
      <c r="BX584" s="9"/>
      <c r="BY584" s="9"/>
      <c r="BZ584" s="9"/>
      <c r="CA584" s="9"/>
      <c r="CB584" s="9"/>
      <c r="CC584" s="9"/>
      <c r="CD584" s="274"/>
      <c r="CE584" s="9"/>
      <c r="CF584" s="274"/>
      <c r="CG584" s="9"/>
      <c r="CH584" s="274"/>
      <c r="CI584" s="9"/>
      <c r="CJ584" s="274"/>
      <c r="CK584" s="9"/>
      <c r="CL584" s="9"/>
      <c r="CM584" s="9"/>
    </row>
    <row r="585" spans="1:91" collapsed="1"/>
  </sheetData>
  <autoFilter ref="A6:WRS446">
    <filterColumn colId="17">
      <filters>
        <filter val="x"/>
      </filters>
    </filterColumn>
  </autoFilter>
  <mergeCells count="627">
    <mergeCell ref="A1:CM1"/>
    <mergeCell ref="A2:CM2"/>
    <mergeCell ref="A3:A6"/>
    <mergeCell ref="B3:B6"/>
    <mergeCell ref="C3:D5"/>
    <mergeCell ref="E3:F5"/>
    <mergeCell ref="G3:G6"/>
    <mergeCell ref="H3:H6"/>
    <mergeCell ref="I3:I6"/>
    <mergeCell ref="J3:J6"/>
    <mergeCell ref="K3:K6"/>
    <mergeCell ref="L3:L6"/>
    <mergeCell ref="M3:M6"/>
    <mergeCell ref="N3:W3"/>
    <mergeCell ref="X3:X6"/>
    <mergeCell ref="Y3:AA3"/>
    <mergeCell ref="Y5:Y6"/>
    <mergeCell ref="Z5:Z6"/>
    <mergeCell ref="AA5:AA6"/>
    <mergeCell ref="BL3:CL3"/>
    <mergeCell ref="CM3:CM6"/>
    <mergeCell ref="CC4:CJ4"/>
    <mergeCell ref="CK4:CL5"/>
    <mergeCell ref="AZ5:AZ6"/>
    <mergeCell ref="AB3:AE3"/>
    <mergeCell ref="AF3:AI3"/>
    <mergeCell ref="AJ3:AN3"/>
    <mergeCell ref="AO3:AR3"/>
    <mergeCell ref="AS3:AT3"/>
    <mergeCell ref="AU3:AX3"/>
    <mergeCell ref="AB5:AB6"/>
    <mergeCell ref="AC5:AC6"/>
    <mergeCell ref="AD5:AD6"/>
    <mergeCell ref="AE5:AE6"/>
    <mergeCell ref="AF5:AF6"/>
    <mergeCell ref="AG5:AG6"/>
    <mergeCell ref="BE3:BG3"/>
    <mergeCell ref="AN5:AN6"/>
    <mergeCell ref="AO5:AO6"/>
    <mergeCell ref="AP5:AP6"/>
    <mergeCell ref="AQ5:AQ6"/>
    <mergeCell ref="AR5:AR6"/>
    <mergeCell ref="AS5:AS6"/>
    <mergeCell ref="AH5:AH6"/>
    <mergeCell ref="AI5:AI6"/>
    <mergeCell ref="AJ5:AJ6"/>
    <mergeCell ref="AK5:AK6"/>
    <mergeCell ref="AL5:AL6"/>
    <mergeCell ref="AM5:AM6"/>
    <mergeCell ref="BF5:BF6"/>
    <mergeCell ref="BG5:BG6"/>
    <mergeCell ref="BA5:BA6"/>
    <mergeCell ref="BB5:BB6"/>
    <mergeCell ref="AY3:BA3"/>
    <mergeCell ref="BB3:BD3"/>
    <mergeCell ref="BH5:BH6"/>
    <mergeCell ref="AT5:AT6"/>
    <mergeCell ref="AU5:AU6"/>
    <mergeCell ref="AV5:AV6"/>
    <mergeCell ref="AW5:AW6"/>
    <mergeCell ref="AX5:AX6"/>
    <mergeCell ref="AY5:AY6"/>
    <mergeCell ref="CB5:CB6"/>
    <mergeCell ref="CC5:CD5"/>
    <mergeCell ref="CE5:CF5"/>
    <mergeCell ref="CG5:CH5"/>
    <mergeCell ref="CI5:CJ5"/>
    <mergeCell ref="BU5:BU6"/>
    <mergeCell ref="BV5:BV6"/>
    <mergeCell ref="BW5:BW6"/>
    <mergeCell ref="BX5:BX6"/>
    <mergeCell ref="BY5:BY6"/>
    <mergeCell ref="BZ5:BZ6"/>
    <mergeCell ref="C7:F7"/>
    <mergeCell ref="C8:F8"/>
    <mergeCell ref="C9:F9"/>
    <mergeCell ref="B10:B19"/>
    <mergeCell ref="C10:C19"/>
    <mergeCell ref="D10:D19"/>
    <mergeCell ref="E10:E19"/>
    <mergeCell ref="F10:F19"/>
    <mergeCell ref="CA5:CA6"/>
    <mergeCell ref="BO5:BO6"/>
    <mergeCell ref="BP5:BP6"/>
    <mergeCell ref="BQ5:BQ6"/>
    <mergeCell ref="BR5:BR6"/>
    <mergeCell ref="BS5:BS6"/>
    <mergeCell ref="BT5:BT6"/>
    <mergeCell ref="BI5:BI6"/>
    <mergeCell ref="BJ5:BJ6"/>
    <mergeCell ref="BK5:BK6"/>
    <mergeCell ref="BL5:BL6"/>
    <mergeCell ref="BM5:BM6"/>
    <mergeCell ref="BN5:BN6"/>
    <mergeCell ref="BC5:BC6"/>
    <mergeCell ref="BD5:BD6"/>
    <mergeCell ref="BE5:BE6"/>
    <mergeCell ref="G27:G28"/>
    <mergeCell ref="G10:G19"/>
    <mergeCell ref="C20:F20"/>
    <mergeCell ref="C21:F21"/>
    <mergeCell ref="C24:C26"/>
    <mergeCell ref="D24:D26"/>
    <mergeCell ref="E24:E25"/>
    <mergeCell ref="F24:F26"/>
    <mergeCell ref="G24:G25"/>
    <mergeCell ref="C30:F30"/>
    <mergeCell ref="C36:F36"/>
    <mergeCell ref="C37:C38"/>
    <mergeCell ref="D37:D38"/>
    <mergeCell ref="E37:E38"/>
    <mergeCell ref="F37:F38"/>
    <mergeCell ref="B25:B26"/>
    <mergeCell ref="C27:C28"/>
    <mergeCell ref="D27:D28"/>
    <mergeCell ref="E27:E28"/>
    <mergeCell ref="F27:F28"/>
    <mergeCell ref="C44:F44"/>
    <mergeCell ref="C47:C48"/>
    <mergeCell ref="D47:D48"/>
    <mergeCell ref="E47:E48"/>
    <mergeCell ref="F47:F48"/>
    <mergeCell ref="G47:G48"/>
    <mergeCell ref="G37:G38"/>
    <mergeCell ref="L37:L38"/>
    <mergeCell ref="C40:C41"/>
    <mergeCell ref="D40:D41"/>
    <mergeCell ref="E40:E41"/>
    <mergeCell ref="F40:F41"/>
    <mergeCell ref="G40:G41"/>
    <mergeCell ref="C59:C61"/>
    <mergeCell ref="D59:D61"/>
    <mergeCell ref="E59:E61"/>
    <mergeCell ref="F59:F61"/>
    <mergeCell ref="G59:G61"/>
    <mergeCell ref="C62:F62"/>
    <mergeCell ref="C49:C50"/>
    <mergeCell ref="D49:D50"/>
    <mergeCell ref="E49:E50"/>
    <mergeCell ref="F49:F50"/>
    <mergeCell ref="G49:G50"/>
    <mergeCell ref="C55:F55"/>
    <mergeCell ref="C104:F104"/>
    <mergeCell ref="C111:E111"/>
    <mergeCell ref="C112:E112"/>
    <mergeCell ref="C113:E113"/>
    <mergeCell ref="C116:F116"/>
    <mergeCell ref="C117:F117"/>
    <mergeCell ref="C72:F72"/>
    <mergeCell ref="C73:F73"/>
    <mergeCell ref="C82:F82"/>
    <mergeCell ref="C90:F90"/>
    <mergeCell ref="C91:C93"/>
    <mergeCell ref="C98:C101"/>
    <mergeCell ref="B132:B133"/>
    <mergeCell ref="C132:C133"/>
    <mergeCell ref="D132:D133"/>
    <mergeCell ref="E132:E133"/>
    <mergeCell ref="F132:F133"/>
    <mergeCell ref="G132:G133"/>
    <mergeCell ref="C119:F119"/>
    <mergeCell ref="B120:B121"/>
    <mergeCell ref="C122:F122"/>
    <mergeCell ref="D123:D125"/>
    <mergeCell ref="E123:E125"/>
    <mergeCell ref="F123:F125"/>
    <mergeCell ref="C134:F134"/>
    <mergeCell ref="C136:F136"/>
    <mergeCell ref="C137:C138"/>
    <mergeCell ref="C139:F139"/>
    <mergeCell ref="C141:E141"/>
    <mergeCell ref="C143:F143"/>
    <mergeCell ref="G123:G125"/>
    <mergeCell ref="G126:G127"/>
    <mergeCell ref="C130:F130"/>
    <mergeCell ref="C131:F131"/>
    <mergeCell ref="C144:F144"/>
    <mergeCell ref="C145:F145"/>
    <mergeCell ref="C152:F152"/>
    <mergeCell ref="C155:F155"/>
    <mergeCell ref="C158:F158"/>
    <mergeCell ref="B159:B161"/>
    <mergeCell ref="C159:C161"/>
    <mergeCell ref="D159:D161"/>
    <mergeCell ref="E159:E161"/>
    <mergeCell ref="F159:F161"/>
    <mergeCell ref="C167:F167"/>
    <mergeCell ref="B168:B170"/>
    <mergeCell ref="C168:C170"/>
    <mergeCell ref="D168:D170"/>
    <mergeCell ref="E168:E170"/>
    <mergeCell ref="F168:F170"/>
    <mergeCell ref="G159:G161"/>
    <mergeCell ref="C162:F162"/>
    <mergeCell ref="B163:B164"/>
    <mergeCell ref="C163:C165"/>
    <mergeCell ref="D163:D165"/>
    <mergeCell ref="E163:E165"/>
    <mergeCell ref="F163:F164"/>
    <mergeCell ref="G163:G165"/>
    <mergeCell ref="G168:G170"/>
    <mergeCell ref="C171:F171"/>
    <mergeCell ref="C172:F172"/>
    <mergeCell ref="B174:B177"/>
    <mergeCell ref="C174:C177"/>
    <mergeCell ref="D174:D177"/>
    <mergeCell ref="E174:E177"/>
    <mergeCell ref="F174:F177"/>
    <mergeCell ref="G174:G177"/>
    <mergeCell ref="G180:G183"/>
    <mergeCell ref="H182:H183"/>
    <mergeCell ref="I182:I183"/>
    <mergeCell ref="J182:J183"/>
    <mergeCell ref="K182:K183"/>
    <mergeCell ref="L182:L183"/>
    <mergeCell ref="C179:F179"/>
    <mergeCell ref="B180:B183"/>
    <mergeCell ref="C180:C183"/>
    <mergeCell ref="D180:D183"/>
    <mergeCell ref="E180:E183"/>
    <mergeCell ref="F180:F183"/>
    <mergeCell ref="T182:T183"/>
    <mergeCell ref="U182:U183"/>
    <mergeCell ref="V182:V183"/>
    <mergeCell ref="W182:W183"/>
    <mergeCell ref="X182:X183"/>
    <mergeCell ref="M182:M183"/>
    <mergeCell ref="N182:N183"/>
    <mergeCell ref="O182:O183"/>
    <mergeCell ref="P182:P183"/>
    <mergeCell ref="Q182:Q183"/>
    <mergeCell ref="R182:R183"/>
    <mergeCell ref="BG182:BG183"/>
    <mergeCell ref="CM182:CM183"/>
    <mergeCell ref="C184:F184"/>
    <mergeCell ref="B185:B186"/>
    <mergeCell ref="C185:C186"/>
    <mergeCell ref="D185:D186"/>
    <mergeCell ref="E185:E186"/>
    <mergeCell ref="F185:F186"/>
    <mergeCell ref="AY182:AY183"/>
    <mergeCell ref="AZ182:AZ183"/>
    <mergeCell ref="BA182:BA183"/>
    <mergeCell ref="BB182:BB183"/>
    <mergeCell ref="BC182:BC183"/>
    <mergeCell ref="BD182:BD183"/>
    <mergeCell ref="AR182:AR183"/>
    <mergeCell ref="AS182:AS183"/>
    <mergeCell ref="AT182:AT183"/>
    <mergeCell ref="AU182:AU183"/>
    <mergeCell ref="AV182:AV183"/>
    <mergeCell ref="AX182:AX183"/>
    <mergeCell ref="AK182:AK183"/>
    <mergeCell ref="AM182:AM183"/>
    <mergeCell ref="AN182:AN183"/>
    <mergeCell ref="AO182:AO183"/>
    <mergeCell ref="G185:G186"/>
    <mergeCell ref="B187:B188"/>
    <mergeCell ref="C187:C188"/>
    <mergeCell ref="D187:D188"/>
    <mergeCell ref="E187:E188"/>
    <mergeCell ref="F187:F188"/>
    <mergeCell ref="G187:G188"/>
    <mergeCell ref="BE182:BE183"/>
    <mergeCell ref="BF182:BF183"/>
    <mergeCell ref="AP182:AP183"/>
    <mergeCell ref="AQ182:AQ183"/>
    <mergeCell ref="AE182:AE183"/>
    <mergeCell ref="AF182:AF183"/>
    <mergeCell ref="AG182:AG183"/>
    <mergeCell ref="AH182:AH183"/>
    <mergeCell ref="AI182:AI183"/>
    <mergeCell ref="AJ182:AJ183"/>
    <mergeCell ref="Y182:Y183"/>
    <mergeCell ref="Z182:Z183"/>
    <mergeCell ref="AA182:AA183"/>
    <mergeCell ref="AB182:AB183"/>
    <mergeCell ref="AC182:AC183"/>
    <mergeCell ref="AD182:AD183"/>
    <mergeCell ref="S182:S183"/>
    <mergeCell ref="G196:G215"/>
    <mergeCell ref="B216:B239"/>
    <mergeCell ref="C216:C239"/>
    <mergeCell ref="D216:D239"/>
    <mergeCell ref="E216:E239"/>
    <mergeCell ref="F216:F239"/>
    <mergeCell ref="G216:G239"/>
    <mergeCell ref="C190:F190"/>
    <mergeCell ref="C191:F191"/>
    <mergeCell ref="C196:C215"/>
    <mergeCell ref="D196:D215"/>
    <mergeCell ref="E196:E215"/>
    <mergeCell ref="F196:F215"/>
    <mergeCell ref="C296:F296"/>
    <mergeCell ref="C299:F299"/>
    <mergeCell ref="B302:B303"/>
    <mergeCell ref="C302:C303"/>
    <mergeCell ref="D302:D303"/>
    <mergeCell ref="E302:E303"/>
    <mergeCell ref="F302:F303"/>
    <mergeCell ref="C242:F242"/>
    <mergeCell ref="G249:G275"/>
    <mergeCell ref="C281:F281"/>
    <mergeCell ref="C291:F291"/>
    <mergeCell ref="C292:F292"/>
    <mergeCell ref="C293:F293"/>
    <mergeCell ref="C313:F313"/>
    <mergeCell ref="C314:F314"/>
    <mergeCell ref="C324:F324"/>
    <mergeCell ref="C328:F328"/>
    <mergeCell ref="C329:F329"/>
    <mergeCell ref="C334:F334"/>
    <mergeCell ref="G302:G303"/>
    <mergeCell ref="B304:B312"/>
    <mergeCell ref="C304:C312"/>
    <mergeCell ref="D304:D312"/>
    <mergeCell ref="E304:E312"/>
    <mergeCell ref="F304:F312"/>
    <mergeCell ref="G304:G312"/>
    <mergeCell ref="B370:B377"/>
    <mergeCell ref="C370:C377"/>
    <mergeCell ref="D370:D377"/>
    <mergeCell ref="E370:E377"/>
    <mergeCell ref="F370:F377"/>
    <mergeCell ref="G370:G377"/>
    <mergeCell ref="B335:B369"/>
    <mergeCell ref="C335:C369"/>
    <mergeCell ref="D335:D369"/>
    <mergeCell ref="E335:E369"/>
    <mergeCell ref="F335:F369"/>
    <mergeCell ref="G335:G369"/>
    <mergeCell ref="B407:B422"/>
    <mergeCell ref="C407:C422"/>
    <mergeCell ref="D407:D422"/>
    <mergeCell ref="E407:E422"/>
    <mergeCell ref="F407:F422"/>
    <mergeCell ref="G407:G422"/>
    <mergeCell ref="B378:B405"/>
    <mergeCell ref="C378:C405"/>
    <mergeCell ref="D378:D404"/>
    <mergeCell ref="E378:E404"/>
    <mergeCell ref="F378:F404"/>
    <mergeCell ref="G378:G388"/>
    <mergeCell ref="G389:G404"/>
    <mergeCell ref="G432:G439"/>
    <mergeCell ref="B426:B431"/>
    <mergeCell ref="C426:C431"/>
    <mergeCell ref="D426:D431"/>
    <mergeCell ref="E426:E431"/>
    <mergeCell ref="F426:F431"/>
    <mergeCell ref="G426:G431"/>
    <mergeCell ref="B423:B425"/>
    <mergeCell ref="C423:C425"/>
    <mergeCell ref="D423:D425"/>
    <mergeCell ref="E423:E425"/>
    <mergeCell ref="F423:F425"/>
    <mergeCell ref="G423:G425"/>
    <mergeCell ref="C442:F442"/>
    <mergeCell ref="B444:B445"/>
    <mergeCell ref="C444:C445"/>
    <mergeCell ref="D444:D445"/>
    <mergeCell ref="E444:E445"/>
    <mergeCell ref="F444:F445"/>
    <mergeCell ref="B432:B439"/>
    <mergeCell ref="C432:C439"/>
    <mergeCell ref="D432:D439"/>
    <mergeCell ref="E432:E439"/>
    <mergeCell ref="F432:F439"/>
    <mergeCell ref="C462:E462"/>
    <mergeCell ref="C463:E463"/>
    <mergeCell ref="C464:H464"/>
    <mergeCell ref="C465:E465"/>
    <mergeCell ref="C466:E466"/>
    <mergeCell ref="C467:E467"/>
    <mergeCell ref="G444:G445"/>
    <mergeCell ref="A448:B453"/>
    <mergeCell ref="A455:B469"/>
    <mergeCell ref="C455:H455"/>
    <mergeCell ref="C456:E456"/>
    <mergeCell ref="C457:E457"/>
    <mergeCell ref="C458:E458"/>
    <mergeCell ref="C459:E459"/>
    <mergeCell ref="C460:E460"/>
    <mergeCell ref="C461:E461"/>
    <mergeCell ref="C468:E468"/>
    <mergeCell ref="C469:E469"/>
    <mergeCell ref="A471:B477"/>
    <mergeCell ref="CC471:CL475"/>
    <mergeCell ref="C474:E474"/>
    <mergeCell ref="C475:E475"/>
    <mergeCell ref="C476:E477"/>
    <mergeCell ref="CC476:CC477"/>
    <mergeCell ref="CD476:CD477"/>
    <mergeCell ref="CE476:CE477"/>
    <mergeCell ref="CG483:CG484"/>
    <mergeCell ref="CH483:CH484"/>
    <mergeCell ref="CI483:CI484"/>
    <mergeCell ref="CJ483:CJ484"/>
    <mergeCell ref="CK483:CK484"/>
    <mergeCell ref="CL483:CL484"/>
    <mergeCell ref="CL476:CL477"/>
    <mergeCell ref="A478:B484"/>
    <mergeCell ref="CC478:CL482"/>
    <mergeCell ref="C481:E481"/>
    <mergeCell ref="C482:E482"/>
    <mergeCell ref="C483:E484"/>
    <mergeCell ref="CC483:CC484"/>
    <mergeCell ref="CD483:CD484"/>
    <mergeCell ref="CE483:CE484"/>
    <mergeCell ref="CF483:CF484"/>
    <mergeCell ref="CF476:CF477"/>
    <mergeCell ref="CG476:CG477"/>
    <mergeCell ref="CH476:CH477"/>
    <mergeCell ref="CI476:CI477"/>
    <mergeCell ref="CJ476:CJ477"/>
    <mergeCell ref="CK476:CK477"/>
    <mergeCell ref="CH490:CH491"/>
    <mergeCell ref="CI490:CI491"/>
    <mergeCell ref="CJ490:CJ491"/>
    <mergeCell ref="CK490:CK491"/>
    <mergeCell ref="CL490:CL491"/>
    <mergeCell ref="A492:B498"/>
    <mergeCell ref="CC492:CL496"/>
    <mergeCell ref="C495:E495"/>
    <mergeCell ref="C496:E496"/>
    <mergeCell ref="C497:E498"/>
    <mergeCell ref="A485:B491"/>
    <mergeCell ref="CC485:CL489"/>
    <mergeCell ref="C488:E488"/>
    <mergeCell ref="C489:E489"/>
    <mergeCell ref="C490:E491"/>
    <mergeCell ref="CC490:CC491"/>
    <mergeCell ref="CD490:CD491"/>
    <mergeCell ref="CE490:CE491"/>
    <mergeCell ref="CF490:CF491"/>
    <mergeCell ref="CG490:CG491"/>
    <mergeCell ref="CI497:CI498"/>
    <mergeCell ref="CJ497:CJ498"/>
    <mergeCell ref="CK497:CK498"/>
    <mergeCell ref="CL497:CL498"/>
    <mergeCell ref="CC497:CC498"/>
    <mergeCell ref="CD497:CD498"/>
    <mergeCell ref="CE497:CE498"/>
    <mergeCell ref="CF497:CF498"/>
    <mergeCell ref="CG497:CG498"/>
    <mergeCell ref="CH497:CH498"/>
    <mergeCell ref="CJ504:CJ505"/>
    <mergeCell ref="CK504:CK505"/>
    <mergeCell ref="CL504:CL505"/>
    <mergeCell ref="CD504:CD505"/>
    <mergeCell ref="CE504:CE505"/>
    <mergeCell ref="CF504:CF505"/>
    <mergeCell ref="CG504:CG505"/>
    <mergeCell ref="CH504:CH505"/>
    <mergeCell ref="CI504:CI505"/>
    <mergeCell ref="CK511:CK512"/>
    <mergeCell ref="CL511:CL512"/>
    <mergeCell ref="A499:B505"/>
    <mergeCell ref="CC499:CL503"/>
    <mergeCell ref="C502:E502"/>
    <mergeCell ref="C503:E503"/>
    <mergeCell ref="C504:E505"/>
    <mergeCell ref="CC504:CC505"/>
    <mergeCell ref="CH511:CH512"/>
    <mergeCell ref="CI511:CI512"/>
    <mergeCell ref="CJ511:CJ512"/>
    <mergeCell ref="A506:B512"/>
    <mergeCell ref="CC506:CL510"/>
    <mergeCell ref="C509:E509"/>
    <mergeCell ref="C510:E510"/>
    <mergeCell ref="C511:E512"/>
    <mergeCell ref="CC511:CC512"/>
    <mergeCell ref="CD511:CD512"/>
    <mergeCell ref="C516:E516"/>
    <mergeCell ref="C517:E517"/>
    <mergeCell ref="C518:E519"/>
    <mergeCell ref="CC518:CC519"/>
    <mergeCell ref="CD518:CD519"/>
    <mergeCell ref="CE518:CE519"/>
    <mergeCell ref="CE511:CE512"/>
    <mergeCell ref="CF511:CF512"/>
    <mergeCell ref="CG511:CG512"/>
    <mergeCell ref="CG525:CG526"/>
    <mergeCell ref="CH525:CH526"/>
    <mergeCell ref="CI525:CI526"/>
    <mergeCell ref="CJ525:CJ526"/>
    <mergeCell ref="CK525:CK526"/>
    <mergeCell ref="CL525:CL526"/>
    <mergeCell ref="CL518:CL519"/>
    <mergeCell ref="A520:B526"/>
    <mergeCell ref="CC520:CL524"/>
    <mergeCell ref="C523:E523"/>
    <mergeCell ref="C524:E524"/>
    <mergeCell ref="C525:E526"/>
    <mergeCell ref="CC525:CC526"/>
    <mergeCell ref="CD525:CD526"/>
    <mergeCell ref="CE525:CE526"/>
    <mergeCell ref="CF525:CF526"/>
    <mergeCell ref="CF518:CF519"/>
    <mergeCell ref="CG518:CG519"/>
    <mergeCell ref="CH518:CH519"/>
    <mergeCell ref="CI518:CI519"/>
    <mergeCell ref="CJ518:CJ519"/>
    <mergeCell ref="CK518:CK519"/>
    <mergeCell ref="A513:B519"/>
    <mergeCell ref="CC513:CL517"/>
    <mergeCell ref="CH532:CH533"/>
    <mergeCell ref="CI532:CI533"/>
    <mergeCell ref="CJ532:CJ533"/>
    <mergeCell ref="CK532:CK533"/>
    <mergeCell ref="CL532:CL533"/>
    <mergeCell ref="A534:B540"/>
    <mergeCell ref="CC534:CL538"/>
    <mergeCell ref="C537:E537"/>
    <mergeCell ref="C538:E538"/>
    <mergeCell ref="C539:E540"/>
    <mergeCell ref="A527:B533"/>
    <mergeCell ref="CC527:CL531"/>
    <mergeCell ref="C530:E530"/>
    <mergeCell ref="C531:E531"/>
    <mergeCell ref="C532:E533"/>
    <mergeCell ref="CC532:CC533"/>
    <mergeCell ref="CD532:CD533"/>
    <mergeCell ref="CE532:CE533"/>
    <mergeCell ref="CF532:CF533"/>
    <mergeCell ref="CG532:CG533"/>
    <mergeCell ref="CI539:CI540"/>
    <mergeCell ref="CJ539:CJ540"/>
    <mergeCell ref="CK539:CK540"/>
    <mergeCell ref="CL539:CL540"/>
    <mergeCell ref="A541:A582"/>
    <mergeCell ref="B541:B547"/>
    <mergeCell ref="CC541:CL545"/>
    <mergeCell ref="C544:E544"/>
    <mergeCell ref="C545:E545"/>
    <mergeCell ref="C546:E547"/>
    <mergeCell ref="CC539:CC540"/>
    <mergeCell ref="CD539:CD540"/>
    <mergeCell ref="CE539:CE540"/>
    <mergeCell ref="CF539:CF540"/>
    <mergeCell ref="CG539:CG540"/>
    <mergeCell ref="CH539:CH540"/>
    <mergeCell ref="CI546:CI547"/>
    <mergeCell ref="CJ546:CJ547"/>
    <mergeCell ref="CK546:CK547"/>
    <mergeCell ref="CL546:CL547"/>
    <mergeCell ref="B548:B554"/>
    <mergeCell ref="CC548:CL552"/>
    <mergeCell ref="C551:E551"/>
    <mergeCell ref="C552:E552"/>
    <mergeCell ref="C553:E554"/>
    <mergeCell ref="CC553:CC554"/>
    <mergeCell ref="CC546:CC547"/>
    <mergeCell ref="CD546:CD547"/>
    <mergeCell ref="CL553:CL554"/>
    <mergeCell ref="B555:B561"/>
    <mergeCell ref="CC555:CL559"/>
    <mergeCell ref="C558:E558"/>
    <mergeCell ref="C559:E559"/>
    <mergeCell ref="C560:E561"/>
    <mergeCell ref="CC560:CC561"/>
    <mergeCell ref="CD560:CD561"/>
    <mergeCell ref="CD553:CD554"/>
    <mergeCell ref="CE553:CE554"/>
    <mergeCell ref="CF553:CF554"/>
    <mergeCell ref="CG553:CG554"/>
    <mergeCell ref="CH553:CH554"/>
    <mergeCell ref="CI553:CI554"/>
    <mergeCell ref="CK560:CK561"/>
    <mergeCell ref="CL560:CL561"/>
    <mergeCell ref="CH560:CH561"/>
    <mergeCell ref="CI560:CI561"/>
    <mergeCell ref="CJ560:CJ561"/>
    <mergeCell ref="CE546:CE547"/>
    <mergeCell ref="CF546:CF547"/>
    <mergeCell ref="CG546:CG547"/>
    <mergeCell ref="CH546:CH547"/>
    <mergeCell ref="CJ553:CJ554"/>
    <mergeCell ref="CK553:CK554"/>
    <mergeCell ref="C565:E565"/>
    <mergeCell ref="C566:E566"/>
    <mergeCell ref="C567:E568"/>
    <mergeCell ref="CC567:CC568"/>
    <mergeCell ref="CD567:CD568"/>
    <mergeCell ref="CE567:CE568"/>
    <mergeCell ref="CE560:CE561"/>
    <mergeCell ref="CF560:CF561"/>
    <mergeCell ref="CG560:CG561"/>
    <mergeCell ref="CG574:CG575"/>
    <mergeCell ref="CH574:CH575"/>
    <mergeCell ref="CI574:CI575"/>
    <mergeCell ref="CJ574:CJ575"/>
    <mergeCell ref="CK574:CK575"/>
    <mergeCell ref="CL574:CL575"/>
    <mergeCell ref="CL567:CL568"/>
    <mergeCell ref="B569:B575"/>
    <mergeCell ref="CC569:CL573"/>
    <mergeCell ref="C572:E572"/>
    <mergeCell ref="C573:E573"/>
    <mergeCell ref="C574:E575"/>
    <mergeCell ref="CC574:CC575"/>
    <mergeCell ref="CD574:CD575"/>
    <mergeCell ref="CE574:CE575"/>
    <mergeCell ref="CF574:CF575"/>
    <mergeCell ref="CF567:CF568"/>
    <mergeCell ref="CG567:CG568"/>
    <mergeCell ref="CH567:CH568"/>
    <mergeCell ref="CI567:CI568"/>
    <mergeCell ref="CJ567:CJ568"/>
    <mergeCell ref="CK567:CK568"/>
    <mergeCell ref="B562:B568"/>
    <mergeCell ref="CC562:CL566"/>
    <mergeCell ref="CH581:CH582"/>
    <mergeCell ref="CI581:CI582"/>
    <mergeCell ref="CJ581:CJ582"/>
    <mergeCell ref="CK581:CK582"/>
    <mergeCell ref="CL581:CL582"/>
    <mergeCell ref="B576:B582"/>
    <mergeCell ref="CC576:CL580"/>
    <mergeCell ref="C579:E579"/>
    <mergeCell ref="C580:E580"/>
    <mergeCell ref="C581:E582"/>
    <mergeCell ref="CC581:CC582"/>
    <mergeCell ref="CD581:CD582"/>
    <mergeCell ref="CE581:CE582"/>
    <mergeCell ref="CF581:CF582"/>
    <mergeCell ref="CG581:CG582"/>
  </mergeCells>
  <dataValidations count="7">
    <dataValidation type="list" allowBlank="1" showInputMessage="1" showErrorMessage="1" sqref="D432:D438 D330:D333 D315:D323 F330:F333 F370:F376 F335:F368 D370:D376 D335:D368 F325:F327 D325:D327 F315:F323 F378:F403 D378:D403 D304:D306 F282:F290 F304:F311 F300:F302 D300:D302 F297:F298 D297:D298 F294:F295 D294:D295 D276:D280 F276:F280 D282:D290 D243:D250 F216:F220 D216:D220 F240:F241 D240:D241 F243:F250 F153:F154 D132 D159:D160 F159:F160 F146:F151 D153:D154 D140 F140 D135 F135 F137:F138 D137:D138 F142 D142 F156:F157 D156:D157 F163 D163 F132 F173:F175 F178 D178 D168:D169 F168:F169 D166 F166 D173:D175 D146:D151 F192:F196 D180:D181 F180:F181 D187:D189 D192:D196 D185 F185 F187:F189 F126:F129 D120:D121 F120:F121 D118 F118 D74:D81 D83:D89 F83:F89 D37:D43 F63:F71 D63:D71 F29 F51:F54 D10:D19 F10:F19 D31:D35 D91:D103 F114:F115 D114:D115 F56:F60 D56:D60 F123:F124 D123:D124 D105:D110 D22:D24 F22:F24 D27 D29 F27 D45:D47 F45:F47 D49 D51:D54 F49 F31:F35 F37:F43 F74:F81 F91:F103 F105:F110 D126:D129 D446:D447 D443:D444 F432:F438 F447:J447 D440:D441 F440:F441 D426:D430 F426:F430 F405:F421 D405:D421 F423:F424 D423:D424 F443:F444 F446">
      <formula1>"KQMĐ, NDCT, TLHD, BC, ĐP"</formula1>
    </dataValidation>
    <dataValidation type="list" allowBlank="1" showInputMessage="1" showErrorMessage="1" sqref="J443:J446 J330:J333 J335:J441 J325:J327 J315:J323 J282:J290 J297:J298 J294:J295 J300:J312 J243:J280 J146:J151 J159:J161 J140 J135 J133 J137:J138 J142 J156:J157 J163:J166 J173:J178 J168:J170 J180:J183 J153:J154 J185:J189 J192:J241 J120:J121 J123:J129 J45:J54 J118 J74:J81 J83:J89 J56:J61 J37:J43 J63:J71 J10:J19 J31:J35 J91:J103 J114:J115 J105:J110 J22:J29">
      <formula1>"Lớp học, Sân chơi, Phòng chức năng, Ngoài nhà trường"</formula1>
    </dataValidation>
    <dataValidation type="list" allowBlank="1" showInputMessage="1" showErrorMessage="1" sqref="L443:L447 L335:L441 L330:L333 L325:L327 L315:L323 L282:L290 L297:L298 L294:L295 L300:L312 L243:L280 L173:L178 L168:L170 L163:L166 L159:L161 L156:L157 L142 L140 L137:L138 L135 L132:L133 L146:L151 L180:L183 L185:L189 L153:L154 L192:L241 L10:L19 L37:L43 L63:L71 L56:L61 L83:L89 L31:L35 L74:L81 L91:L103 L114:L115 L118 L120:L121 L105:L110 L123:L129 L45:L54 L22:L29">
      <formula1>"#, 3T, 4T, 5T, 3+4T, 4+5T, 3+4+5T"</formula1>
    </dataValidation>
    <dataValidation type="list" allowBlank="1" showInputMessage="1" showErrorMessage="1" sqref="K443:K447 K325:K441 K282:K323 K142:K280 K140 K7:K138">
      <formula1>"Thể chất,  Nhận thức, Ngôn ngữ, TCKNXH, Thẩm mỹ"</formula1>
    </dataValidation>
    <dataValidation type="list" allowBlank="1" showInputMessage="1" showErrorMessage="1" sqref="BH447:CB469 Y335:BG441 Y325:BG327 Y330:BG333 Y315:BG323 AC295:AI295 AU295:BC295 AE298:BB298 Y297:BB297 Y300:BG312 Y282:BG290 Y294:BC294 AO295:AR295 BE294:BG294 BC297:BG298 BD294:BD295 Y243:BG280 Y157:BG157 Y153:BG154 Y132:BG133 Y140:BG140 Y159:BG161 Y163:BG166 Y146:BG151 Y142:BG142 Y137:BG138 Y168:BG170 Y173:BG178 Y135:BG135 AJ156 AM156 Y180:BG183 Y185:BG189 Y192:BD241 BE202:BG241 BE198:BE201 BE192:BG197 BF198:BG200 Y56:AB56 Y45:BG54 Y22:BG29 Y91:BG103 Y123:BG129 Y74:BG81 Y83:BG89 Y63:BG71 Y57:BG61 Y31:BG35 Y37:BG43 Y114:BG115 Y118:BG118 Y120:BG121 Y105:BG110 Y10:BG19 AE65588:AI65588 AE131124:AI131124 AE196660:AI196660 AE262196:AI262196 AE327732:AI327732 AE393268:AI393268 AE458804:AI458804 AE524340:AI524340 AE589876:AI589876 AE655412:AI655412 AE720948:AI720948 AE786484:AI786484 AE852020:AI852020 AE917556:AI917556 AE983092:AI983092 Y65724:BG65726 Y131260:BG131262 Y196796:BG196798 Y262332:BG262334 Y327868:BG327870 Y393404:BG393406 Y458940:BG458942 Y524476:BG524478 Y590012:BG590014 Y655548:BG655550 Y721084:BG721086 Y786620:BG786622 Y852156:BG852158 Y917692:BG917694 Y983228:BG983230 AU65588:BD65588 AU196660:BD196660 AU262196:BD262196 AU327732:BD327732 AU393268:BD393268 AU458804:BD458804 AU524340:BD524340 AU589876:BD589876 AU655412:BD655412 AU720948:BD720948 AU786484:BD786484 AU852020:BD852020 AU917556:BD917556 AU983092:BD983092 AU131124:BD131124 AE983095:BG983095 AE917559:BG917559 AE852023:BG852023 AE786487:BG786487 AE720951:BG720951 AE655415:BG655415 AE589879:BG589879 AE524343:BG524343 AE458807:BG458807 AE393271:BG393271 AE327735:BG327735 AE262199:BG262199 AE196663:BG196663 AE131127:BG131127 AE65591:BG65591 Y443:BG446 Y983044:BG983078 Y917508:BG917542 Y851972:BG852006 Y786436:BG786470 Y720900:BG720934 Y655364:BG655398 Y589828:BG589862 Y524292:BG524326 Y458756:BG458790 Y393220:BG393254 Y327684:BG327718 Y262148:BG262182 Y196612:BG196646 Y131076:BG131110 Y65540:BG65574 Y982991:BG982995 Y917455:BG917459 Y851919:BG851923 Y786383:BG786387 Y720847:BG720851 Y655311:BG655315 Y589775:BG589779 Y524239:BG524243 Y458703:BG458707 Y393167:BG393171 Y327631:BG327635 Y262095:BG262099 Y196559:BG196563 Y131023:BG131027 Y65487:BG65491 Y982997:BG983042 Y917461:BG917506 Y851925:BG851970 Y786389:BG786434 Y720853:BG720898 Y655317:BG655362 Y589781:BG589826 Y524245:BG524290 Y458709:BG458754 Y393173:BG393218 Y327637:BG327682 Y262101:BG262146 Y196565:BG196610 Y131029:BG131074 Y65493:BG65538 Y983127:BG983226 Y917591:BG917690 Y852055:BG852154 Y786519:BG786618 Y720983:BG721082 Y655447:BG655546 Y589911:BG590010 Y524375:BG524474 Y458839:BG458938 Y393303:BG393402 Y327767:BG327866 Y262231:BG262330 Y196695:BG196794 Y131159:BG131258 Y65623:BG65722 Y983123:BG983125 Y917587:BG917589 Y852051:BG852053 Y786515:BG786517 Y720979:BG720981 Y655443:BG655445 Y589907:BG589909 Y524371:BG524373 Y458835:BG458837 Y393299:BG393301 Y327763:BG327765 Y262227:BG262229 Y196691:BG196693 Y131155:BG131157 Y65619:BG65621 Y983118:BG983120 Y917582:BG917584 Y852046:BG852048 Y786510:BG786512 Y720974:BG720976 Y655438:BG655440 Y589902:BG589904 Y524366:BG524368 Y458830:BG458832 Y393294:BG393296 Y327758:BG327760 Y262222:BG262224 Y196686:BG196688 Y131150:BG131152 Y65614:BG65616 Y983110:BG983116 Y917574:BG917580 Y852038:BG852044 Y786502:BG786508 Y720966:BG720972 Y655430:BG655436 Y589894:BG589900 Y524358:BG524364 Y458822:BG458828 Y393286:BG393292 Y327750:BG327756 Y262214:BG262220 Y196678:BG196684 Y131142:BG131148 Y65606:BG65612 Y983097:BG983107 Y917561:BG917571 Y852025:BG852035 Y786489:BG786499 Y720953:BG720963 Y655417:BG655427 Y589881:BG589891 Y524345:BG524355 Y458809:BG458819 Y393273:BG393283 Y327737:BG327747 Y262201:BG262211 Y196665:BG196675 Y131129:BG131139 Y65593:BG65603 Y983094:BG983094 Y917558:BG917558 Y852022:BG852022 Y786486:BG786486 Y720950:BG720950 Y655414:BG655414 Y589878:BG589878 Y524342:BG524342 Y458806:BG458806 Y393270:BG393270 Y327734:BG327734 Y262198:BG262198 Y196662:BG196662 Y131126:BG131126 Y65590:BG65590 Y983091:BG983091 Y917555:BG917555 Y852019:BG852019 Y786483:BG786483 Y720947:BG720947 Y655411:BG655411 Y589875:BG589875 Y524339:BG524339 Y458803:BG458803 Y393267:BG393267 Y327731:BG327731 Y262195:BG262195 Y196659:BG196659 Y131123:BG131123 Y65587:BG65587 Y983080:BG983087 Y917544:BG917551 Y852008:BG852015 Y786472:BG786479 Y720936:BG720943 Y655400:BG655407 Y589864:BG589871 Y524328:BG524335 Y458792:BG458799 Y393256:BG393263 Y327720:BG327727 Y262184:BG262191 Y196648:BG196655 Y131112:BG131119 Y65576:BG65583 Y982899:BG982908 Y917363:BG917372 Y851827:BG851836 Y786291:BG786300 Y720755:BG720764 Y655219:BG655228 Y589683:BG589692 Y524147:BG524156 Y458611:BG458620 Y393075:BG393084 Y327539:BG327548 Y262003:BG262012 Y196467:BG196476 Y130931:BG130940 Y65395:BG65404 Y982986:BG982988 Y917450:BG917452 Y851914:BG851916 Y786378:BG786380 Y720842:BG720844 Y655306:BG655308 Y589770:BG589772 Y524234:BG524236 Y458698:BG458700 Y393162:BG393164 Y327626:BG327628 Y262090:BG262092 Y196554:BG196556 Y131018:BG131020 Y65482:BG65484 Y982982:BG982984 Y917446:BG917448 Y851910:BG851912 Y786374:BG786376 Y720838:BG720840 Y655302:BG655304 Y589766:BG589768 Y524230:BG524232 Y458694:BG458696 Y393158:BG393160 Y327622:BG327624 Y262086:BG262088 Y196550:BG196552 Y131014:BG131016 Y65478:BG65480 Y982975:BG982980 Y917439:BG917444 Y851903:BG851908 Y786367:BG786372 Y720831:BG720836 Y655295:BG655300 Y589759:BG589764 Y524223:BG524228 Y458687:BG458692 Y393151:BG393156 Y327615:BG327620 Y262079:BG262084 Y196543:BG196548 Y131007:BG131012 Y65471:BG65476 Y982970:BG982972 Y917434:BG917436 Y851898:BG851900 Y786362:BG786364 Y720826:BG720828 Y655290:BG655292 Y589754:BG589756 Y524218:BG524220 Y458682:BG458684 Y393146:BG393148 Y327610:BG327612 Y262074:BG262076 Y196538:BG196540 Y131002:BG131004 Y65466:BG65468 Y982964:BG982968 Y917428:BG917432 Y851892:BG851896 Y786356:BG786360 Y720820:BG720824 Y655284:BG655288 Y589748:BG589752 Y524212:BG524216 Y458676:BG458680 Y393140:BG393144 Y327604:BG327608 Y262068:BG262072 Y196532:BG196536 Y130996:BG131000 Y65460:BG65464 Y982960:BG982962 Y917424:BG917426 Y851888:BG851890 Y786352:BG786354 Y720816:BG720818 Y655280:BG655282 Y589744:BG589746 Y524208:BG524210 Y458672:BG458674 Y393136:BG393138 Y327600:BG327602 Y262064:BG262066 Y196528:BG196530 Y130992:BG130994 Y65456:BG65458 Y982958:BG982958 Y917422:BG917422 Y851886:BG851886 Y786350:BG786350 Y720814:BG720814 Y655278:BG655278 Y589742:BG589742 Y524206:BG524206 Y458670:BG458670 Y393134:BG393134 Y327598:BG327598 Y262062:BG262062 Y196526:BG196526 Y130990:BG130990 Y65454:BG65454 Y982956:BG982956 Y917420:BG917420 Y851884:BG851884 Y786348:BG786348 Y720812:BG720812 Y655276:BG655276 Y589740:BG589740 Y524204:BG524204 Y458668:BG458668 Y393132:BG393132 Y327596:BG327596 Y262060:BG262060 Y196524:BG196524 Y130988:BG130988 Y65452:BG65452 Y982950:BG982954 Y917414:BG917418 Y851878:BG851882 Y786342:BG786346 Y720806:BG720810 Y655270:BG655274 Y589734:BG589738 Y524198:BG524202 Y458662:BG458666 Y393126:BG393130 Y327590:BG327594 Y262054:BG262058 Y196518:BG196522 Y130982:BG130986 Y65446:BG65450 Y982946:BG982946 Y917410:BG917410 Y851874:BG851874 Y786338:BG786338 Y720802:BG720802 Y655266:BG655266 Y589730:BG589730 Y524194:BG524194 Y458658:BG458658 Y393122:BG393122 Y327586:BG327586 Y262050:BG262050 Y196514:BG196514 Y130978:BG130978 Y65442:BG65442 Y982944:BG982944 Y917408:BG917408 Y851872:BG851872 Y786336:BG786336 Y720800:BG720800 Y655264:BG655264 Y589728:BG589728 Y524192:BG524192 Y458656:BG458656 Y393120:BG393120 Y327584:BG327584 Y262048:BG262048 Y196512:BG196512 Y130976:BG130976 Y65440:BG65440 Y982941:BG982942 Y917405:BG917406 Y851869:BG851870 Y786333:BG786334 Y720797:BG720798 Y655261:BG655262 Y589725:BG589726 Y524189:BG524190 Y458653:BG458654 Y393117:BG393118 Y327581:BG327582 Y262045:BG262046 Y196509:BG196510 Y130973:BG130974 Y65437:BG65438 Y982939:BG982939 Y917403:BG917403 Y851867:BG851867 Y786331:BG786331 Y720795:BG720795 Y655259:BG655259 Y589723:BG589723 Y524187:BG524187 Y458651:BG458651 Y393115:BG393115 Y327579:BG327579 Y262043:BG262043 Y196507:BG196507 Y130971:BG130971 Y65435:BG65435 Y982936:BG982937 Y917400:BG917401 Y851864:BG851865 Y786328:BG786329 Y720792:BG720793 Y655256:BG655257 Y589720:BG589721 Y524184:BG524185 Y458648:BG458649 Y393112:BG393113 Y327576:BG327577 Y262040:BG262041 Y196504:BG196505 Y130968:BG130969 Y65432:BG65433 Y982926:BG982933 Y917390:BG917397 Y851854:BG851861 Y786318:BG786325 Y720782:BG720789 Y655246:BG655253 Y589710:BG589717 Y524174:BG524181 Y458638:BG458645 Y393102:BG393109 Y327566:BG327573 Y262030:BG262037 Y196494:BG196501 Y130958:BG130965 Y65422:BG65429 Y982923:BG982924 Y917387:BG917388 Y851851:BG851852 Y786315:BG786316 Y720779:BG720780 Y655243:BG655244 Y589707:BG589708 Y524171:BG524172 Y458635:BG458636 Y393099:BG393100 Y327563:BG327564 Y262027:BG262028 Y196491:BG196492 Y130955:BG130956 Y65419:BG65420 Y982921:BG982921 Y917385:BG917385 Y851849:BG851849 Y786313:BG786313 Y720777:BG720777 Y655241:BG655241 Y589705:BG589705 Y524169:BG524169 Y458633:BG458633 Y393097:BG393097 Y327561:BG327561 Y262025:BG262025 Y196489:BG196489 Y130953:BG130953 Y65417:BG65417 Y982917:BG982918 Y917381:BG917382 Y851845:BG851846 Y786309:BG786310 Y720773:BG720774 Y655237:BG655238 Y589701:BG589702 Y524165:BG524166 Y458629:BG458630 Y393093:BG393094 Y327557:BG327558 Y262021:BG262022 Y196485:BG196486 Y130949:BG130950 Y65413:BG65414 Y982910:BG982913 Y917374:BG917377 Y851838:BG851841 Y786302:BG786305 Y720766:BG720769 Y655230:BG655233 Y589694:BG589697 Y524158:BG524161 Y458622:BG458625 Y393086:BG393089 Y327550:BG327553 Y262014:BG262017 Y196478:BG196481 Y130942:BG130945 Y65406:BG65409 Y982886:BG982889 Y917350:BG917353 Y851814:BG851817 Y786278:BG786281 Y720742:BG720745 Y655206:BG655209 Y589670:BG589673 Y524134:BG524137 Y458598:BG458601 Y393062:BG393065 Y327526:BG327529 Y261990:BG261993 Y196454:BG196457 Y130918:BG130921 Y65382:BG65385 Y982891:BG982897 Y917355:BG917361 Y851819:BG851825 Y786283:BG786289 Y720747:BG720753 Y655211:BG655217 Y589675:BG589681 Y524139:BG524145 Y458603:BG458609 Y393067:BG393073 Y327531:BG327537 Y261995:BG262001 Y196459:BG196465 Y130923:BG130929 Y65387:BG65393 Y982830:BG982839 Y917294:BG917303 Y851758:BG851767 Y786222:BG786231 Y720686:BG720695 Y655150:BG655159 Y589614:BG589623 Y524078:BG524087 Y458542:BG458551 Y393006:BG393015 Y327470:BG327479 Y261934:BG261943 Y196398:BG196407 Y130862:BG130871 Y65326:BG65335 Y982875:BG982883 Y917339:BG917347 Y851803:BG851811 Y786267:BG786275 Y720731:BG720739 Y655195:BG655203 Y589659:BG589667 Y524123:BG524131 Y458587:BG458595 Y393051:BG393059 Y327515:BG327523 Y261979:BG261987 Y196443:BG196451 Y130907:BG130915 Y65371:BG65379 Y982870:BG982873 Y917334:BG917337 Y851798:BG851801 Y786262:BG786265 Y720726:BG720729 Y655190:BG655193 Y589654:BG589657 Y524118:BG524121 Y458582:BG458585 Y393046:BG393049 Y327510:BG327513 Y261974:BG261977 Y196438:BG196441 Y130902:BG130905 Y65366:BG65369 Y982861:BG982868 Y917325:BG917332 Y851789:BG851796 Y786253:BG786260 Y720717:BG720724 Y655181:BG655188 Y589645:BG589652 Y524109:BG524116 Y458573:BG458580 Y393037:BG393044 Y327501:BG327508 Y261965:BG261972 Y196429:BG196436 Y130893:BG130900 Y65357:BG65364 Y982854:BG982859 Y917318:BG917323 Y851782:BG851787 Y786246:BG786251 Y720710:BG720715 Y655174:BG655179 Y589638:BG589643 Y524102:BG524107 Y458566:BG458571 Y393030:BG393035 Y327494:BG327499 Y261958:BG261963 Y196422:BG196427 Y130886:BG130891 Y65350:BG65355 Y982849:BG982852 Y917313:BG917316 Y851777:BG851780 Y786241:BG786244 Y720705:BG720708 Y655169:BG655172 Y589633:BG589636 Y524097:BG524100 Y458561:BG458564 Y393025:BG393028 Y327489:BG327492 Y261953:BG261956 Y196417:BG196420 Y130881:BG130884 Y65345:BG65348 Y982842:BG982847 Y917306:BG917311 Y851770:BG851775 Y786234:BG786239 Y720698:BG720703 Y655162:BG655167 Y589626:BG589631 Y524090:BG524095 Y458554:BG458559 Y393018:BG393023 Y327482:BG327487 Y261946:BG261951 Y196410:BG196415 Y130874:BG130879 Y65338:BG65343 AO65588:AR65588 AO196660:AR196660 AO262196:AR262196 AO327732:AR327732 AO393268:AR393268 AO458804:AR458804 AO524340:AR524340 AO589876:AR589876 AO655412:AR655412 AO720948:AR720948 AO786484:AR786484 AO852020:AR852020 AO917556:AR917556 AO983092:AR983092 AO131124:AR131124">
      <formula1>"ĐTT, TDS, HĐH, HĐG, HĐNT, VS-AN, HĐC, TQDN, LH"</formula1>
    </dataValidation>
    <dataValidation type="list" allowBlank="1" showInputMessage="1" showErrorMessage="1" sqref="BH335:CB441 BH282:CB290 BH315:CB323 BH330:CB333 BH325:CB327 BH243:CB280 BH294:CB295 BH297:CB298 BH300:CB312 BH192:CB241 BH173:CB178 BH168:CB170 BH163:CB166 BH146:CB151 BH137:CB138 BH132:CB133 BH142:CB142 BH140:CB140 BH153:CB154 BH123:CB129 BH135:CB135 BH156:CB157 BH180:CB183 BH185:CB189 BH159:CB161 BH120:CB121 BH118:CB118 BH114:CB115 BH105:CB110 BH31:CB35 BH37:CB43 BH57:CB61 BH63:CB71 BH45:CB54 BH83:CB89 BH74:CB81 BH91:CB103 BH10:CB19 BH22:CB29 BH443:CB446">
      <formula1>"KĐG,0,1,2"</formula1>
    </dataValidation>
    <dataValidation type="list" allowBlank="1" showInputMessage="1" showErrorMessage="1" sqref="CM414:CM415 CM434 CM429:CM430 CM396 CM68 CM22 CM46:CM47 CM78 CM57 CM89 CM206 CM204 CM182 CM137:CM138 CM168 CM170 CM163 CM178 CM150 CM175 CM217 CM224:CM225 CM248:CM250 CM360 CM381:CM382">
      <formula1>"#"</formula1>
    </dataValidation>
  </dataValidations>
  <pageMargins left="0.59" right="0.56000000000000005" top="0.4" bottom="0.41" header="0.2" footer="0.3"/>
  <pageSetup paperSize="9" scale="96" orientation="landscape" r:id="rId1"/>
  <colBreaks count="1" manualBreakCount="1">
    <brk id="6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QZ226"/>
  <sheetViews>
    <sheetView tabSelected="1" topLeftCell="C7" zoomScale="90" zoomScaleNormal="90" zoomScaleSheetLayoutView="107" workbookViewId="0">
      <selection activeCell="I8" sqref="I8"/>
    </sheetView>
  </sheetViews>
  <sheetFormatPr defaultRowHeight="18" outlineLevelCol="1"/>
  <cols>
    <col min="1" max="1" width="3.8984375" style="356" hidden="1" customWidth="1"/>
    <col min="2" max="2" width="5" style="356" hidden="1" customWidth="1"/>
    <col min="3" max="3" width="5.3984375" style="441" customWidth="1"/>
    <col min="4" max="4" width="16.69921875" style="442" customWidth="1"/>
    <col min="5" max="5" width="4.19921875" style="455" customWidth="1"/>
    <col min="6" max="6" width="23.09765625" style="442" hidden="1" customWidth="1"/>
    <col min="7" max="7" width="7.3984375" style="441" hidden="1" customWidth="1"/>
    <col min="8" max="8" width="23" style="443" customWidth="1" outlineLevel="1"/>
    <col min="9" max="9" width="20.8984375" style="444" customWidth="1"/>
    <col min="10" max="10" width="6.8984375" style="445" customWidth="1"/>
    <col min="11" max="11" width="7.09765625" style="441" customWidth="1"/>
    <col min="12" max="12" width="8.09765625" style="441" hidden="1" customWidth="1"/>
    <col min="13" max="13" width="8" style="441" hidden="1" customWidth="1"/>
    <col min="14" max="14" width="9.765625E-2" style="441" hidden="1" customWidth="1"/>
    <col min="15" max="15" width="7" style="441" customWidth="1" outlineLevel="1"/>
    <col min="16" max="16" width="6.8984375" style="441" customWidth="1" outlineLevel="1"/>
    <col min="17" max="17" width="7.69921875" style="441" customWidth="1" outlineLevel="1"/>
    <col min="18" max="18" width="7.09765625" style="441" customWidth="1" outlineLevel="1"/>
    <col min="19" max="19" width="9.59765625" style="447" customWidth="1"/>
    <col min="20" max="22" width="9.09765625" style="356" hidden="1" customWidth="1"/>
    <col min="23" max="59" width="9.09765625" style="356"/>
    <col min="60" max="60" width="20.09765625" style="356" customWidth="1"/>
    <col min="61" max="61" width="4.296875" style="356" customWidth="1"/>
    <col min="62" max="62" width="39" style="356" customWidth="1"/>
    <col min="63" max="63" width="53.59765625" style="356" customWidth="1"/>
    <col min="64" max="67" width="7.69921875" style="356" customWidth="1"/>
    <col min="68" max="68" width="10" style="356" customWidth="1"/>
    <col min="69" max="70" width="9.296875" style="356" customWidth="1"/>
    <col min="71" max="71" width="8" style="356" customWidth="1"/>
    <col min="72" max="315" width="9.09765625" style="356"/>
    <col min="316" max="316" width="20.09765625" style="356" customWidth="1"/>
    <col min="317" max="317" width="4.296875" style="356" customWidth="1"/>
    <col min="318" max="318" width="39" style="356" customWidth="1"/>
    <col min="319" max="319" width="53.59765625" style="356" customWidth="1"/>
    <col min="320" max="323" width="7.69921875" style="356" customWidth="1"/>
    <col min="324" max="324" width="10" style="356" customWidth="1"/>
    <col min="325" max="326" width="9.296875" style="356" customWidth="1"/>
    <col min="327" max="327" width="8" style="356" customWidth="1"/>
    <col min="328" max="571" width="9.09765625" style="356"/>
    <col min="572" max="572" width="20.09765625" style="356" customWidth="1"/>
    <col min="573" max="573" width="4.296875" style="356" customWidth="1"/>
    <col min="574" max="574" width="39" style="356" customWidth="1"/>
    <col min="575" max="575" width="53.59765625" style="356" customWidth="1"/>
    <col min="576" max="579" width="7.69921875" style="356" customWidth="1"/>
    <col min="580" max="580" width="10" style="356" customWidth="1"/>
    <col min="581" max="582" width="9.296875" style="356" customWidth="1"/>
    <col min="583" max="583" width="8" style="356" customWidth="1"/>
    <col min="584" max="827" width="9.09765625" style="356"/>
    <col min="828" max="828" width="20.09765625" style="356" customWidth="1"/>
    <col min="829" max="829" width="4.296875" style="356" customWidth="1"/>
    <col min="830" max="830" width="39" style="356" customWidth="1"/>
    <col min="831" max="831" width="53.59765625" style="356" customWidth="1"/>
    <col min="832" max="835" width="7.69921875" style="356" customWidth="1"/>
    <col min="836" max="836" width="10" style="356" customWidth="1"/>
    <col min="837" max="838" width="9.296875" style="356" customWidth="1"/>
    <col min="839" max="839" width="8" style="356" customWidth="1"/>
    <col min="840" max="1083" width="9.09765625" style="356"/>
    <col min="1084" max="1084" width="20.09765625" style="356" customWidth="1"/>
    <col min="1085" max="1085" width="4.296875" style="356" customWidth="1"/>
    <col min="1086" max="1086" width="39" style="356" customWidth="1"/>
    <col min="1087" max="1087" width="53.59765625" style="356" customWidth="1"/>
    <col min="1088" max="1091" width="7.69921875" style="356" customWidth="1"/>
    <col min="1092" max="1092" width="10" style="356" customWidth="1"/>
    <col min="1093" max="1094" width="9.296875" style="356" customWidth="1"/>
    <col min="1095" max="1095" width="8" style="356" customWidth="1"/>
    <col min="1096" max="1339" width="9.09765625" style="356"/>
    <col min="1340" max="1340" width="20.09765625" style="356" customWidth="1"/>
    <col min="1341" max="1341" width="4.296875" style="356" customWidth="1"/>
    <col min="1342" max="1342" width="39" style="356" customWidth="1"/>
    <col min="1343" max="1343" width="53.59765625" style="356" customWidth="1"/>
    <col min="1344" max="1347" width="7.69921875" style="356" customWidth="1"/>
    <col min="1348" max="1348" width="10" style="356" customWidth="1"/>
    <col min="1349" max="1350" width="9.296875" style="356" customWidth="1"/>
    <col min="1351" max="1351" width="8" style="356" customWidth="1"/>
    <col min="1352" max="1595" width="9.09765625" style="356"/>
    <col min="1596" max="1596" width="20.09765625" style="356" customWidth="1"/>
    <col min="1597" max="1597" width="4.296875" style="356" customWidth="1"/>
    <col min="1598" max="1598" width="39" style="356" customWidth="1"/>
    <col min="1599" max="1599" width="53.59765625" style="356" customWidth="1"/>
    <col min="1600" max="1603" width="7.69921875" style="356" customWidth="1"/>
    <col min="1604" max="1604" width="10" style="356" customWidth="1"/>
    <col min="1605" max="1606" width="9.296875" style="356" customWidth="1"/>
    <col min="1607" max="1607" width="8" style="356" customWidth="1"/>
    <col min="1608" max="1851" width="9.09765625" style="356"/>
    <col min="1852" max="1852" width="20.09765625" style="356" customWidth="1"/>
    <col min="1853" max="1853" width="4.296875" style="356" customWidth="1"/>
    <col min="1854" max="1854" width="39" style="356" customWidth="1"/>
    <col min="1855" max="1855" width="53.59765625" style="356" customWidth="1"/>
    <col min="1856" max="1859" width="7.69921875" style="356" customWidth="1"/>
    <col min="1860" max="1860" width="10" style="356" customWidth="1"/>
    <col min="1861" max="1862" width="9.296875" style="356" customWidth="1"/>
    <col min="1863" max="1863" width="8" style="356" customWidth="1"/>
    <col min="1864" max="2107" width="9.09765625" style="356"/>
    <col min="2108" max="2108" width="20.09765625" style="356" customWidth="1"/>
    <col min="2109" max="2109" width="4.296875" style="356" customWidth="1"/>
    <col min="2110" max="2110" width="39" style="356" customWidth="1"/>
    <col min="2111" max="2111" width="53.59765625" style="356" customWidth="1"/>
    <col min="2112" max="2115" width="7.69921875" style="356" customWidth="1"/>
    <col min="2116" max="2116" width="10" style="356" customWidth="1"/>
    <col min="2117" max="2118" width="9.296875" style="356" customWidth="1"/>
    <col min="2119" max="2119" width="8" style="356" customWidth="1"/>
    <col min="2120" max="2363" width="9.09765625" style="356"/>
    <col min="2364" max="2364" width="20.09765625" style="356" customWidth="1"/>
    <col min="2365" max="2365" width="4.296875" style="356" customWidth="1"/>
    <col min="2366" max="2366" width="39" style="356" customWidth="1"/>
    <col min="2367" max="2367" width="53.59765625" style="356" customWidth="1"/>
    <col min="2368" max="2371" width="7.69921875" style="356" customWidth="1"/>
    <col min="2372" max="2372" width="10" style="356" customWidth="1"/>
    <col min="2373" max="2374" width="9.296875" style="356" customWidth="1"/>
    <col min="2375" max="2375" width="8" style="356" customWidth="1"/>
    <col min="2376" max="2619" width="9.09765625" style="356"/>
    <col min="2620" max="2620" width="20.09765625" style="356" customWidth="1"/>
    <col min="2621" max="2621" width="4.296875" style="356" customWidth="1"/>
    <col min="2622" max="2622" width="39" style="356" customWidth="1"/>
    <col min="2623" max="2623" width="53.59765625" style="356" customWidth="1"/>
    <col min="2624" max="2627" width="7.69921875" style="356" customWidth="1"/>
    <col min="2628" max="2628" width="10" style="356" customWidth="1"/>
    <col min="2629" max="2630" width="9.296875" style="356" customWidth="1"/>
    <col min="2631" max="2631" width="8" style="356" customWidth="1"/>
    <col min="2632" max="2875" width="9.09765625" style="356"/>
    <col min="2876" max="2876" width="20.09765625" style="356" customWidth="1"/>
    <col min="2877" max="2877" width="4.296875" style="356" customWidth="1"/>
    <col min="2878" max="2878" width="39" style="356" customWidth="1"/>
    <col min="2879" max="2879" width="53.59765625" style="356" customWidth="1"/>
    <col min="2880" max="2883" width="7.69921875" style="356" customWidth="1"/>
    <col min="2884" max="2884" width="10" style="356" customWidth="1"/>
    <col min="2885" max="2886" width="9.296875" style="356" customWidth="1"/>
    <col min="2887" max="2887" width="8" style="356" customWidth="1"/>
    <col min="2888" max="3131" width="9.09765625" style="356"/>
    <col min="3132" max="3132" width="20.09765625" style="356" customWidth="1"/>
    <col min="3133" max="3133" width="4.296875" style="356" customWidth="1"/>
    <col min="3134" max="3134" width="39" style="356" customWidth="1"/>
    <col min="3135" max="3135" width="53.59765625" style="356" customWidth="1"/>
    <col min="3136" max="3139" width="7.69921875" style="356" customWidth="1"/>
    <col min="3140" max="3140" width="10" style="356" customWidth="1"/>
    <col min="3141" max="3142" width="9.296875" style="356" customWidth="1"/>
    <col min="3143" max="3143" width="8" style="356" customWidth="1"/>
    <col min="3144" max="3387" width="9.09765625" style="356"/>
    <col min="3388" max="3388" width="20.09765625" style="356" customWidth="1"/>
    <col min="3389" max="3389" width="4.296875" style="356" customWidth="1"/>
    <col min="3390" max="3390" width="39" style="356" customWidth="1"/>
    <col min="3391" max="3391" width="53.59765625" style="356" customWidth="1"/>
    <col min="3392" max="3395" width="7.69921875" style="356" customWidth="1"/>
    <col min="3396" max="3396" width="10" style="356" customWidth="1"/>
    <col min="3397" max="3398" width="9.296875" style="356" customWidth="1"/>
    <col min="3399" max="3399" width="8" style="356" customWidth="1"/>
    <col min="3400" max="3643" width="9.09765625" style="356"/>
    <col min="3644" max="3644" width="20.09765625" style="356" customWidth="1"/>
    <col min="3645" max="3645" width="4.296875" style="356" customWidth="1"/>
    <col min="3646" max="3646" width="39" style="356" customWidth="1"/>
    <col min="3647" max="3647" width="53.59765625" style="356" customWidth="1"/>
    <col min="3648" max="3651" width="7.69921875" style="356" customWidth="1"/>
    <col min="3652" max="3652" width="10" style="356" customWidth="1"/>
    <col min="3653" max="3654" width="9.296875" style="356" customWidth="1"/>
    <col min="3655" max="3655" width="8" style="356" customWidth="1"/>
    <col min="3656" max="3899" width="9.09765625" style="356"/>
    <col min="3900" max="3900" width="20.09765625" style="356" customWidth="1"/>
    <col min="3901" max="3901" width="4.296875" style="356" customWidth="1"/>
    <col min="3902" max="3902" width="39" style="356" customWidth="1"/>
    <col min="3903" max="3903" width="53.59765625" style="356" customWidth="1"/>
    <col min="3904" max="3907" width="7.69921875" style="356" customWidth="1"/>
    <col min="3908" max="3908" width="10" style="356" customWidth="1"/>
    <col min="3909" max="3910" width="9.296875" style="356" customWidth="1"/>
    <col min="3911" max="3911" width="8" style="356" customWidth="1"/>
    <col min="3912" max="4155" width="9.09765625" style="356"/>
    <col min="4156" max="4156" width="20.09765625" style="356" customWidth="1"/>
    <col min="4157" max="4157" width="4.296875" style="356" customWidth="1"/>
    <col min="4158" max="4158" width="39" style="356" customWidth="1"/>
    <col min="4159" max="4159" width="53.59765625" style="356" customWidth="1"/>
    <col min="4160" max="4163" width="7.69921875" style="356" customWidth="1"/>
    <col min="4164" max="4164" width="10" style="356" customWidth="1"/>
    <col min="4165" max="4166" width="9.296875" style="356" customWidth="1"/>
    <col min="4167" max="4167" width="8" style="356" customWidth="1"/>
    <col min="4168" max="4411" width="9.09765625" style="356"/>
    <col min="4412" max="4412" width="20.09765625" style="356" customWidth="1"/>
    <col min="4413" max="4413" width="4.296875" style="356" customWidth="1"/>
    <col min="4414" max="4414" width="39" style="356" customWidth="1"/>
    <col min="4415" max="4415" width="53.59765625" style="356" customWidth="1"/>
    <col min="4416" max="4419" width="7.69921875" style="356" customWidth="1"/>
    <col min="4420" max="4420" width="10" style="356" customWidth="1"/>
    <col min="4421" max="4422" width="9.296875" style="356" customWidth="1"/>
    <col min="4423" max="4423" width="8" style="356" customWidth="1"/>
    <col min="4424" max="4667" width="9.09765625" style="356"/>
    <col min="4668" max="4668" width="20.09765625" style="356" customWidth="1"/>
    <col min="4669" max="4669" width="4.296875" style="356" customWidth="1"/>
    <col min="4670" max="4670" width="39" style="356" customWidth="1"/>
    <col min="4671" max="4671" width="53.59765625" style="356" customWidth="1"/>
    <col min="4672" max="4675" width="7.69921875" style="356" customWidth="1"/>
    <col min="4676" max="4676" width="10" style="356" customWidth="1"/>
    <col min="4677" max="4678" width="9.296875" style="356" customWidth="1"/>
    <col min="4679" max="4679" width="8" style="356" customWidth="1"/>
    <col min="4680" max="4923" width="9.09765625" style="356"/>
    <col min="4924" max="4924" width="20.09765625" style="356" customWidth="1"/>
    <col min="4925" max="4925" width="4.296875" style="356" customWidth="1"/>
    <col min="4926" max="4926" width="39" style="356" customWidth="1"/>
    <col min="4927" max="4927" width="53.59765625" style="356" customWidth="1"/>
    <col min="4928" max="4931" width="7.69921875" style="356" customWidth="1"/>
    <col min="4932" max="4932" width="10" style="356" customWidth="1"/>
    <col min="4933" max="4934" width="9.296875" style="356" customWidth="1"/>
    <col min="4935" max="4935" width="8" style="356" customWidth="1"/>
    <col min="4936" max="5179" width="9.09765625" style="356"/>
    <col min="5180" max="5180" width="20.09765625" style="356" customWidth="1"/>
    <col min="5181" max="5181" width="4.296875" style="356" customWidth="1"/>
    <col min="5182" max="5182" width="39" style="356" customWidth="1"/>
    <col min="5183" max="5183" width="53.59765625" style="356" customWidth="1"/>
    <col min="5184" max="5187" width="7.69921875" style="356" customWidth="1"/>
    <col min="5188" max="5188" width="10" style="356" customWidth="1"/>
    <col min="5189" max="5190" width="9.296875" style="356" customWidth="1"/>
    <col min="5191" max="5191" width="8" style="356" customWidth="1"/>
    <col min="5192" max="5435" width="9.09765625" style="356"/>
    <col min="5436" max="5436" width="20.09765625" style="356" customWidth="1"/>
    <col min="5437" max="5437" width="4.296875" style="356" customWidth="1"/>
    <col min="5438" max="5438" width="39" style="356" customWidth="1"/>
    <col min="5439" max="5439" width="53.59765625" style="356" customWidth="1"/>
    <col min="5440" max="5443" width="7.69921875" style="356" customWidth="1"/>
    <col min="5444" max="5444" width="10" style="356" customWidth="1"/>
    <col min="5445" max="5446" width="9.296875" style="356" customWidth="1"/>
    <col min="5447" max="5447" width="8" style="356" customWidth="1"/>
    <col min="5448" max="5691" width="9.09765625" style="356"/>
    <col min="5692" max="5692" width="20.09765625" style="356" customWidth="1"/>
    <col min="5693" max="5693" width="4.296875" style="356" customWidth="1"/>
    <col min="5694" max="5694" width="39" style="356" customWidth="1"/>
    <col min="5695" max="5695" width="53.59765625" style="356" customWidth="1"/>
    <col min="5696" max="5699" width="7.69921875" style="356" customWidth="1"/>
    <col min="5700" max="5700" width="10" style="356" customWidth="1"/>
    <col min="5701" max="5702" width="9.296875" style="356" customWidth="1"/>
    <col min="5703" max="5703" width="8" style="356" customWidth="1"/>
    <col min="5704" max="5947" width="9.09765625" style="356"/>
    <col min="5948" max="5948" width="20.09765625" style="356" customWidth="1"/>
    <col min="5949" max="5949" width="4.296875" style="356" customWidth="1"/>
    <col min="5950" max="5950" width="39" style="356" customWidth="1"/>
    <col min="5951" max="5951" width="53.59765625" style="356" customWidth="1"/>
    <col min="5952" max="5955" width="7.69921875" style="356" customWidth="1"/>
    <col min="5956" max="5956" width="10" style="356" customWidth="1"/>
    <col min="5957" max="5958" width="9.296875" style="356" customWidth="1"/>
    <col min="5959" max="5959" width="8" style="356" customWidth="1"/>
    <col min="5960" max="6203" width="9.09765625" style="356"/>
    <col min="6204" max="6204" width="20.09765625" style="356" customWidth="1"/>
    <col min="6205" max="6205" width="4.296875" style="356" customWidth="1"/>
    <col min="6206" max="6206" width="39" style="356" customWidth="1"/>
    <col min="6207" max="6207" width="53.59765625" style="356" customWidth="1"/>
    <col min="6208" max="6211" width="7.69921875" style="356" customWidth="1"/>
    <col min="6212" max="6212" width="10" style="356" customWidth="1"/>
    <col min="6213" max="6214" width="9.296875" style="356" customWidth="1"/>
    <col min="6215" max="6215" width="8" style="356" customWidth="1"/>
    <col min="6216" max="6459" width="9.09765625" style="356"/>
    <col min="6460" max="6460" width="20.09765625" style="356" customWidth="1"/>
    <col min="6461" max="6461" width="4.296875" style="356" customWidth="1"/>
    <col min="6462" max="6462" width="39" style="356" customWidth="1"/>
    <col min="6463" max="6463" width="53.59765625" style="356" customWidth="1"/>
    <col min="6464" max="6467" width="7.69921875" style="356" customWidth="1"/>
    <col min="6468" max="6468" width="10" style="356" customWidth="1"/>
    <col min="6469" max="6470" width="9.296875" style="356" customWidth="1"/>
    <col min="6471" max="6471" width="8" style="356" customWidth="1"/>
    <col min="6472" max="6715" width="9.09765625" style="356"/>
    <col min="6716" max="6716" width="20.09765625" style="356" customWidth="1"/>
    <col min="6717" max="6717" width="4.296875" style="356" customWidth="1"/>
    <col min="6718" max="6718" width="39" style="356" customWidth="1"/>
    <col min="6719" max="6719" width="53.59765625" style="356" customWidth="1"/>
    <col min="6720" max="6723" width="7.69921875" style="356" customWidth="1"/>
    <col min="6724" max="6724" width="10" style="356" customWidth="1"/>
    <col min="6725" max="6726" width="9.296875" style="356" customWidth="1"/>
    <col min="6727" max="6727" width="8" style="356" customWidth="1"/>
    <col min="6728" max="6971" width="9.09765625" style="356"/>
    <col min="6972" max="6972" width="20.09765625" style="356" customWidth="1"/>
    <col min="6973" max="6973" width="4.296875" style="356" customWidth="1"/>
    <col min="6974" max="6974" width="39" style="356" customWidth="1"/>
    <col min="6975" max="6975" width="53.59765625" style="356" customWidth="1"/>
    <col min="6976" max="6979" width="7.69921875" style="356" customWidth="1"/>
    <col min="6980" max="6980" width="10" style="356" customWidth="1"/>
    <col min="6981" max="6982" width="9.296875" style="356" customWidth="1"/>
    <col min="6983" max="6983" width="8" style="356" customWidth="1"/>
    <col min="6984" max="7227" width="9.09765625" style="356"/>
    <col min="7228" max="7228" width="20.09765625" style="356" customWidth="1"/>
    <col min="7229" max="7229" width="4.296875" style="356" customWidth="1"/>
    <col min="7230" max="7230" width="39" style="356" customWidth="1"/>
    <col min="7231" max="7231" width="53.59765625" style="356" customWidth="1"/>
    <col min="7232" max="7235" width="7.69921875" style="356" customWidth="1"/>
    <col min="7236" max="7236" width="10" style="356" customWidth="1"/>
    <col min="7237" max="7238" width="9.296875" style="356" customWidth="1"/>
    <col min="7239" max="7239" width="8" style="356" customWidth="1"/>
    <col min="7240" max="7483" width="9.09765625" style="356"/>
    <col min="7484" max="7484" width="20.09765625" style="356" customWidth="1"/>
    <col min="7485" max="7485" width="4.296875" style="356" customWidth="1"/>
    <col min="7486" max="7486" width="39" style="356" customWidth="1"/>
    <col min="7487" max="7487" width="53.59765625" style="356" customWidth="1"/>
    <col min="7488" max="7491" width="7.69921875" style="356" customWidth="1"/>
    <col min="7492" max="7492" width="10" style="356" customWidth="1"/>
    <col min="7493" max="7494" width="9.296875" style="356" customWidth="1"/>
    <col min="7495" max="7495" width="8" style="356" customWidth="1"/>
    <col min="7496" max="7739" width="9.09765625" style="356"/>
    <col min="7740" max="7740" width="20.09765625" style="356" customWidth="1"/>
    <col min="7741" max="7741" width="4.296875" style="356" customWidth="1"/>
    <col min="7742" max="7742" width="39" style="356" customWidth="1"/>
    <col min="7743" max="7743" width="53.59765625" style="356" customWidth="1"/>
    <col min="7744" max="7747" width="7.69921875" style="356" customWidth="1"/>
    <col min="7748" max="7748" width="10" style="356" customWidth="1"/>
    <col min="7749" max="7750" width="9.296875" style="356" customWidth="1"/>
    <col min="7751" max="7751" width="8" style="356" customWidth="1"/>
    <col min="7752" max="7995" width="9.09765625" style="356"/>
    <col min="7996" max="7996" width="20.09765625" style="356" customWidth="1"/>
    <col min="7997" max="7997" width="4.296875" style="356" customWidth="1"/>
    <col min="7998" max="7998" width="39" style="356" customWidth="1"/>
    <col min="7999" max="7999" width="53.59765625" style="356" customWidth="1"/>
    <col min="8000" max="8003" width="7.69921875" style="356" customWidth="1"/>
    <col min="8004" max="8004" width="10" style="356" customWidth="1"/>
    <col min="8005" max="8006" width="9.296875" style="356" customWidth="1"/>
    <col min="8007" max="8007" width="8" style="356" customWidth="1"/>
    <col min="8008" max="8251" width="9.09765625" style="356"/>
    <col min="8252" max="8252" width="20.09765625" style="356" customWidth="1"/>
    <col min="8253" max="8253" width="4.296875" style="356" customWidth="1"/>
    <col min="8254" max="8254" width="39" style="356" customWidth="1"/>
    <col min="8255" max="8255" width="53.59765625" style="356" customWidth="1"/>
    <col min="8256" max="8259" width="7.69921875" style="356" customWidth="1"/>
    <col min="8260" max="8260" width="10" style="356" customWidth="1"/>
    <col min="8261" max="8262" width="9.296875" style="356" customWidth="1"/>
    <col min="8263" max="8263" width="8" style="356" customWidth="1"/>
    <col min="8264" max="8507" width="9.09765625" style="356"/>
    <col min="8508" max="8508" width="20.09765625" style="356" customWidth="1"/>
    <col min="8509" max="8509" width="4.296875" style="356" customWidth="1"/>
    <col min="8510" max="8510" width="39" style="356" customWidth="1"/>
    <col min="8511" max="8511" width="53.59765625" style="356" customWidth="1"/>
    <col min="8512" max="8515" width="7.69921875" style="356" customWidth="1"/>
    <col min="8516" max="8516" width="10" style="356" customWidth="1"/>
    <col min="8517" max="8518" width="9.296875" style="356" customWidth="1"/>
    <col min="8519" max="8519" width="8" style="356" customWidth="1"/>
    <col min="8520" max="8763" width="9.09765625" style="356"/>
    <col min="8764" max="8764" width="20.09765625" style="356" customWidth="1"/>
    <col min="8765" max="8765" width="4.296875" style="356" customWidth="1"/>
    <col min="8766" max="8766" width="39" style="356" customWidth="1"/>
    <col min="8767" max="8767" width="53.59765625" style="356" customWidth="1"/>
    <col min="8768" max="8771" width="7.69921875" style="356" customWidth="1"/>
    <col min="8772" max="8772" width="10" style="356" customWidth="1"/>
    <col min="8773" max="8774" width="9.296875" style="356" customWidth="1"/>
    <col min="8775" max="8775" width="8" style="356" customWidth="1"/>
    <col min="8776" max="9019" width="9.09765625" style="356"/>
    <col min="9020" max="9020" width="20.09765625" style="356" customWidth="1"/>
    <col min="9021" max="9021" width="4.296875" style="356" customWidth="1"/>
    <col min="9022" max="9022" width="39" style="356" customWidth="1"/>
    <col min="9023" max="9023" width="53.59765625" style="356" customWidth="1"/>
    <col min="9024" max="9027" width="7.69921875" style="356" customWidth="1"/>
    <col min="9028" max="9028" width="10" style="356" customWidth="1"/>
    <col min="9029" max="9030" width="9.296875" style="356" customWidth="1"/>
    <col min="9031" max="9031" width="8" style="356" customWidth="1"/>
    <col min="9032" max="9275" width="9.09765625" style="356"/>
    <col min="9276" max="9276" width="20.09765625" style="356" customWidth="1"/>
    <col min="9277" max="9277" width="4.296875" style="356" customWidth="1"/>
    <col min="9278" max="9278" width="39" style="356" customWidth="1"/>
    <col min="9279" max="9279" width="53.59765625" style="356" customWidth="1"/>
    <col min="9280" max="9283" width="7.69921875" style="356" customWidth="1"/>
    <col min="9284" max="9284" width="10" style="356" customWidth="1"/>
    <col min="9285" max="9286" width="9.296875" style="356" customWidth="1"/>
    <col min="9287" max="9287" width="8" style="356" customWidth="1"/>
    <col min="9288" max="9531" width="9.09765625" style="356"/>
    <col min="9532" max="9532" width="20.09765625" style="356" customWidth="1"/>
    <col min="9533" max="9533" width="4.296875" style="356" customWidth="1"/>
    <col min="9534" max="9534" width="39" style="356" customWidth="1"/>
    <col min="9535" max="9535" width="53.59765625" style="356" customWidth="1"/>
    <col min="9536" max="9539" width="7.69921875" style="356" customWidth="1"/>
    <col min="9540" max="9540" width="10" style="356" customWidth="1"/>
    <col min="9541" max="9542" width="9.296875" style="356" customWidth="1"/>
    <col min="9543" max="9543" width="8" style="356" customWidth="1"/>
    <col min="9544" max="9787" width="9.09765625" style="356"/>
    <col min="9788" max="9788" width="20.09765625" style="356" customWidth="1"/>
    <col min="9789" max="9789" width="4.296875" style="356" customWidth="1"/>
    <col min="9790" max="9790" width="39" style="356" customWidth="1"/>
    <col min="9791" max="9791" width="53.59765625" style="356" customWidth="1"/>
    <col min="9792" max="9795" width="7.69921875" style="356" customWidth="1"/>
    <col min="9796" max="9796" width="10" style="356" customWidth="1"/>
    <col min="9797" max="9798" width="9.296875" style="356" customWidth="1"/>
    <col min="9799" max="9799" width="8" style="356" customWidth="1"/>
    <col min="9800" max="10043" width="9.09765625" style="356"/>
    <col min="10044" max="10044" width="20.09765625" style="356" customWidth="1"/>
    <col min="10045" max="10045" width="4.296875" style="356" customWidth="1"/>
    <col min="10046" max="10046" width="39" style="356" customWidth="1"/>
    <col min="10047" max="10047" width="53.59765625" style="356" customWidth="1"/>
    <col min="10048" max="10051" width="7.69921875" style="356" customWidth="1"/>
    <col min="10052" max="10052" width="10" style="356" customWidth="1"/>
    <col min="10053" max="10054" width="9.296875" style="356" customWidth="1"/>
    <col min="10055" max="10055" width="8" style="356" customWidth="1"/>
    <col min="10056" max="10299" width="9.09765625" style="356"/>
    <col min="10300" max="10300" width="20.09765625" style="356" customWidth="1"/>
    <col min="10301" max="10301" width="4.296875" style="356" customWidth="1"/>
    <col min="10302" max="10302" width="39" style="356" customWidth="1"/>
    <col min="10303" max="10303" width="53.59765625" style="356" customWidth="1"/>
    <col min="10304" max="10307" width="7.69921875" style="356" customWidth="1"/>
    <col min="10308" max="10308" width="10" style="356" customWidth="1"/>
    <col min="10309" max="10310" width="9.296875" style="356" customWidth="1"/>
    <col min="10311" max="10311" width="8" style="356" customWidth="1"/>
    <col min="10312" max="10555" width="9.09765625" style="356"/>
    <col min="10556" max="10556" width="20.09765625" style="356" customWidth="1"/>
    <col min="10557" max="10557" width="4.296875" style="356" customWidth="1"/>
    <col min="10558" max="10558" width="39" style="356" customWidth="1"/>
    <col min="10559" max="10559" width="53.59765625" style="356" customWidth="1"/>
    <col min="10560" max="10563" width="7.69921875" style="356" customWidth="1"/>
    <col min="10564" max="10564" width="10" style="356" customWidth="1"/>
    <col min="10565" max="10566" width="9.296875" style="356" customWidth="1"/>
    <col min="10567" max="10567" width="8" style="356" customWidth="1"/>
    <col min="10568" max="10811" width="9.09765625" style="356"/>
    <col min="10812" max="10812" width="20.09765625" style="356" customWidth="1"/>
    <col min="10813" max="10813" width="4.296875" style="356" customWidth="1"/>
    <col min="10814" max="10814" width="39" style="356" customWidth="1"/>
    <col min="10815" max="10815" width="53.59765625" style="356" customWidth="1"/>
    <col min="10816" max="10819" width="7.69921875" style="356" customWidth="1"/>
    <col min="10820" max="10820" width="10" style="356" customWidth="1"/>
    <col min="10821" max="10822" width="9.296875" style="356" customWidth="1"/>
    <col min="10823" max="10823" width="8" style="356" customWidth="1"/>
    <col min="10824" max="11067" width="9.09765625" style="356"/>
    <col min="11068" max="11068" width="20.09765625" style="356" customWidth="1"/>
    <col min="11069" max="11069" width="4.296875" style="356" customWidth="1"/>
    <col min="11070" max="11070" width="39" style="356" customWidth="1"/>
    <col min="11071" max="11071" width="53.59765625" style="356" customWidth="1"/>
    <col min="11072" max="11075" width="7.69921875" style="356" customWidth="1"/>
    <col min="11076" max="11076" width="10" style="356" customWidth="1"/>
    <col min="11077" max="11078" width="9.296875" style="356" customWidth="1"/>
    <col min="11079" max="11079" width="8" style="356" customWidth="1"/>
    <col min="11080" max="11323" width="9.09765625" style="356"/>
    <col min="11324" max="11324" width="20.09765625" style="356" customWidth="1"/>
    <col min="11325" max="11325" width="4.296875" style="356" customWidth="1"/>
    <col min="11326" max="11326" width="39" style="356" customWidth="1"/>
    <col min="11327" max="11327" width="53.59765625" style="356" customWidth="1"/>
    <col min="11328" max="11331" width="7.69921875" style="356" customWidth="1"/>
    <col min="11332" max="11332" width="10" style="356" customWidth="1"/>
    <col min="11333" max="11334" width="9.296875" style="356" customWidth="1"/>
    <col min="11335" max="11335" width="8" style="356" customWidth="1"/>
    <col min="11336" max="11579" width="9.09765625" style="356"/>
    <col min="11580" max="11580" width="20.09765625" style="356" customWidth="1"/>
    <col min="11581" max="11581" width="4.296875" style="356" customWidth="1"/>
    <col min="11582" max="11582" width="39" style="356" customWidth="1"/>
    <col min="11583" max="11583" width="53.59765625" style="356" customWidth="1"/>
    <col min="11584" max="11587" width="7.69921875" style="356" customWidth="1"/>
    <col min="11588" max="11588" width="10" style="356" customWidth="1"/>
    <col min="11589" max="11590" width="9.296875" style="356" customWidth="1"/>
    <col min="11591" max="11591" width="8" style="356" customWidth="1"/>
    <col min="11592" max="11835" width="9.09765625" style="356"/>
    <col min="11836" max="11836" width="20.09765625" style="356" customWidth="1"/>
    <col min="11837" max="11837" width="4.296875" style="356" customWidth="1"/>
    <col min="11838" max="11838" width="39" style="356" customWidth="1"/>
    <col min="11839" max="11839" width="53.59765625" style="356" customWidth="1"/>
    <col min="11840" max="11843" width="7.69921875" style="356" customWidth="1"/>
    <col min="11844" max="11844" width="10" style="356" customWidth="1"/>
    <col min="11845" max="11846" width="9.296875" style="356" customWidth="1"/>
    <col min="11847" max="11847" width="8" style="356" customWidth="1"/>
    <col min="11848" max="12091" width="9.09765625" style="356"/>
    <col min="12092" max="12092" width="20.09765625" style="356" customWidth="1"/>
    <col min="12093" max="12093" width="4.296875" style="356" customWidth="1"/>
    <col min="12094" max="12094" width="39" style="356" customWidth="1"/>
    <col min="12095" max="12095" width="53.59765625" style="356" customWidth="1"/>
    <col min="12096" max="12099" width="7.69921875" style="356" customWidth="1"/>
    <col min="12100" max="12100" width="10" style="356" customWidth="1"/>
    <col min="12101" max="12102" width="9.296875" style="356" customWidth="1"/>
    <col min="12103" max="12103" width="8" style="356" customWidth="1"/>
    <col min="12104" max="12347" width="9.09765625" style="356"/>
    <col min="12348" max="12348" width="20.09765625" style="356" customWidth="1"/>
    <col min="12349" max="12349" width="4.296875" style="356" customWidth="1"/>
    <col min="12350" max="12350" width="39" style="356" customWidth="1"/>
    <col min="12351" max="12351" width="53.59765625" style="356" customWidth="1"/>
    <col min="12352" max="12355" width="7.69921875" style="356" customWidth="1"/>
    <col min="12356" max="12356" width="10" style="356" customWidth="1"/>
    <col min="12357" max="12358" width="9.296875" style="356" customWidth="1"/>
    <col min="12359" max="12359" width="8" style="356" customWidth="1"/>
    <col min="12360" max="12603" width="9.09765625" style="356"/>
    <col min="12604" max="12604" width="20.09765625" style="356" customWidth="1"/>
    <col min="12605" max="12605" width="4.296875" style="356" customWidth="1"/>
    <col min="12606" max="12606" width="39" style="356" customWidth="1"/>
    <col min="12607" max="12607" width="53.59765625" style="356" customWidth="1"/>
    <col min="12608" max="12611" width="7.69921875" style="356" customWidth="1"/>
    <col min="12612" max="12612" width="10" style="356" customWidth="1"/>
    <col min="12613" max="12614" width="9.296875" style="356" customWidth="1"/>
    <col min="12615" max="12615" width="8" style="356" customWidth="1"/>
    <col min="12616" max="12859" width="9.09765625" style="356"/>
    <col min="12860" max="12860" width="20.09765625" style="356" customWidth="1"/>
    <col min="12861" max="12861" width="4.296875" style="356" customWidth="1"/>
    <col min="12862" max="12862" width="39" style="356" customWidth="1"/>
    <col min="12863" max="12863" width="53.59765625" style="356" customWidth="1"/>
    <col min="12864" max="12867" width="7.69921875" style="356" customWidth="1"/>
    <col min="12868" max="12868" width="10" style="356" customWidth="1"/>
    <col min="12869" max="12870" width="9.296875" style="356" customWidth="1"/>
    <col min="12871" max="12871" width="8" style="356" customWidth="1"/>
    <col min="12872" max="13115" width="9.09765625" style="356"/>
    <col min="13116" max="13116" width="20.09765625" style="356" customWidth="1"/>
    <col min="13117" max="13117" width="4.296875" style="356" customWidth="1"/>
    <col min="13118" max="13118" width="39" style="356" customWidth="1"/>
    <col min="13119" max="13119" width="53.59765625" style="356" customWidth="1"/>
    <col min="13120" max="13123" width="7.69921875" style="356" customWidth="1"/>
    <col min="13124" max="13124" width="10" style="356" customWidth="1"/>
    <col min="13125" max="13126" width="9.296875" style="356" customWidth="1"/>
    <col min="13127" max="13127" width="8" style="356" customWidth="1"/>
    <col min="13128" max="13371" width="9.09765625" style="356"/>
    <col min="13372" max="13372" width="20.09765625" style="356" customWidth="1"/>
    <col min="13373" max="13373" width="4.296875" style="356" customWidth="1"/>
    <col min="13374" max="13374" width="39" style="356" customWidth="1"/>
    <col min="13375" max="13375" width="53.59765625" style="356" customWidth="1"/>
    <col min="13376" max="13379" width="7.69921875" style="356" customWidth="1"/>
    <col min="13380" max="13380" width="10" style="356" customWidth="1"/>
    <col min="13381" max="13382" width="9.296875" style="356" customWidth="1"/>
    <col min="13383" max="13383" width="8" style="356" customWidth="1"/>
    <col min="13384" max="13627" width="9.09765625" style="356"/>
    <col min="13628" max="13628" width="20.09765625" style="356" customWidth="1"/>
    <col min="13629" max="13629" width="4.296875" style="356" customWidth="1"/>
    <col min="13630" max="13630" width="39" style="356" customWidth="1"/>
    <col min="13631" max="13631" width="53.59765625" style="356" customWidth="1"/>
    <col min="13632" max="13635" width="7.69921875" style="356" customWidth="1"/>
    <col min="13636" max="13636" width="10" style="356" customWidth="1"/>
    <col min="13637" max="13638" width="9.296875" style="356" customWidth="1"/>
    <col min="13639" max="13639" width="8" style="356" customWidth="1"/>
    <col min="13640" max="13883" width="9.09765625" style="356"/>
    <col min="13884" max="13884" width="20.09765625" style="356" customWidth="1"/>
    <col min="13885" max="13885" width="4.296875" style="356" customWidth="1"/>
    <col min="13886" max="13886" width="39" style="356" customWidth="1"/>
    <col min="13887" max="13887" width="53.59765625" style="356" customWidth="1"/>
    <col min="13888" max="13891" width="7.69921875" style="356" customWidth="1"/>
    <col min="13892" max="13892" width="10" style="356" customWidth="1"/>
    <col min="13893" max="13894" width="9.296875" style="356" customWidth="1"/>
    <col min="13895" max="13895" width="8" style="356" customWidth="1"/>
    <col min="13896" max="14139" width="9.09765625" style="356"/>
    <col min="14140" max="14140" width="20.09765625" style="356" customWidth="1"/>
    <col min="14141" max="14141" width="4.296875" style="356" customWidth="1"/>
    <col min="14142" max="14142" width="39" style="356" customWidth="1"/>
    <col min="14143" max="14143" width="53.59765625" style="356" customWidth="1"/>
    <col min="14144" max="14147" width="7.69921875" style="356" customWidth="1"/>
    <col min="14148" max="14148" width="10" style="356" customWidth="1"/>
    <col min="14149" max="14150" width="9.296875" style="356" customWidth="1"/>
    <col min="14151" max="14151" width="8" style="356" customWidth="1"/>
    <col min="14152" max="14395" width="9.09765625" style="356"/>
    <col min="14396" max="14396" width="20.09765625" style="356" customWidth="1"/>
    <col min="14397" max="14397" width="4.296875" style="356" customWidth="1"/>
    <col min="14398" max="14398" width="39" style="356" customWidth="1"/>
    <col min="14399" max="14399" width="53.59765625" style="356" customWidth="1"/>
    <col min="14400" max="14403" width="7.69921875" style="356" customWidth="1"/>
    <col min="14404" max="14404" width="10" style="356" customWidth="1"/>
    <col min="14405" max="14406" width="9.296875" style="356" customWidth="1"/>
    <col min="14407" max="14407" width="8" style="356" customWidth="1"/>
    <col min="14408" max="14651" width="9.09765625" style="356"/>
    <col min="14652" max="14652" width="20.09765625" style="356" customWidth="1"/>
    <col min="14653" max="14653" width="4.296875" style="356" customWidth="1"/>
    <col min="14654" max="14654" width="39" style="356" customWidth="1"/>
    <col min="14655" max="14655" width="53.59765625" style="356" customWidth="1"/>
    <col min="14656" max="14659" width="7.69921875" style="356" customWidth="1"/>
    <col min="14660" max="14660" width="10" style="356" customWidth="1"/>
    <col min="14661" max="14662" width="9.296875" style="356" customWidth="1"/>
    <col min="14663" max="14663" width="8" style="356" customWidth="1"/>
    <col min="14664" max="14907" width="9.09765625" style="356"/>
    <col min="14908" max="14908" width="20.09765625" style="356" customWidth="1"/>
    <col min="14909" max="14909" width="4.296875" style="356" customWidth="1"/>
    <col min="14910" max="14910" width="39" style="356" customWidth="1"/>
    <col min="14911" max="14911" width="53.59765625" style="356" customWidth="1"/>
    <col min="14912" max="14915" width="7.69921875" style="356" customWidth="1"/>
    <col min="14916" max="14916" width="10" style="356" customWidth="1"/>
    <col min="14917" max="14918" width="9.296875" style="356" customWidth="1"/>
    <col min="14919" max="14919" width="8" style="356" customWidth="1"/>
    <col min="14920" max="15266" width="9.09765625" style="356"/>
    <col min="15267" max="15340" width="9.09765625" style="356" customWidth="1"/>
    <col min="15341" max="16384" width="9.09765625" style="356"/>
  </cols>
  <sheetData>
    <row r="1" spans="1:22" s="451" customFormat="1" ht="26.4" customHeight="1">
      <c r="B1" s="808" t="s">
        <v>1278</v>
      </c>
      <c r="C1" s="808"/>
      <c r="D1" s="808"/>
      <c r="E1" s="808"/>
      <c r="F1" s="808"/>
      <c r="G1" s="808"/>
      <c r="H1" s="808"/>
      <c r="I1" s="808"/>
      <c r="J1" s="808"/>
      <c r="K1" s="808"/>
      <c r="L1" s="808"/>
      <c r="M1" s="808"/>
      <c r="N1" s="808"/>
      <c r="O1" s="808"/>
      <c r="P1" s="808"/>
      <c r="Q1" s="808"/>
      <c r="R1" s="808"/>
      <c r="S1" s="808"/>
    </row>
    <row r="2" spans="1:22" s="354" customFormat="1" ht="36" customHeight="1">
      <c r="A2" s="450"/>
      <c r="B2" s="815" t="s">
        <v>1030</v>
      </c>
      <c r="C2" s="448" t="s">
        <v>1161</v>
      </c>
      <c r="D2" s="832" t="s">
        <v>1031</v>
      </c>
      <c r="E2" s="833"/>
      <c r="F2" s="832" t="s">
        <v>1032</v>
      </c>
      <c r="G2" s="833"/>
      <c r="H2" s="822" t="s">
        <v>341</v>
      </c>
      <c r="I2" s="822" t="s">
        <v>342</v>
      </c>
      <c r="J2" s="819" t="s">
        <v>474</v>
      </c>
      <c r="K2" s="822" t="s">
        <v>343</v>
      </c>
      <c r="L2" s="809" t="s">
        <v>322</v>
      </c>
      <c r="M2" s="829" t="s">
        <v>1062</v>
      </c>
      <c r="N2" s="812" t="s">
        <v>361</v>
      </c>
      <c r="O2" s="803" t="s">
        <v>1277</v>
      </c>
      <c r="P2" s="825"/>
      <c r="Q2" s="825"/>
      <c r="R2" s="826"/>
      <c r="S2" s="798" t="s">
        <v>1275</v>
      </c>
    </row>
    <row r="3" spans="1:22" s="357" customFormat="1" ht="33.6" customHeight="1">
      <c r="A3" s="358"/>
      <c r="B3" s="816"/>
      <c r="C3" s="448"/>
      <c r="D3" s="834"/>
      <c r="E3" s="835"/>
      <c r="F3" s="834"/>
      <c r="G3" s="835"/>
      <c r="H3" s="823"/>
      <c r="I3" s="823"/>
      <c r="J3" s="820"/>
      <c r="K3" s="823"/>
      <c r="L3" s="810"/>
      <c r="M3" s="830"/>
      <c r="N3" s="813"/>
      <c r="O3" s="827" t="s">
        <v>1259</v>
      </c>
      <c r="P3" s="827" t="s">
        <v>1273</v>
      </c>
      <c r="Q3" s="827" t="s">
        <v>1274</v>
      </c>
      <c r="R3" s="827" t="s">
        <v>1260</v>
      </c>
      <c r="S3" s="818"/>
    </row>
    <row r="4" spans="1:22" s="357" customFormat="1" ht="64.8" customHeight="1">
      <c r="A4" s="358"/>
      <c r="B4" s="817"/>
      <c r="C4" s="449"/>
      <c r="D4" s="836"/>
      <c r="E4" s="837"/>
      <c r="F4" s="836"/>
      <c r="G4" s="837"/>
      <c r="H4" s="824"/>
      <c r="I4" s="824"/>
      <c r="J4" s="821"/>
      <c r="K4" s="824"/>
      <c r="L4" s="811"/>
      <c r="M4" s="831"/>
      <c r="N4" s="814"/>
      <c r="O4" s="828"/>
      <c r="P4" s="828"/>
      <c r="Q4" s="828"/>
      <c r="R4" s="828"/>
      <c r="S4" s="799"/>
    </row>
    <row r="5" spans="1:22" s="362" customFormat="1" ht="18.75" customHeight="1">
      <c r="A5" s="360"/>
      <c r="B5" s="360">
        <v>1</v>
      </c>
      <c r="C5" s="463">
        <v>1</v>
      </c>
      <c r="D5" s="753" t="s">
        <v>132</v>
      </c>
      <c r="E5" s="754"/>
      <c r="F5" s="754"/>
      <c r="G5" s="754"/>
      <c r="H5" s="754"/>
      <c r="I5" s="755"/>
      <c r="J5" s="457" t="s">
        <v>331</v>
      </c>
      <c r="K5" s="457" t="s">
        <v>331</v>
      </c>
      <c r="L5" s="457" t="s">
        <v>331</v>
      </c>
      <c r="M5" s="455" t="s">
        <v>331</v>
      </c>
      <c r="N5" s="457" t="s">
        <v>331</v>
      </c>
      <c r="O5" s="457" t="s">
        <v>331</v>
      </c>
      <c r="P5" s="457" t="s">
        <v>331</v>
      </c>
      <c r="Q5" s="457" t="s">
        <v>331</v>
      </c>
      <c r="R5" s="457" t="s">
        <v>331</v>
      </c>
      <c r="S5" s="457" t="s">
        <v>331</v>
      </c>
    </row>
    <row r="6" spans="1:22" s="362" customFormat="1" ht="17.25" customHeight="1">
      <c r="A6" s="360"/>
      <c r="B6" s="360">
        <v>2</v>
      </c>
      <c r="C6" s="463">
        <v>2</v>
      </c>
      <c r="D6" s="753" t="s">
        <v>261</v>
      </c>
      <c r="E6" s="754"/>
      <c r="F6" s="754"/>
      <c r="G6" s="754"/>
      <c r="H6" s="754"/>
      <c r="I6" s="755"/>
      <c r="J6" s="457" t="s">
        <v>331</v>
      </c>
      <c r="K6" s="457" t="s">
        <v>331</v>
      </c>
      <c r="L6" s="457" t="s">
        <v>331</v>
      </c>
      <c r="M6" s="455" t="s">
        <v>331</v>
      </c>
      <c r="N6" s="457" t="s">
        <v>331</v>
      </c>
      <c r="O6" s="457" t="s">
        <v>331</v>
      </c>
      <c r="P6" s="457" t="s">
        <v>331</v>
      </c>
      <c r="Q6" s="457" t="s">
        <v>331</v>
      </c>
      <c r="R6" s="457" t="s">
        <v>331</v>
      </c>
      <c r="S6" s="457" t="s">
        <v>331</v>
      </c>
    </row>
    <row r="7" spans="1:22" s="362" customFormat="1" ht="21" customHeight="1">
      <c r="A7" s="360"/>
      <c r="B7" s="360">
        <v>3</v>
      </c>
      <c r="C7" s="463">
        <v>3</v>
      </c>
      <c r="D7" s="753" t="s">
        <v>264</v>
      </c>
      <c r="E7" s="754"/>
      <c r="F7" s="754"/>
      <c r="G7" s="754"/>
      <c r="H7" s="754"/>
      <c r="I7" s="755"/>
      <c r="J7" s="457" t="s">
        <v>331</v>
      </c>
      <c r="K7" s="457" t="s">
        <v>331</v>
      </c>
      <c r="L7" s="457" t="s">
        <v>331</v>
      </c>
      <c r="M7" s="455" t="s">
        <v>331</v>
      </c>
      <c r="N7" s="457" t="s">
        <v>331</v>
      </c>
      <c r="O7" s="457" t="s">
        <v>331</v>
      </c>
      <c r="P7" s="457" t="s">
        <v>331</v>
      </c>
      <c r="Q7" s="457" t="s">
        <v>331</v>
      </c>
      <c r="R7" s="457" t="s">
        <v>331</v>
      </c>
      <c r="S7" s="457" t="s">
        <v>331</v>
      </c>
    </row>
    <row r="8" spans="1:22" s="362" customFormat="1" ht="304.2" customHeight="1">
      <c r="A8" s="360"/>
      <c r="B8" s="360">
        <v>12</v>
      </c>
      <c r="C8" s="455"/>
      <c r="D8" s="469" t="s">
        <v>1236</v>
      </c>
      <c r="E8" s="453" t="s">
        <v>12</v>
      </c>
      <c r="F8" s="472"/>
      <c r="G8" s="453"/>
      <c r="H8" s="454" t="s">
        <v>1237</v>
      </c>
      <c r="I8" s="452" t="s">
        <v>1286</v>
      </c>
      <c r="J8" s="467" t="s">
        <v>599</v>
      </c>
      <c r="K8" s="453" t="s">
        <v>356</v>
      </c>
      <c r="L8" s="453" t="s">
        <v>327</v>
      </c>
      <c r="M8" s="455" t="s">
        <v>949</v>
      </c>
      <c r="N8" s="408">
        <f>COUNTIF($M8:$M8,"x")</f>
        <v>1</v>
      </c>
      <c r="O8" s="455" t="s">
        <v>518</v>
      </c>
      <c r="P8" s="455" t="s">
        <v>518</v>
      </c>
      <c r="Q8" s="455" t="s">
        <v>518</v>
      </c>
      <c r="R8" s="455" t="s">
        <v>518</v>
      </c>
      <c r="S8" s="455"/>
    </row>
    <row r="9" spans="1:22" s="362" customFormat="1" ht="35.4" customHeight="1">
      <c r="A9" s="360"/>
      <c r="B9" s="360">
        <v>13</v>
      </c>
      <c r="C9" s="463">
        <v>7</v>
      </c>
      <c r="D9" s="753" t="s">
        <v>262</v>
      </c>
      <c r="E9" s="754"/>
      <c r="F9" s="754"/>
      <c r="G9" s="754"/>
      <c r="H9" s="754"/>
      <c r="I9" s="754"/>
      <c r="J9" s="755"/>
      <c r="K9" s="457" t="s">
        <v>331</v>
      </c>
      <c r="L9" s="457" t="s">
        <v>331</v>
      </c>
      <c r="M9" s="457" t="s">
        <v>331</v>
      </c>
      <c r="N9" s="457" t="s">
        <v>331</v>
      </c>
      <c r="O9" s="457" t="s">
        <v>331</v>
      </c>
      <c r="P9" s="457" t="s">
        <v>331</v>
      </c>
      <c r="Q9" s="457" t="s">
        <v>331</v>
      </c>
      <c r="R9" s="457" t="s">
        <v>331</v>
      </c>
      <c r="S9" s="457" t="s">
        <v>331</v>
      </c>
    </row>
    <row r="10" spans="1:22" s="387" customFormat="1" ht="23.4" customHeight="1">
      <c r="A10" s="364"/>
      <c r="B10" s="364">
        <v>21</v>
      </c>
      <c r="C10" s="466">
        <v>32</v>
      </c>
      <c r="D10" s="753" t="s">
        <v>300</v>
      </c>
      <c r="E10" s="754"/>
      <c r="F10" s="754"/>
      <c r="G10" s="754"/>
      <c r="H10" s="754"/>
      <c r="I10" s="755"/>
      <c r="J10" s="457" t="s">
        <v>331</v>
      </c>
      <c r="K10" s="457" t="s">
        <v>331</v>
      </c>
      <c r="L10" s="457" t="s">
        <v>331</v>
      </c>
      <c r="M10" s="455" t="s">
        <v>331</v>
      </c>
      <c r="N10" s="457" t="s">
        <v>331</v>
      </c>
      <c r="O10" s="457" t="s">
        <v>331</v>
      </c>
      <c r="P10" s="457" t="s">
        <v>331</v>
      </c>
      <c r="Q10" s="457" t="s">
        <v>331</v>
      </c>
      <c r="R10" s="457" t="s">
        <v>331</v>
      </c>
      <c r="S10" s="457" t="s">
        <v>331</v>
      </c>
      <c r="T10" s="395" t="s">
        <v>331</v>
      </c>
      <c r="U10" s="361" t="s">
        <v>331</v>
      </c>
      <c r="V10" s="393" t="s">
        <v>331</v>
      </c>
    </row>
    <row r="11" spans="1:22" s="362" customFormat="1" ht="68.400000000000006" customHeight="1">
      <c r="A11" s="360"/>
      <c r="B11" s="360">
        <v>15</v>
      </c>
      <c r="C11" s="455">
        <v>9</v>
      </c>
      <c r="D11" s="765" t="s">
        <v>1239</v>
      </c>
      <c r="E11" s="453" t="s">
        <v>10</v>
      </c>
      <c r="F11" s="473" t="s">
        <v>15</v>
      </c>
      <c r="G11" s="453" t="s">
        <v>12</v>
      </c>
      <c r="H11" s="454" t="s">
        <v>15</v>
      </c>
      <c r="I11" s="458" t="s">
        <v>1238</v>
      </c>
      <c r="J11" s="467" t="s">
        <v>600</v>
      </c>
      <c r="K11" s="453" t="s">
        <v>1028</v>
      </c>
      <c r="L11" s="453" t="s">
        <v>327</v>
      </c>
      <c r="M11" s="455" t="s">
        <v>949</v>
      </c>
      <c r="N11" s="408">
        <f t="shared" ref="N11:N45" si="0">COUNTIF($M11:$M11,"x")</f>
        <v>1</v>
      </c>
      <c r="O11" s="463" t="s">
        <v>519</v>
      </c>
      <c r="P11" s="455"/>
      <c r="Q11" s="455"/>
      <c r="R11" s="455" t="s">
        <v>522</v>
      </c>
      <c r="S11" s="455"/>
    </row>
    <row r="12" spans="1:22" s="362" customFormat="1" ht="42" customHeight="1">
      <c r="A12" s="360"/>
      <c r="B12" s="360">
        <v>19</v>
      </c>
      <c r="C12" s="455"/>
      <c r="D12" s="765"/>
      <c r="E12" s="453" t="s">
        <v>10</v>
      </c>
      <c r="F12" s="472" t="s">
        <v>14</v>
      </c>
      <c r="G12" s="453" t="s">
        <v>12</v>
      </c>
      <c r="H12" s="454" t="s">
        <v>14</v>
      </c>
      <c r="I12" s="458" t="s">
        <v>1162</v>
      </c>
      <c r="J12" s="467" t="s">
        <v>600</v>
      </c>
      <c r="K12" s="453" t="s">
        <v>1028</v>
      </c>
      <c r="L12" s="453" t="s">
        <v>327</v>
      </c>
      <c r="M12" s="455" t="s">
        <v>949</v>
      </c>
      <c r="N12" s="408">
        <f t="shared" si="0"/>
        <v>1</v>
      </c>
      <c r="O12" s="455" t="s">
        <v>522</v>
      </c>
      <c r="P12" s="455" t="s">
        <v>522</v>
      </c>
      <c r="Q12" s="463" t="s">
        <v>1217</v>
      </c>
      <c r="R12" s="455"/>
      <c r="S12" s="455"/>
    </row>
    <row r="13" spans="1:22" s="387" customFormat="1" ht="25.8" customHeight="1">
      <c r="A13" s="364"/>
      <c r="B13" s="366">
        <v>24</v>
      </c>
      <c r="C13" s="466">
        <v>49</v>
      </c>
      <c r="D13" s="753" t="s">
        <v>287</v>
      </c>
      <c r="E13" s="754"/>
      <c r="F13" s="754"/>
      <c r="G13" s="754"/>
      <c r="H13" s="754"/>
      <c r="I13" s="755"/>
      <c r="J13" s="457" t="s">
        <v>331</v>
      </c>
      <c r="K13" s="457" t="s">
        <v>331</v>
      </c>
      <c r="L13" s="457" t="s">
        <v>331</v>
      </c>
      <c r="M13" s="455" t="s">
        <v>331</v>
      </c>
      <c r="N13" s="457" t="s">
        <v>331</v>
      </c>
      <c r="O13" s="457" t="s">
        <v>331</v>
      </c>
      <c r="P13" s="457" t="s">
        <v>331</v>
      </c>
      <c r="Q13" s="457" t="s">
        <v>331</v>
      </c>
      <c r="R13" s="457" t="s">
        <v>331</v>
      </c>
      <c r="S13" s="457" t="s">
        <v>331</v>
      </c>
      <c r="T13" s="395"/>
      <c r="U13" s="361"/>
      <c r="V13" s="393"/>
    </row>
    <row r="14" spans="1:22" s="362" customFormat="1" ht="67.2" customHeight="1">
      <c r="A14" s="360"/>
      <c r="B14" s="360">
        <v>28</v>
      </c>
      <c r="C14" s="455">
        <v>53</v>
      </c>
      <c r="D14" s="469" t="s">
        <v>1241</v>
      </c>
      <c r="E14" s="453" t="s">
        <v>12</v>
      </c>
      <c r="F14" s="473" t="s">
        <v>27</v>
      </c>
      <c r="G14" s="453" t="s">
        <v>11</v>
      </c>
      <c r="H14" s="454" t="s">
        <v>1242</v>
      </c>
      <c r="I14" s="458" t="s">
        <v>1240</v>
      </c>
      <c r="J14" s="467" t="s">
        <v>600</v>
      </c>
      <c r="K14" s="453" t="s">
        <v>363</v>
      </c>
      <c r="L14" s="453" t="s">
        <v>327</v>
      </c>
      <c r="M14" s="455" t="s">
        <v>184</v>
      </c>
      <c r="N14" s="408">
        <f t="shared" si="0"/>
        <v>1</v>
      </c>
      <c r="O14" s="455"/>
      <c r="P14" s="463" t="s">
        <v>519</v>
      </c>
      <c r="Q14" s="455"/>
      <c r="R14" s="455"/>
      <c r="S14" s="455"/>
    </row>
    <row r="15" spans="1:22" s="387" customFormat="1" ht="27" customHeight="1">
      <c r="A15" s="364"/>
      <c r="B15" s="366">
        <v>32</v>
      </c>
      <c r="C15" s="466">
        <v>65</v>
      </c>
      <c r="D15" s="753" t="s">
        <v>288</v>
      </c>
      <c r="E15" s="754"/>
      <c r="F15" s="754"/>
      <c r="G15" s="754"/>
      <c r="H15" s="754"/>
      <c r="I15" s="755"/>
      <c r="J15" s="457" t="s">
        <v>331</v>
      </c>
      <c r="K15" s="457" t="s">
        <v>331</v>
      </c>
      <c r="L15" s="457" t="s">
        <v>331</v>
      </c>
      <c r="M15" s="455" t="s">
        <v>331</v>
      </c>
      <c r="N15" s="457" t="s">
        <v>331</v>
      </c>
      <c r="O15" s="457" t="s">
        <v>331</v>
      </c>
      <c r="P15" s="457" t="s">
        <v>331</v>
      </c>
      <c r="Q15" s="457" t="s">
        <v>331</v>
      </c>
      <c r="R15" s="457" t="s">
        <v>331</v>
      </c>
      <c r="S15" s="457" t="s">
        <v>331</v>
      </c>
      <c r="T15" s="395"/>
      <c r="U15" s="361"/>
      <c r="V15" s="393"/>
    </row>
    <row r="16" spans="1:22" s="362" customFormat="1" ht="51.75" customHeight="1">
      <c r="A16" s="360"/>
      <c r="B16" s="360">
        <v>37</v>
      </c>
      <c r="C16" s="793">
        <v>72</v>
      </c>
      <c r="D16" s="846" t="s">
        <v>1282</v>
      </c>
      <c r="E16" s="804" t="s">
        <v>12</v>
      </c>
      <c r="F16" s="474"/>
      <c r="G16" s="409"/>
      <c r="H16" s="766" t="s">
        <v>1283</v>
      </c>
      <c r="I16" s="458" t="s">
        <v>1221</v>
      </c>
      <c r="J16" s="467" t="s">
        <v>600</v>
      </c>
      <c r="K16" s="453" t="s">
        <v>1028</v>
      </c>
      <c r="L16" s="453" t="s">
        <v>327</v>
      </c>
      <c r="M16" s="455" t="s">
        <v>184</v>
      </c>
      <c r="N16" s="408">
        <f t="shared" si="0"/>
        <v>1</v>
      </c>
      <c r="O16" s="455"/>
      <c r="P16" s="455"/>
      <c r="Q16" s="455"/>
      <c r="R16" s="463" t="s">
        <v>519</v>
      </c>
      <c r="S16" s="410"/>
    </row>
    <row r="17" spans="1:22" s="362" customFormat="1" ht="99" customHeight="1">
      <c r="A17" s="360"/>
      <c r="B17" s="360"/>
      <c r="C17" s="794"/>
      <c r="D17" s="846"/>
      <c r="E17" s="804"/>
      <c r="F17" s="474"/>
      <c r="G17" s="409"/>
      <c r="H17" s="768"/>
      <c r="I17" s="462" t="s">
        <v>1281</v>
      </c>
      <c r="J17" s="467" t="s">
        <v>600</v>
      </c>
      <c r="K17" s="453" t="s">
        <v>363</v>
      </c>
      <c r="L17" s="453" t="s">
        <v>327</v>
      </c>
      <c r="M17" s="455"/>
      <c r="N17" s="408"/>
      <c r="O17" s="455" t="s">
        <v>522</v>
      </c>
      <c r="P17" s="455" t="s">
        <v>522</v>
      </c>
      <c r="Q17" s="455" t="s">
        <v>522</v>
      </c>
      <c r="R17" s="455"/>
      <c r="S17" s="410"/>
    </row>
    <row r="18" spans="1:22" s="397" customFormat="1" ht="30.6" customHeight="1">
      <c r="A18" s="385"/>
      <c r="B18" s="366">
        <v>42</v>
      </c>
      <c r="C18" s="466">
        <v>90</v>
      </c>
      <c r="D18" s="753" t="s">
        <v>289</v>
      </c>
      <c r="E18" s="754"/>
      <c r="F18" s="754"/>
      <c r="G18" s="754"/>
      <c r="H18" s="754"/>
      <c r="I18" s="755"/>
      <c r="J18" s="457" t="s">
        <v>331</v>
      </c>
      <c r="K18" s="457" t="s">
        <v>331</v>
      </c>
      <c r="L18" s="457" t="s">
        <v>331</v>
      </c>
      <c r="M18" s="457" t="s">
        <v>331</v>
      </c>
      <c r="N18" s="457" t="s">
        <v>331</v>
      </c>
      <c r="O18" s="457" t="s">
        <v>331</v>
      </c>
      <c r="P18" s="457" t="s">
        <v>331</v>
      </c>
      <c r="Q18" s="457" t="s">
        <v>331</v>
      </c>
      <c r="R18" s="457" t="s">
        <v>331</v>
      </c>
      <c r="S18" s="457" t="s">
        <v>331</v>
      </c>
      <c r="T18" s="396"/>
      <c r="U18" s="367"/>
      <c r="V18" s="394"/>
    </row>
    <row r="19" spans="1:22" s="2" customFormat="1" ht="43.8" customHeight="1">
      <c r="A19" s="405"/>
      <c r="B19" s="461">
        <v>49</v>
      </c>
      <c r="C19" s="463">
        <v>90</v>
      </c>
      <c r="D19" s="753" t="s">
        <v>1038</v>
      </c>
      <c r="E19" s="754"/>
      <c r="F19" s="754"/>
      <c r="G19" s="754"/>
      <c r="H19" s="754"/>
      <c r="I19" s="755"/>
      <c r="J19" s="457" t="s">
        <v>331</v>
      </c>
      <c r="K19" s="457" t="s">
        <v>331</v>
      </c>
      <c r="L19" s="457" t="s">
        <v>331</v>
      </c>
      <c r="M19" s="455" t="s">
        <v>331</v>
      </c>
      <c r="N19" s="457" t="s">
        <v>331</v>
      </c>
      <c r="O19" s="457" t="s">
        <v>331</v>
      </c>
      <c r="P19" s="457" t="s">
        <v>331</v>
      </c>
      <c r="Q19" s="457" t="s">
        <v>331</v>
      </c>
      <c r="R19" s="457" t="s">
        <v>331</v>
      </c>
      <c r="S19" s="457" t="s">
        <v>331</v>
      </c>
      <c r="T19" s="396"/>
      <c r="U19" s="367"/>
      <c r="V19" s="367"/>
    </row>
    <row r="20" spans="1:22" s="372" customFormat="1" ht="73.2" customHeight="1">
      <c r="A20" s="370"/>
      <c r="B20" s="370"/>
      <c r="C20" s="411"/>
      <c r="D20" s="483" t="s">
        <v>1135</v>
      </c>
      <c r="E20" s="859" t="s">
        <v>1279</v>
      </c>
      <c r="F20" s="475"/>
      <c r="G20" s="465"/>
      <c r="H20" s="770" t="s">
        <v>1243</v>
      </c>
      <c r="I20" s="465" t="s">
        <v>1261</v>
      </c>
      <c r="J20" s="467" t="s">
        <v>600</v>
      </c>
      <c r="K20" s="453" t="s">
        <v>356</v>
      </c>
      <c r="L20" s="453" t="s">
        <v>327</v>
      </c>
      <c r="M20" s="453" t="s">
        <v>184</v>
      </c>
      <c r="N20" s="408"/>
      <c r="O20" s="455" t="s">
        <v>1155</v>
      </c>
      <c r="P20" s="455"/>
      <c r="Q20" s="455"/>
      <c r="R20" s="455"/>
      <c r="S20" s="453"/>
      <c r="T20" s="371"/>
      <c r="U20" s="371"/>
      <c r="V20" s="371"/>
    </row>
    <row r="21" spans="1:22" s="362" customFormat="1" ht="78" customHeight="1">
      <c r="A21" s="360"/>
      <c r="B21" s="360"/>
      <c r="C21" s="463"/>
      <c r="D21" s="484"/>
      <c r="E21" s="860"/>
      <c r="F21" s="476"/>
      <c r="G21" s="458"/>
      <c r="H21" s="771"/>
      <c r="I21" s="454" t="s">
        <v>1284</v>
      </c>
      <c r="J21" s="467" t="s">
        <v>600</v>
      </c>
      <c r="K21" s="453" t="s">
        <v>356</v>
      </c>
      <c r="L21" s="453" t="s">
        <v>327</v>
      </c>
      <c r="M21" s="457" t="s">
        <v>184</v>
      </c>
      <c r="N21" s="408"/>
      <c r="O21" s="455"/>
      <c r="P21" s="455" t="s">
        <v>1155</v>
      </c>
      <c r="Q21" s="455"/>
      <c r="R21" s="455"/>
      <c r="S21" s="457"/>
      <c r="T21" s="373"/>
      <c r="U21" s="373"/>
      <c r="V21" s="373"/>
    </row>
    <row r="22" spans="1:22" s="362" customFormat="1" ht="57" customHeight="1">
      <c r="A22" s="360"/>
      <c r="B22" s="360"/>
      <c r="C22" s="463"/>
      <c r="D22" s="484"/>
      <c r="E22" s="860"/>
      <c r="F22" s="476"/>
      <c r="G22" s="458"/>
      <c r="H22" s="771"/>
      <c r="I22" s="454" t="s">
        <v>1176</v>
      </c>
      <c r="J22" s="467" t="s">
        <v>600</v>
      </c>
      <c r="K22" s="453" t="s">
        <v>363</v>
      </c>
      <c r="L22" s="453" t="s">
        <v>327</v>
      </c>
      <c r="M22" s="457" t="s">
        <v>184</v>
      </c>
      <c r="N22" s="408"/>
      <c r="O22" s="455"/>
      <c r="P22" s="455" t="s">
        <v>523</v>
      </c>
      <c r="Q22" s="455"/>
      <c r="R22" s="455"/>
      <c r="S22" s="457"/>
      <c r="T22" s="373"/>
      <c r="U22" s="373"/>
      <c r="V22" s="373"/>
    </row>
    <row r="23" spans="1:22" s="362" customFormat="1" ht="43.8" customHeight="1">
      <c r="A23" s="360"/>
      <c r="B23" s="360"/>
      <c r="C23" s="463"/>
      <c r="D23" s="857" t="s">
        <v>1135</v>
      </c>
      <c r="E23" s="861" t="s">
        <v>11</v>
      </c>
      <c r="F23" s="476"/>
      <c r="G23" s="458"/>
      <c r="H23" s="771" t="s">
        <v>1243</v>
      </c>
      <c r="I23" s="454" t="s">
        <v>1262</v>
      </c>
      <c r="J23" s="467" t="s">
        <v>600</v>
      </c>
      <c r="K23" s="453" t="s">
        <v>363</v>
      </c>
      <c r="L23" s="453" t="s">
        <v>327</v>
      </c>
      <c r="M23" s="457" t="s">
        <v>184</v>
      </c>
      <c r="N23" s="408"/>
      <c r="O23" s="455"/>
      <c r="P23" s="455" t="s">
        <v>523</v>
      </c>
      <c r="Q23" s="455"/>
      <c r="R23" s="455"/>
      <c r="S23" s="457"/>
      <c r="T23" s="373"/>
      <c r="U23" s="373"/>
      <c r="V23" s="373"/>
    </row>
    <row r="24" spans="1:22" s="362" customFormat="1" ht="70.2" customHeight="1">
      <c r="A24" s="360"/>
      <c r="B24" s="360"/>
      <c r="C24" s="463"/>
      <c r="D24" s="857"/>
      <c r="E24" s="861"/>
      <c r="F24" s="476"/>
      <c r="G24" s="458"/>
      <c r="H24" s="771"/>
      <c r="I24" s="454" t="s">
        <v>1280</v>
      </c>
      <c r="J24" s="467" t="s">
        <v>600</v>
      </c>
      <c r="K24" s="453" t="s">
        <v>363</v>
      </c>
      <c r="L24" s="453" t="s">
        <v>327</v>
      </c>
      <c r="M24" s="457" t="s">
        <v>184</v>
      </c>
      <c r="N24" s="408"/>
      <c r="O24" s="455"/>
      <c r="P24" s="455"/>
      <c r="Q24" s="455"/>
      <c r="R24" s="455" t="s">
        <v>523</v>
      </c>
      <c r="S24" s="457"/>
      <c r="T24" s="373"/>
      <c r="U24" s="373"/>
      <c r="V24" s="373"/>
    </row>
    <row r="25" spans="1:22" s="362" customFormat="1" ht="75" customHeight="1">
      <c r="A25" s="360"/>
      <c r="B25" s="360"/>
      <c r="C25" s="455"/>
      <c r="D25" s="857"/>
      <c r="E25" s="861"/>
      <c r="F25" s="472"/>
      <c r="G25" s="453"/>
      <c r="H25" s="771"/>
      <c r="I25" s="459" t="s">
        <v>1248</v>
      </c>
      <c r="J25" s="467" t="s">
        <v>600</v>
      </c>
      <c r="K25" s="453" t="s">
        <v>356</v>
      </c>
      <c r="L25" s="453" t="s">
        <v>327</v>
      </c>
      <c r="M25" s="457" t="s">
        <v>184</v>
      </c>
      <c r="N25" s="408">
        <f t="shared" si="0"/>
        <v>1</v>
      </c>
      <c r="O25" s="455"/>
      <c r="P25" s="455"/>
      <c r="Q25" s="455" t="s">
        <v>1155</v>
      </c>
      <c r="R25" s="455"/>
      <c r="S25" s="410"/>
    </row>
    <row r="26" spans="1:22" s="362" customFormat="1" ht="37.5" customHeight="1">
      <c r="A26" s="360"/>
      <c r="B26" s="360"/>
      <c r="C26" s="455"/>
      <c r="D26" s="858"/>
      <c r="E26" s="862"/>
      <c r="F26" s="472"/>
      <c r="G26" s="453"/>
      <c r="H26" s="772"/>
      <c r="I26" s="412" t="s">
        <v>1263</v>
      </c>
      <c r="J26" s="467" t="s">
        <v>600</v>
      </c>
      <c r="K26" s="453" t="s">
        <v>356</v>
      </c>
      <c r="L26" s="453" t="s">
        <v>327</v>
      </c>
      <c r="M26" s="457" t="s">
        <v>184</v>
      </c>
      <c r="N26" s="408"/>
      <c r="O26" s="455"/>
      <c r="P26" s="455"/>
      <c r="Q26" s="455"/>
      <c r="R26" s="455" t="s">
        <v>1155</v>
      </c>
      <c r="S26" s="410"/>
    </row>
    <row r="27" spans="1:22" s="376" customFormat="1" ht="21.6" customHeight="1">
      <c r="A27" s="375"/>
      <c r="B27" s="461">
        <v>51</v>
      </c>
      <c r="C27" s="463">
        <v>92</v>
      </c>
      <c r="D27" s="753" t="s">
        <v>1037</v>
      </c>
      <c r="E27" s="754"/>
      <c r="F27" s="754"/>
      <c r="G27" s="754"/>
      <c r="H27" s="754"/>
      <c r="I27" s="755"/>
      <c r="J27" s="457" t="s">
        <v>331</v>
      </c>
      <c r="K27" s="457" t="s">
        <v>331</v>
      </c>
      <c r="L27" s="457" t="s">
        <v>331</v>
      </c>
      <c r="M27" s="455" t="s">
        <v>331</v>
      </c>
      <c r="N27" s="457" t="s">
        <v>331</v>
      </c>
      <c r="O27" s="457" t="s">
        <v>331</v>
      </c>
      <c r="P27" s="457" t="s">
        <v>331</v>
      </c>
      <c r="Q27" s="457" t="s">
        <v>331</v>
      </c>
      <c r="R27" s="457" t="s">
        <v>331</v>
      </c>
      <c r="S27" s="457" t="s">
        <v>331</v>
      </c>
    </row>
    <row r="28" spans="1:22" s="362" customFormat="1" ht="43.2" customHeight="1">
      <c r="A28" s="360"/>
      <c r="B28" s="360"/>
      <c r="C28" s="463"/>
      <c r="D28" s="469" t="s">
        <v>1135</v>
      </c>
      <c r="E28" s="453" t="s">
        <v>1190</v>
      </c>
      <c r="F28" s="472"/>
      <c r="G28" s="458"/>
      <c r="H28" s="454" t="s">
        <v>1244</v>
      </c>
      <c r="I28" s="454" t="s">
        <v>1129</v>
      </c>
      <c r="J28" s="467" t="s">
        <v>600</v>
      </c>
      <c r="K28" s="453" t="s">
        <v>356</v>
      </c>
      <c r="L28" s="453" t="s">
        <v>327</v>
      </c>
      <c r="M28" s="457"/>
      <c r="N28" s="408"/>
      <c r="O28" s="455"/>
      <c r="P28" s="455"/>
      <c r="Q28" s="455"/>
      <c r="R28" s="455" t="s">
        <v>1155</v>
      </c>
      <c r="S28" s="457"/>
    </row>
    <row r="29" spans="1:22" s="378" customFormat="1" ht="44.25" customHeight="1">
      <c r="A29" s="406"/>
      <c r="B29" s="377">
        <v>53</v>
      </c>
      <c r="C29" s="463">
        <v>107</v>
      </c>
      <c r="D29" s="753" t="s">
        <v>1039</v>
      </c>
      <c r="E29" s="754"/>
      <c r="F29" s="754"/>
      <c r="G29" s="754"/>
      <c r="H29" s="754"/>
      <c r="I29" s="755"/>
      <c r="J29" s="457" t="s">
        <v>331</v>
      </c>
      <c r="K29" s="457" t="s">
        <v>331</v>
      </c>
      <c r="L29" s="457" t="s">
        <v>331</v>
      </c>
      <c r="M29" s="457" t="s">
        <v>331</v>
      </c>
      <c r="N29" s="457" t="s">
        <v>331</v>
      </c>
      <c r="O29" s="457" t="s">
        <v>331</v>
      </c>
      <c r="P29" s="457" t="s">
        <v>331</v>
      </c>
      <c r="Q29" s="457" t="s">
        <v>331</v>
      </c>
      <c r="R29" s="457" t="s">
        <v>331</v>
      </c>
      <c r="S29" s="414"/>
    </row>
    <row r="30" spans="1:22" s="362" customFormat="1" ht="34.200000000000003" customHeight="1">
      <c r="A30" s="360"/>
      <c r="B30" s="360">
        <v>54</v>
      </c>
      <c r="C30" s="455">
        <v>108</v>
      </c>
      <c r="D30" s="803" t="s">
        <v>1245</v>
      </c>
      <c r="E30" s="769" t="s">
        <v>13</v>
      </c>
      <c r="F30" s="473" t="s">
        <v>133</v>
      </c>
      <c r="G30" s="453" t="s">
        <v>12</v>
      </c>
      <c r="H30" s="454" t="s">
        <v>1068</v>
      </c>
      <c r="I30" s="454" t="s">
        <v>1165</v>
      </c>
      <c r="J30" s="467" t="s">
        <v>600</v>
      </c>
      <c r="K30" s="453" t="s">
        <v>356</v>
      </c>
      <c r="L30" s="453" t="s">
        <v>327</v>
      </c>
      <c r="M30" s="793" t="s">
        <v>184</v>
      </c>
      <c r="N30" s="408">
        <f t="shared" si="0"/>
        <v>1</v>
      </c>
      <c r="O30" s="455" t="s">
        <v>520</v>
      </c>
      <c r="P30" s="455" t="s">
        <v>520</v>
      </c>
      <c r="Q30" s="455"/>
      <c r="R30" s="455" t="s">
        <v>520</v>
      </c>
      <c r="S30" s="410"/>
    </row>
    <row r="31" spans="1:22" s="362" customFormat="1" ht="48" customHeight="1">
      <c r="A31" s="360"/>
      <c r="B31" s="360">
        <v>55</v>
      </c>
      <c r="C31" s="455">
        <v>111</v>
      </c>
      <c r="D31" s="803"/>
      <c r="E31" s="769"/>
      <c r="F31" s="473" t="s">
        <v>646</v>
      </c>
      <c r="G31" s="453" t="s">
        <v>12</v>
      </c>
      <c r="H31" s="462" t="s">
        <v>1070</v>
      </c>
      <c r="I31" s="454" t="s">
        <v>1166</v>
      </c>
      <c r="J31" s="467" t="s">
        <v>600</v>
      </c>
      <c r="K31" s="453" t="s">
        <v>363</v>
      </c>
      <c r="L31" s="453" t="s">
        <v>327</v>
      </c>
      <c r="M31" s="845"/>
      <c r="N31" s="408" t="e">
        <f>COUNTIF(#REF!,"x")</f>
        <v>#REF!</v>
      </c>
      <c r="O31" s="455" t="s">
        <v>524</v>
      </c>
      <c r="P31" s="455" t="s">
        <v>524</v>
      </c>
      <c r="Q31" s="455" t="s">
        <v>524</v>
      </c>
      <c r="R31" s="455" t="s">
        <v>524</v>
      </c>
      <c r="S31" s="410"/>
    </row>
    <row r="32" spans="1:22" s="362" customFormat="1" ht="48" customHeight="1">
      <c r="A32" s="360"/>
      <c r="B32" s="360"/>
      <c r="C32" s="455"/>
      <c r="D32" s="803"/>
      <c r="E32" s="769"/>
      <c r="F32" s="473"/>
      <c r="G32" s="453"/>
      <c r="H32" s="454" t="s">
        <v>1069</v>
      </c>
      <c r="I32" s="454" t="s">
        <v>1167</v>
      </c>
      <c r="J32" s="467" t="s">
        <v>600</v>
      </c>
      <c r="K32" s="453" t="s">
        <v>363</v>
      </c>
      <c r="L32" s="453" t="s">
        <v>327</v>
      </c>
      <c r="M32" s="794"/>
      <c r="N32" s="408"/>
      <c r="O32" s="455" t="s">
        <v>524</v>
      </c>
      <c r="P32" s="455" t="s">
        <v>524</v>
      </c>
      <c r="Q32" s="455" t="s">
        <v>520</v>
      </c>
      <c r="R32" s="455" t="s">
        <v>524</v>
      </c>
      <c r="S32" s="410"/>
    </row>
    <row r="33" spans="1:15340" s="362" customFormat="1" ht="36" customHeight="1">
      <c r="A33" s="360"/>
      <c r="B33" s="838"/>
      <c r="C33" s="455"/>
      <c r="D33" s="844" t="s">
        <v>1247</v>
      </c>
      <c r="E33" s="769" t="s">
        <v>10</v>
      </c>
      <c r="F33" s="801"/>
      <c r="G33" s="453"/>
      <c r="H33" s="795" t="s">
        <v>1041</v>
      </c>
      <c r="I33" s="454" t="s">
        <v>1252</v>
      </c>
      <c r="J33" s="467" t="s">
        <v>600</v>
      </c>
      <c r="K33" s="453" t="s">
        <v>363</v>
      </c>
      <c r="L33" s="453"/>
      <c r="M33" s="793" t="s">
        <v>949</v>
      </c>
      <c r="N33" s="408"/>
      <c r="O33" s="455" t="s">
        <v>522</v>
      </c>
      <c r="P33" s="455" t="s">
        <v>522</v>
      </c>
      <c r="Q33" s="455" t="s">
        <v>522</v>
      </c>
      <c r="R33" s="455"/>
      <c r="S33" s="410"/>
    </row>
    <row r="34" spans="1:15340" s="362" customFormat="1" ht="36.6" customHeight="1">
      <c r="A34" s="360"/>
      <c r="B34" s="840"/>
      <c r="C34" s="455"/>
      <c r="D34" s="765"/>
      <c r="E34" s="769"/>
      <c r="F34" s="802"/>
      <c r="G34" s="453"/>
      <c r="H34" s="797"/>
      <c r="I34" s="454" t="s">
        <v>1264</v>
      </c>
      <c r="J34" s="467" t="s">
        <v>600</v>
      </c>
      <c r="K34" s="453" t="s">
        <v>363</v>
      </c>
      <c r="L34" s="453" t="s">
        <v>327</v>
      </c>
      <c r="M34" s="794"/>
      <c r="N34" s="408">
        <f>COUNTIF($M33:$M33,"x")</f>
        <v>1</v>
      </c>
      <c r="O34" s="455"/>
      <c r="P34" s="455"/>
      <c r="Q34" s="455"/>
      <c r="R34" s="455" t="s">
        <v>522</v>
      </c>
      <c r="S34" s="410"/>
    </row>
    <row r="35" spans="1:15340" s="362" customFormat="1" ht="39.6" customHeight="1">
      <c r="A35" s="360"/>
      <c r="B35" s="461">
        <v>59</v>
      </c>
      <c r="C35" s="455">
        <v>124</v>
      </c>
      <c r="D35" s="803" t="s">
        <v>1033</v>
      </c>
      <c r="E35" s="804" t="s">
        <v>10</v>
      </c>
      <c r="F35" s="841" t="s">
        <v>1040</v>
      </c>
      <c r="G35" s="453" t="s">
        <v>12</v>
      </c>
      <c r="H35" s="795" t="s">
        <v>1040</v>
      </c>
      <c r="I35" s="454" t="s">
        <v>1186</v>
      </c>
      <c r="J35" s="467" t="s">
        <v>600</v>
      </c>
      <c r="K35" s="453" t="s">
        <v>363</v>
      </c>
      <c r="L35" s="453" t="s">
        <v>327</v>
      </c>
      <c r="M35" s="851" t="s">
        <v>1182</v>
      </c>
      <c r="N35" s="408">
        <f t="shared" si="0"/>
        <v>0</v>
      </c>
      <c r="O35" s="455"/>
      <c r="P35" s="455"/>
      <c r="Q35" s="455"/>
      <c r="R35" s="455" t="s">
        <v>522</v>
      </c>
      <c r="S35" s="415"/>
    </row>
    <row r="36" spans="1:15340" s="362" customFormat="1" ht="39" customHeight="1">
      <c r="A36" s="360"/>
      <c r="B36" s="461"/>
      <c r="C36" s="455"/>
      <c r="D36" s="803"/>
      <c r="E36" s="804"/>
      <c r="F36" s="842"/>
      <c r="G36" s="453"/>
      <c r="H36" s="796"/>
      <c r="I36" s="454" t="s">
        <v>1139</v>
      </c>
      <c r="J36" s="467" t="s">
        <v>600</v>
      </c>
      <c r="K36" s="453" t="s">
        <v>363</v>
      </c>
      <c r="L36" s="453" t="s">
        <v>327</v>
      </c>
      <c r="M36" s="852"/>
      <c r="N36" s="408">
        <f t="shared" si="0"/>
        <v>0</v>
      </c>
      <c r="O36" s="455"/>
      <c r="P36" s="455"/>
      <c r="Q36" s="455"/>
      <c r="R36" s="455" t="s">
        <v>522</v>
      </c>
      <c r="S36" s="415"/>
    </row>
    <row r="37" spans="1:15340" s="362" customFormat="1" ht="69.599999999999994" customHeight="1">
      <c r="A37" s="360"/>
      <c r="B37" s="461"/>
      <c r="C37" s="455"/>
      <c r="D37" s="803"/>
      <c r="E37" s="804"/>
      <c r="F37" s="473"/>
      <c r="G37" s="453"/>
      <c r="H37" s="797"/>
      <c r="I37" s="454" t="s">
        <v>1181</v>
      </c>
      <c r="J37" s="467" t="s">
        <v>600</v>
      </c>
      <c r="K37" s="453" t="s">
        <v>363</v>
      </c>
      <c r="L37" s="453" t="s">
        <v>327</v>
      </c>
      <c r="M37" s="853"/>
      <c r="N37" s="408">
        <f t="shared" si="0"/>
        <v>0</v>
      </c>
      <c r="O37" s="455" t="s">
        <v>523</v>
      </c>
      <c r="P37" s="455"/>
      <c r="Q37" s="455"/>
      <c r="R37" s="455"/>
      <c r="S37" s="415"/>
    </row>
    <row r="38" spans="1:15340" s="374" customFormat="1" ht="110.4" customHeight="1">
      <c r="B38" s="379"/>
      <c r="C38" s="459"/>
      <c r="D38" s="470" t="s">
        <v>1130</v>
      </c>
      <c r="E38" s="453" t="s">
        <v>10</v>
      </c>
      <c r="F38" s="477" t="s">
        <v>1130</v>
      </c>
      <c r="G38" s="459" t="s">
        <v>1130</v>
      </c>
      <c r="H38" s="454" t="s">
        <v>1012</v>
      </c>
      <c r="I38" s="459" t="s">
        <v>1185</v>
      </c>
      <c r="J38" s="467" t="s">
        <v>600</v>
      </c>
      <c r="K38" s="453" t="s">
        <v>363</v>
      </c>
      <c r="L38" s="453" t="s">
        <v>327</v>
      </c>
      <c r="M38" s="793" t="s">
        <v>184</v>
      </c>
      <c r="N38" s="453" t="s">
        <v>1130</v>
      </c>
      <c r="O38" s="455"/>
      <c r="P38" s="455"/>
      <c r="Q38" s="455"/>
      <c r="R38" s="455" t="s">
        <v>522</v>
      </c>
      <c r="S38" s="415"/>
      <c r="T38" s="398"/>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0"/>
      <c r="BB38" s="380"/>
      <c r="BC38" s="380"/>
      <c r="BD38" s="380"/>
      <c r="BE38" s="380"/>
      <c r="BF38" s="380"/>
      <c r="BG38" s="380"/>
      <c r="BH38" s="380"/>
      <c r="BI38" s="380"/>
      <c r="BJ38" s="380"/>
      <c r="BK38" s="380"/>
      <c r="BL38" s="380"/>
      <c r="BM38" s="380"/>
      <c r="BN38" s="380"/>
      <c r="BO38" s="380"/>
      <c r="BP38" s="380"/>
      <c r="BQ38" s="380"/>
      <c r="BR38" s="380"/>
      <c r="BS38" s="380"/>
      <c r="BT38" s="380"/>
      <c r="BU38" s="380"/>
      <c r="BV38" s="380"/>
      <c r="BW38" s="380"/>
      <c r="BX38" s="380"/>
      <c r="BY38" s="380"/>
      <c r="BZ38" s="380"/>
      <c r="CA38" s="380"/>
      <c r="CB38" s="380"/>
      <c r="CC38" s="380"/>
      <c r="CD38" s="380"/>
      <c r="CE38" s="380"/>
      <c r="CF38" s="380"/>
      <c r="CG38" s="380"/>
      <c r="CH38" s="380"/>
      <c r="CI38" s="380"/>
      <c r="CJ38" s="380"/>
      <c r="CK38" s="380"/>
      <c r="CL38" s="380"/>
      <c r="CM38" s="380"/>
      <c r="CN38" s="380"/>
      <c r="CO38" s="380"/>
      <c r="CP38" s="380"/>
      <c r="CQ38" s="380"/>
      <c r="CR38" s="380"/>
      <c r="CS38" s="380"/>
      <c r="CT38" s="380"/>
      <c r="CU38" s="380"/>
      <c r="CV38" s="380"/>
      <c r="CW38" s="380"/>
      <c r="CX38" s="380"/>
      <c r="CY38" s="380"/>
      <c r="CZ38" s="380"/>
      <c r="DA38" s="380"/>
      <c r="DB38" s="380"/>
      <c r="DC38" s="380"/>
      <c r="DD38" s="380"/>
      <c r="DE38" s="380"/>
      <c r="DF38" s="380"/>
      <c r="DG38" s="380"/>
      <c r="DH38" s="380"/>
      <c r="DI38" s="380"/>
      <c r="DJ38" s="380"/>
      <c r="DK38" s="380"/>
      <c r="DL38" s="380"/>
      <c r="DM38" s="380"/>
      <c r="DN38" s="380"/>
      <c r="DO38" s="380"/>
      <c r="DP38" s="380"/>
      <c r="DQ38" s="380"/>
      <c r="DR38" s="380"/>
      <c r="DS38" s="380"/>
      <c r="DT38" s="380"/>
      <c r="DU38" s="380"/>
      <c r="DV38" s="380"/>
      <c r="DW38" s="380"/>
      <c r="DX38" s="380"/>
      <c r="DY38" s="380"/>
      <c r="DZ38" s="380"/>
      <c r="EA38" s="380"/>
      <c r="EB38" s="380"/>
      <c r="EC38" s="380"/>
      <c r="ED38" s="380"/>
      <c r="EE38" s="380"/>
      <c r="EF38" s="380"/>
      <c r="EG38" s="380"/>
      <c r="EH38" s="380"/>
      <c r="EI38" s="380"/>
      <c r="EJ38" s="380"/>
      <c r="EK38" s="380"/>
      <c r="EL38" s="380"/>
      <c r="EM38" s="380"/>
      <c r="EN38" s="380"/>
      <c r="EO38" s="380"/>
      <c r="EP38" s="380"/>
      <c r="EQ38" s="380"/>
      <c r="ER38" s="380"/>
      <c r="ES38" s="380"/>
      <c r="ET38" s="380"/>
      <c r="EU38" s="380"/>
      <c r="EV38" s="380"/>
      <c r="EW38" s="380"/>
      <c r="EX38" s="380"/>
      <c r="EY38" s="380"/>
      <c r="EZ38" s="380"/>
      <c r="FA38" s="380"/>
      <c r="FB38" s="380"/>
      <c r="FC38" s="380"/>
      <c r="FD38" s="380"/>
      <c r="FE38" s="380"/>
      <c r="FF38" s="380"/>
      <c r="FG38" s="380"/>
      <c r="FH38" s="380"/>
      <c r="FI38" s="380"/>
      <c r="FJ38" s="380"/>
      <c r="FK38" s="380"/>
      <c r="FL38" s="380"/>
      <c r="FM38" s="380"/>
      <c r="FN38" s="380"/>
      <c r="FO38" s="380"/>
      <c r="FP38" s="380"/>
      <c r="FQ38" s="380"/>
      <c r="FR38" s="380"/>
      <c r="FS38" s="380"/>
      <c r="FT38" s="380"/>
      <c r="FU38" s="380"/>
      <c r="FV38" s="380"/>
      <c r="FW38" s="380"/>
      <c r="FX38" s="380"/>
      <c r="FY38" s="380"/>
      <c r="FZ38" s="380"/>
      <c r="GA38" s="380"/>
      <c r="GB38" s="380"/>
      <c r="GC38" s="380"/>
      <c r="GD38" s="380"/>
      <c r="GE38" s="380"/>
      <c r="GF38" s="380"/>
      <c r="GG38" s="380"/>
      <c r="GH38" s="380"/>
      <c r="GI38" s="380"/>
      <c r="GJ38" s="380"/>
      <c r="GK38" s="380"/>
      <c r="GL38" s="380"/>
      <c r="GM38" s="380"/>
      <c r="GN38" s="380"/>
      <c r="GO38" s="380"/>
      <c r="GP38" s="380"/>
      <c r="GQ38" s="380"/>
      <c r="GR38" s="380"/>
      <c r="GS38" s="380"/>
      <c r="GT38" s="380"/>
      <c r="GU38" s="380"/>
      <c r="GV38" s="380"/>
      <c r="GW38" s="380"/>
      <c r="GX38" s="380"/>
      <c r="GY38" s="380"/>
      <c r="GZ38" s="380"/>
      <c r="HA38" s="380"/>
      <c r="HB38" s="380"/>
      <c r="HC38" s="380"/>
      <c r="HD38" s="380"/>
      <c r="HE38" s="380"/>
      <c r="HF38" s="380"/>
      <c r="HG38" s="380"/>
      <c r="HH38" s="380"/>
      <c r="HI38" s="380"/>
      <c r="HJ38" s="380"/>
      <c r="HK38" s="380"/>
      <c r="HL38" s="380"/>
      <c r="HM38" s="380"/>
      <c r="HN38" s="380"/>
      <c r="HO38" s="380"/>
      <c r="HP38" s="380"/>
      <c r="HQ38" s="380"/>
      <c r="HR38" s="380"/>
      <c r="HS38" s="380"/>
      <c r="HT38" s="380"/>
      <c r="HU38" s="380"/>
      <c r="HV38" s="380"/>
      <c r="HW38" s="380"/>
      <c r="HX38" s="380"/>
      <c r="HY38" s="380"/>
      <c r="HZ38" s="380"/>
      <c r="IA38" s="380"/>
      <c r="IB38" s="380"/>
      <c r="IC38" s="380"/>
      <c r="ID38" s="380"/>
      <c r="IE38" s="380"/>
      <c r="IF38" s="380"/>
      <c r="IG38" s="380"/>
      <c r="IH38" s="380"/>
      <c r="II38" s="380"/>
      <c r="IJ38" s="380"/>
      <c r="IK38" s="380"/>
      <c r="IL38" s="380"/>
      <c r="IM38" s="380"/>
      <c r="IN38" s="380"/>
      <c r="IO38" s="380"/>
      <c r="IP38" s="380"/>
      <c r="IQ38" s="380"/>
      <c r="IR38" s="380"/>
      <c r="IS38" s="380"/>
      <c r="IT38" s="380"/>
      <c r="IU38" s="380"/>
      <c r="IV38" s="380"/>
      <c r="IW38" s="380"/>
      <c r="IX38" s="380"/>
      <c r="IY38" s="380"/>
      <c r="IZ38" s="380"/>
      <c r="JA38" s="380"/>
      <c r="JB38" s="380"/>
      <c r="JC38" s="380"/>
      <c r="JD38" s="380"/>
      <c r="JE38" s="380"/>
      <c r="JF38" s="380"/>
      <c r="JG38" s="380"/>
      <c r="JH38" s="380"/>
      <c r="JI38" s="380"/>
      <c r="JJ38" s="380"/>
      <c r="JK38" s="380"/>
      <c r="JL38" s="380"/>
      <c r="JM38" s="380"/>
      <c r="JN38" s="380"/>
      <c r="JO38" s="380"/>
      <c r="JP38" s="380"/>
      <c r="JQ38" s="380"/>
      <c r="JR38" s="380"/>
      <c r="JS38" s="380"/>
      <c r="JT38" s="380"/>
      <c r="JU38" s="380"/>
      <c r="JV38" s="380"/>
      <c r="JW38" s="380"/>
      <c r="JX38" s="380"/>
      <c r="JY38" s="380"/>
      <c r="JZ38" s="380"/>
      <c r="KA38" s="380"/>
      <c r="KB38" s="380"/>
      <c r="KC38" s="380"/>
      <c r="KD38" s="380"/>
      <c r="KE38" s="380"/>
      <c r="KF38" s="380"/>
      <c r="KG38" s="380"/>
      <c r="KH38" s="380"/>
      <c r="KI38" s="380"/>
      <c r="KJ38" s="380"/>
      <c r="KK38" s="380"/>
      <c r="KL38" s="380"/>
      <c r="KM38" s="380"/>
      <c r="KN38" s="380"/>
      <c r="KO38" s="380"/>
      <c r="KP38" s="380"/>
      <c r="KQ38" s="380"/>
      <c r="KR38" s="380"/>
      <c r="KS38" s="380"/>
      <c r="KT38" s="380"/>
      <c r="KU38" s="380"/>
      <c r="KV38" s="380"/>
      <c r="KW38" s="380"/>
      <c r="KX38" s="380"/>
      <c r="KY38" s="380"/>
      <c r="KZ38" s="380"/>
      <c r="LA38" s="380"/>
      <c r="LB38" s="380"/>
      <c r="LC38" s="380"/>
      <c r="LD38" s="380"/>
      <c r="LE38" s="380"/>
      <c r="LF38" s="380"/>
      <c r="LG38" s="380"/>
      <c r="LH38" s="380"/>
      <c r="LI38" s="380"/>
      <c r="LJ38" s="380"/>
      <c r="LK38" s="380"/>
      <c r="LL38" s="380"/>
      <c r="LM38" s="380"/>
      <c r="LN38" s="380"/>
      <c r="LO38" s="380"/>
      <c r="LP38" s="380"/>
      <c r="LQ38" s="380"/>
      <c r="LR38" s="380"/>
      <c r="LS38" s="380"/>
      <c r="LT38" s="380"/>
      <c r="LU38" s="380"/>
      <c r="LV38" s="380"/>
      <c r="LW38" s="380"/>
      <c r="LX38" s="380"/>
      <c r="LY38" s="380"/>
      <c r="LZ38" s="380"/>
      <c r="MA38" s="380"/>
      <c r="MB38" s="380"/>
      <c r="MC38" s="380"/>
      <c r="MD38" s="380"/>
      <c r="ME38" s="380"/>
      <c r="MF38" s="380"/>
      <c r="MG38" s="380"/>
      <c r="MH38" s="380"/>
      <c r="MI38" s="380"/>
      <c r="MJ38" s="380"/>
      <c r="MK38" s="380"/>
      <c r="ML38" s="380"/>
      <c r="MM38" s="380"/>
      <c r="MN38" s="380"/>
      <c r="MO38" s="380"/>
      <c r="MP38" s="380"/>
      <c r="MQ38" s="380"/>
      <c r="MR38" s="380"/>
      <c r="MS38" s="380"/>
      <c r="MT38" s="380"/>
      <c r="MU38" s="380"/>
      <c r="MV38" s="380"/>
      <c r="MW38" s="380"/>
      <c r="MX38" s="380"/>
      <c r="MY38" s="380"/>
      <c r="MZ38" s="380"/>
      <c r="NA38" s="380"/>
      <c r="NB38" s="380"/>
      <c r="NC38" s="380"/>
      <c r="ND38" s="380"/>
      <c r="NE38" s="380"/>
      <c r="NF38" s="380"/>
      <c r="NG38" s="380"/>
      <c r="NH38" s="380"/>
      <c r="NI38" s="380"/>
      <c r="NJ38" s="380"/>
      <c r="NK38" s="380"/>
      <c r="NL38" s="380"/>
      <c r="NM38" s="380"/>
      <c r="NN38" s="380"/>
      <c r="NO38" s="380"/>
      <c r="NP38" s="380"/>
      <c r="NQ38" s="380"/>
      <c r="NR38" s="380"/>
      <c r="NS38" s="380"/>
      <c r="NT38" s="380"/>
      <c r="NU38" s="380"/>
      <c r="NV38" s="380"/>
      <c r="NW38" s="380"/>
      <c r="NX38" s="380"/>
      <c r="NY38" s="380"/>
      <c r="NZ38" s="380"/>
      <c r="OA38" s="380"/>
      <c r="OB38" s="380"/>
      <c r="OC38" s="380"/>
      <c r="OD38" s="380"/>
      <c r="OE38" s="380"/>
      <c r="OF38" s="380"/>
      <c r="OG38" s="380"/>
      <c r="OH38" s="380"/>
      <c r="OI38" s="380"/>
      <c r="OJ38" s="380"/>
      <c r="OK38" s="380"/>
      <c r="OL38" s="380"/>
      <c r="OM38" s="380"/>
      <c r="ON38" s="380"/>
      <c r="OO38" s="380"/>
      <c r="OP38" s="380"/>
      <c r="OQ38" s="380"/>
      <c r="OR38" s="380"/>
      <c r="OS38" s="380"/>
      <c r="OT38" s="380"/>
      <c r="OU38" s="380"/>
      <c r="OV38" s="380"/>
      <c r="OW38" s="380"/>
      <c r="OX38" s="380"/>
      <c r="OY38" s="380"/>
      <c r="OZ38" s="380"/>
      <c r="PA38" s="380"/>
      <c r="PB38" s="380"/>
      <c r="PC38" s="380"/>
      <c r="PD38" s="380"/>
      <c r="PE38" s="380"/>
      <c r="PF38" s="380"/>
      <c r="PG38" s="380"/>
      <c r="PH38" s="380"/>
      <c r="PI38" s="380"/>
      <c r="PJ38" s="380"/>
      <c r="PK38" s="380"/>
      <c r="PL38" s="380"/>
      <c r="PM38" s="380"/>
      <c r="PN38" s="380"/>
      <c r="PO38" s="380"/>
      <c r="PP38" s="380"/>
      <c r="PQ38" s="380"/>
      <c r="PR38" s="380"/>
      <c r="PS38" s="380"/>
      <c r="PT38" s="380"/>
      <c r="PU38" s="380"/>
      <c r="PV38" s="380"/>
      <c r="PW38" s="380"/>
      <c r="PX38" s="380"/>
      <c r="PY38" s="380"/>
      <c r="PZ38" s="380"/>
      <c r="QA38" s="380"/>
      <c r="QB38" s="380"/>
      <c r="QC38" s="380"/>
      <c r="QD38" s="380"/>
      <c r="QE38" s="380"/>
      <c r="QF38" s="380"/>
      <c r="QG38" s="380"/>
      <c r="QH38" s="380"/>
      <c r="QI38" s="380"/>
      <c r="QJ38" s="380"/>
      <c r="QK38" s="380"/>
      <c r="QL38" s="380"/>
      <c r="QM38" s="380"/>
      <c r="QN38" s="380"/>
      <c r="QO38" s="380"/>
      <c r="QP38" s="380"/>
      <c r="QQ38" s="380"/>
      <c r="QR38" s="380"/>
      <c r="QS38" s="380"/>
      <c r="QT38" s="380"/>
      <c r="QU38" s="380"/>
      <c r="QV38" s="374" t="s">
        <v>1130</v>
      </c>
      <c r="QW38" s="374" t="s">
        <v>1130</v>
      </c>
      <c r="QX38" s="374" t="s">
        <v>1130</v>
      </c>
      <c r="QY38" s="374" t="s">
        <v>1130</v>
      </c>
      <c r="QZ38" s="374" t="s">
        <v>1130</v>
      </c>
      <c r="RA38" s="374" t="s">
        <v>1130</v>
      </c>
      <c r="RB38" s="374" t="s">
        <v>1130</v>
      </c>
      <c r="RC38" s="374" t="s">
        <v>1130</v>
      </c>
      <c r="RD38" s="374" t="s">
        <v>1130</v>
      </c>
      <c r="RE38" s="374" t="s">
        <v>1130</v>
      </c>
      <c r="RF38" s="374" t="s">
        <v>1130</v>
      </c>
      <c r="RG38" s="374" t="s">
        <v>1130</v>
      </c>
      <c r="RH38" s="374" t="s">
        <v>1130</v>
      </c>
      <c r="RI38" s="374" t="s">
        <v>1130</v>
      </c>
      <c r="RJ38" s="374" t="s">
        <v>1130</v>
      </c>
      <c r="RK38" s="374" t="s">
        <v>1130</v>
      </c>
      <c r="RL38" s="374" t="s">
        <v>1130</v>
      </c>
      <c r="RM38" s="374" t="s">
        <v>1130</v>
      </c>
      <c r="RN38" s="374" t="s">
        <v>1130</v>
      </c>
      <c r="RO38" s="374" t="s">
        <v>1130</v>
      </c>
      <c r="RP38" s="374" t="s">
        <v>1130</v>
      </c>
      <c r="RQ38" s="374" t="s">
        <v>1130</v>
      </c>
      <c r="RR38" s="374" t="s">
        <v>1130</v>
      </c>
      <c r="RS38" s="374" t="s">
        <v>1130</v>
      </c>
      <c r="RT38" s="374" t="s">
        <v>1130</v>
      </c>
      <c r="RU38" s="374" t="s">
        <v>1130</v>
      </c>
      <c r="RV38" s="374" t="s">
        <v>1130</v>
      </c>
      <c r="RW38" s="374" t="s">
        <v>1130</v>
      </c>
      <c r="RX38" s="374" t="s">
        <v>1130</v>
      </c>
      <c r="RY38" s="374" t="s">
        <v>1130</v>
      </c>
      <c r="RZ38" s="374" t="s">
        <v>1130</v>
      </c>
      <c r="SA38" s="374" t="s">
        <v>1130</v>
      </c>
      <c r="SB38" s="374" t="s">
        <v>1130</v>
      </c>
      <c r="SC38" s="374" t="s">
        <v>1130</v>
      </c>
      <c r="SD38" s="374" t="s">
        <v>1130</v>
      </c>
      <c r="SE38" s="374" t="s">
        <v>1130</v>
      </c>
      <c r="SF38" s="374" t="s">
        <v>1130</v>
      </c>
      <c r="SG38" s="374" t="s">
        <v>1130</v>
      </c>
      <c r="SH38" s="374" t="s">
        <v>1130</v>
      </c>
      <c r="SI38" s="374" t="s">
        <v>1130</v>
      </c>
      <c r="SJ38" s="374" t="s">
        <v>1130</v>
      </c>
      <c r="SK38" s="374" t="s">
        <v>1130</v>
      </c>
      <c r="SL38" s="374" t="s">
        <v>1130</v>
      </c>
      <c r="SM38" s="374" t="s">
        <v>1130</v>
      </c>
      <c r="SN38" s="374" t="s">
        <v>1130</v>
      </c>
      <c r="SO38" s="374" t="s">
        <v>1130</v>
      </c>
      <c r="SP38" s="374" t="s">
        <v>1130</v>
      </c>
      <c r="SQ38" s="374" t="s">
        <v>1130</v>
      </c>
      <c r="SR38" s="374" t="s">
        <v>1130</v>
      </c>
      <c r="SS38" s="374" t="s">
        <v>1130</v>
      </c>
      <c r="ST38" s="374" t="s">
        <v>1130</v>
      </c>
      <c r="SU38" s="374" t="s">
        <v>1130</v>
      </c>
      <c r="SV38" s="374" t="s">
        <v>1130</v>
      </c>
      <c r="SW38" s="374" t="s">
        <v>1130</v>
      </c>
      <c r="SX38" s="374" t="s">
        <v>1130</v>
      </c>
      <c r="SY38" s="374" t="s">
        <v>1130</v>
      </c>
      <c r="SZ38" s="374" t="s">
        <v>1130</v>
      </c>
      <c r="TA38" s="374" t="s">
        <v>1130</v>
      </c>
      <c r="TB38" s="374" t="s">
        <v>1130</v>
      </c>
      <c r="TC38" s="374" t="s">
        <v>1130</v>
      </c>
      <c r="TD38" s="374" t="s">
        <v>1130</v>
      </c>
      <c r="TE38" s="374" t="s">
        <v>1130</v>
      </c>
      <c r="TF38" s="374" t="s">
        <v>1130</v>
      </c>
      <c r="TG38" s="374" t="s">
        <v>1130</v>
      </c>
      <c r="TH38" s="374" t="s">
        <v>1130</v>
      </c>
      <c r="TI38" s="374" t="s">
        <v>1130</v>
      </c>
      <c r="TJ38" s="374" t="s">
        <v>1130</v>
      </c>
      <c r="TK38" s="374" t="s">
        <v>1130</v>
      </c>
      <c r="TL38" s="374" t="s">
        <v>1130</v>
      </c>
      <c r="TM38" s="374" t="s">
        <v>1130</v>
      </c>
      <c r="TN38" s="374" t="s">
        <v>1130</v>
      </c>
      <c r="TO38" s="374" t="s">
        <v>1130</v>
      </c>
      <c r="TP38" s="374" t="s">
        <v>1130</v>
      </c>
      <c r="TQ38" s="374" t="s">
        <v>1130</v>
      </c>
      <c r="TR38" s="374" t="s">
        <v>1130</v>
      </c>
      <c r="TS38" s="374" t="s">
        <v>1130</v>
      </c>
      <c r="TT38" s="374" t="s">
        <v>1130</v>
      </c>
      <c r="TU38" s="374" t="s">
        <v>1130</v>
      </c>
      <c r="TV38" s="374" t="s">
        <v>1130</v>
      </c>
      <c r="TW38" s="374" t="s">
        <v>1130</v>
      </c>
      <c r="TX38" s="374" t="s">
        <v>1130</v>
      </c>
      <c r="TY38" s="374" t="s">
        <v>1130</v>
      </c>
      <c r="TZ38" s="374" t="s">
        <v>1130</v>
      </c>
      <c r="UA38" s="374" t="s">
        <v>1130</v>
      </c>
      <c r="UB38" s="374" t="s">
        <v>1130</v>
      </c>
      <c r="UC38" s="374" t="s">
        <v>1130</v>
      </c>
      <c r="UD38" s="374" t="s">
        <v>1130</v>
      </c>
      <c r="UE38" s="374" t="s">
        <v>1130</v>
      </c>
      <c r="UF38" s="374" t="s">
        <v>1130</v>
      </c>
      <c r="UG38" s="374" t="s">
        <v>1130</v>
      </c>
      <c r="UH38" s="374" t="s">
        <v>1130</v>
      </c>
      <c r="UI38" s="374" t="s">
        <v>1130</v>
      </c>
      <c r="UJ38" s="374" t="s">
        <v>1130</v>
      </c>
      <c r="UK38" s="374" t="s">
        <v>1130</v>
      </c>
      <c r="UL38" s="374" t="s">
        <v>1130</v>
      </c>
      <c r="UM38" s="374" t="s">
        <v>1130</v>
      </c>
      <c r="UN38" s="374" t="s">
        <v>1130</v>
      </c>
      <c r="UO38" s="374" t="s">
        <v>1130</v>
      </c>
      <c r="UP38" s="374" t="s">
        <v>1130</v>
      </c>
      <c r="UQ38" s="374" t="s">
        <v>1130</v>
      </c>
      <c r="UR38" s="374" t="s">
        <v>1130</v>
      </c>
      <c r="US38" s="374" t="s">
        <v>1130</v>
      </c>
      <c r="UT38" s="374" t="s">
        <v>1130</v>
      </c>
      <c r="UU38" s="374" t="s">
        <v>1130</v>
      </c>
      <c r="UV38" s="374" t="s">
        <v>1130</v>
      </c>
      <c r="UW38" s="374" t="s">
        <v>1130</v>
      </c>
      <c r="UX38" s="374" t="s">
        <v>1130</v>
      </c>
      <c r="UY38" s="374" t="s">
        <v>1130</v>
      </c>
      <c r="UZ38" s="374" t="s">
        <v>1130</v>
      </c>
      <c r="VA38" s="374" t="s">
        <v>1130</v>
      </c>
      <c r="VB38" s="374" t="s">
        <v>1130</v>
      </c>
      <c r="VC38" s="374" t="s">
        <v>1130</v>
      </c>
      <c r="VD38" s="374" t="s">
        <v>1130</v>
      </c>
      <c r="VE38" s="374" t="s">
        <v>1130</v>
      </c>
      <c r="VF38" s="374" t="s">
        <v>1130</v>
      </c>
      <c r="VG38" s="374" t="s">
        <v>1130</v>
      </c>
      <c r="VH38" s="374" t="s">
        <v>1130</v>
      </c>
      <c r="VI38" s="374" t="s">
        <v>1130</v>
      </c>
      <c r="VJ38" s="374" t="s">
        <v>1130</v>
      </c>
      <c r="VK38" s="374" t="s">
        <v>1130</v>
      </c>
      <c r="VL38" s="374" t="s">
        <v>1130</v>
      </c>
      <c r="VM38" s="374" t="s">
        <v>1130</v>
      </c>
      <c r="VN38" s="374" t="s">
        <v>1130</v>
      </c>
      <c r="VO38" s="374" t="s">
        <v>1130</v>
      </c>
      <c r="VP38" s="374" t="s">
        <v>1130</v>
      </c>
      <c r="VQ38" s="374" t="s">
        <v>1130</v>
      </c>
      <c r="VR38" s="374" t="s">
        <v>1130</v>
      </c>
      <c r="VS38" s="374" t="s">
        <v>1130</v>
      </c>
      <c r="VT38" s="374" t="s">
        <v>1130</v>
      </c>
      <c r="VU38" s="374" t="s">
        <v>1130</v>
      </c>
      <c r="VV38" s="374" t="s">
        <v>1130</v>
      </c>
      <c r="VW38" s="374" t="s">
        <v>1130</v>
      </c>
      <c r="VX38" s="374" t="s">
        <v>1130</v>
      </c>
      <c r="VY38" s="374" t="s">
        <v>1130</v>
      </c>
      <c r="VZ38" s="374" t="s">
        <v>1130</v>
      </c>
      <c r="WA38" s="374" t="s">
        <v>1130</v>
      </c>
      <c r="WB38" s="374" t="s">
        <v>1130</v>
      </c>
      <c r="WC38" s="374" t="s">
        <v>1130</v>
      </c>
      <c r="WD38" s="374" t="s">
        <v>1130</v>
      </c>
      <c r="WE38" s="374" t="s">
        <v>1130</v>
      </c>
      <c r="WF38" s="374" t="s">
        <v>1130</v>
      </c>
      <c r="WG38" s="374" t="s">
        <v>1130</v>
      </c>
      <c r="WH38" s="374" t="s">
        <v>1130</v>
      </c>
      <c r="WI38" s="374" t="s">
        <v>1130</v>
      </c>
      <c r="WJ38" s="374" t="s">
        <v>1130</v>
      </c>
      <c r="WK38" s="374" t="s">
        <v>1130</v>
      </c>
      <c r="WL38" s="374" t="s">
        <v>1130</v>
      </c>
      <c r="WM38" s="374" t="s">
        <v>1130</v>
      </c>
      <c r="WN38" s="374" t="s">
        <v>1130</v>
      </c>
      <c r="WO38" s="374" t="s">
        <v>1130</v>
      </c>
      <c r="WP38" s="374" t="s">
        <v>1130</v>
      </c>
      <c r="WQ38" s="374" t="s">
        <v>1130</v>
      </c>
      <c r="WR38" s="374" t="s">
        <v>1130</v>
      </c>
      <c r="WS38" s="374" t="s">
        <v>1130</v>
      </c>
      <c r="WT38" s="374" t="s">
        <v>1130</v>
      </c>
      <c r="WU38" s="374" t="s">
        <v>1130</v>
      </c>
      <c r="WV38" s="374" t="s">
        <v>1130</v>
      </c>
      <c r="WW38" s="374" t="s">
        <v>1130</v>
      </c>
      <c r="WX38" s="374" t="s">
        <v>1130</v>
      </c>
      <c r="WY38" s="374" t="s">
        <v>1130</v>
      </c>
      <c r="WZ38" s="374" t="s">
        <v>1130</v>
      </c>
      <c r="XA38" s="374" t="s">
        <v>1130</v>
      </c>
      <c r="XB38" s="374" t="s">
        <v>1130</v>
      </c>
      <c r="XC38" s="374" t="s">
        <v>1130</v>
      </c>
      <c r="XD38" s="374" t="s">
        <v>1130</v>
      </c>
      <c r="XE38" s="374" t="s">
        <v>1130</v>
      </c>
      <c r="XF38" s="374" t="s">
        <v>1130</v>
      </c>
      <c r="XG38" s="374" t="s">
        <v>1130</v>
      </c>
      <c r="XH38" s="374" t="s">
        <v>1130</v>
      </c>
      <c r="XI38" s="374" t="s">
        <v>1130</v>
      </c>
      <c r="XJ38" s="374" t="s">
        <v>1130</v>
      </c>
      <c r="XK38" s="374" t="s">
        <v>1130</v>
      </c>
      <c r="XL38" s="374" t="s">
        <v>1130</v>
      </c>
      <c r="XM38" s="374" t="s">
        <v>1130</v>
      </c>
      <c r="XN38" s="374" t="s">
        <v>1130</v>
      </c>
      <c r="XO38" s="374" t="s">
        <v>1130</v>
      </c>
      <c r="XP38" s="374" t="s">
        <v>1130</v>
      </c>
      <c r="XQ38" s="374" t="s">
        <v>1130</v>
      </c>
      <c r="XR38" s="374" t="s">
        <v>1130</v>
      </c>
      <c r="XS38" s="374" t="s">
        <v>1130</v>
      </c>
      <c r="XT38" s="374" t="s">
        <v>1130</v>
      </c>
      <c r="XU38" s="374" t="s">
        <v>1130</v>
      </c>
      <c r="XV38" s="374" t="s">
        <v>1130</v>
      </c>
      <c r="XW38" s="374" t="s">
        <v>1130</v>
      </c>
      <c r="XX38" s="374" t="s">
        <v>1130</v>
      </c>
      <c r="XY38" s="374" t="s">
        <v>1130</v>
      </c>
      <c r="XZ38" s="374" t="s">
        <v>1130</v>
      </c>
      <c r="YA38" s="374" t="s">
        <v>1130</v>
      </c>
      <c r="YB38" s="374" t="s">
        <v>1130</v>
      </c>
      <c r="YC38" s="374" t="s">
        <v>1130</v>
      </c>
      <c r="YD38" s="374" t="s">
        <v>1130</v>
      </c>
      <c r="YE38" s="374" t="s">
        <v>1130</v>
      </c>
      <c r="YF38" s="374" t="s">
        <v>1130</v>
      </c>
      <c r="YG38" s="374" t="s">
        <v>1130</v>
      </c>
      <c r="YH38" s="374" t="s">
        <v>1130</v>
      </c>
      <c r="YI38" s="374" t="s">
        <v>1130</v>
      </c>
      <c r="YJ38" s="374" t="s">
        <v>1130</v>
      </c>
      <c r="YK38" s="374" t="s">
        <v>1130</v>
      </c>
      <c r="YL38" s="374" t="s">
        <v>1130</v>
      </c>
      <c r="YM38" s="374" t="s">
        <v>1130</v>
      </c>
      <c r="YN38" s="374" t="s">
        <v>1130</v>
      </c>
      <c r="YO38" s="374" t="s">
        <v>1130</v>
      </c>
      <c r="YP38" s="374" t="s">
        <v>1130</v>
      </c>
      <c r="YQ38" s="374" t="s">
        <v>1130</v>
      </c>
      <c r="YR38" s="374" t="s">
        <v>1130</v>
      </c>
      <c r="YS38" s="374" t="s">
        <v>1130</v>
      </c>
      <c r="YT38" s="374" t="s">
        <v>1130</v>
      </c>
      <c r="YU38" s="374" t="s">
        <v>1130</v>
      </c>
      <c r="YV38" s="374" t="s">
        <v>1130</v>
      </c>
      <c r="YW38" s="374" t="s">
        <v>1130</v>
      </c>
      <c r="YX38" s="374" t="s">
        <v>1130</v>
      </c>
      <c r="YY38" s="374" t="s">
        <v>1130</v>
      </c>
      <c r="YZ38" s="374" t="s">
        <v>1130</v>
      </c>
      <c r="ZA38" s="374" t="s">
        <v>1130</v>
      </c>
      <c r="ZB38" s="374" t="s">
        <v>1130</v>
      </c>
      <c r="ZC38" s="374" t="s">
        <v>1130</v>
      </c>
      <c r="ZD38" s="374" t="s">
        <v>1130</v>
      </c>
      <c r="ZE38" s="374" t="s">
        <v>1130</v>
      </c>
      <c r="ZF38" s="374" t="s">
        <v>1130</v>
      </c>
      <c r="ZG38" s="374" t="s">
        <v>1130</v>
      </c>
      <c r="ZH38" s="374" t="s">
        <v>1130</v>
      </c>
      <c r="ZI38" s="374" t="s">
        <v>1130</v>
      </c>
      <c r="ZJ38" s="374" t="s">
        <v>1130</v>
      </c>
      <c r="ZK38" s="374" t="s">
        <v>1130</v>
      </c>
      <c r="ZL38" s="374" t="s">
        <v>1130</v>
      </c>
      <c r="ZM38" s="374" t="s">
        <v>1130</v>
      </c>
      <c r="ZN38" s="374" t="s">
        <v>1130</v>
      </c>
      <c r="ZO38" s="374" t="s">
        <v>1130</v>
      </c>
      <c r="ZP38" s="374" t="s">
        <v>1130</v>
      </c>
      <c r="ZQ38" s="374" t="s">
        <v>1130</v>
      </c>
      <c r="ZR38" s="374" t="s">
        <v>1130</v>
      </c>
      <c r="ZS38" s="374" t="s">
        <v>1130</v>
      </c>
      <c r="ZT38" s="374" t="s">
        <v>1130</v>
      </c>
      <c r="ZU38" s="374" t="s">
        <v>1130</v>
      </c>
      <c r="ZV38" s="374" t="s">
        <v>1130</v>
      </c>
      <c r="ZW38" s="374" t="s">
        <v>1130</v>
      </c>
      <c r="ZX38" s="374" t="s">
        <v>1130</v>
      </c>
      <c r="ZY38" s="374" t="s">
        <v>1130</v>
      </c>
      <c r="ZZ38" s="374" t="s">
        <v>1130</v>
      </c>
      <c r="AAA38" s="374" t="s">
        <v>1130</v>
      </c>
      <c r="AAB38" s="374" t="s">
        <v>1130</v>
      </c>
      <c r="AAC38" s="374" t="s">
        <v>1130</v>
      </c>
      <c r="AAD38" s="374" t="s">
        <v>1130</v>
      </c>
      <c r="AAE38" s="374" t="s">
        <v>1130</v>
      </c>
      <c r="AAF38" s="374" t="s">
        <v>1130</v>
      </c>
      <c r="AAG38" s="374" t="s">
        <v>1130</v>
      </c>
      <c r="AAH38" s="374" t="s">
        <v>1130</v>
      </c>
      <c r="AAI38" s="374" t="s">
        <v>1130</v>
      </c>
      <c r="AAJ38" s="374" t="s">
        <v>1130</v>
      </c>
      <c r="AAK38" s="374" t="s">
        <v>1130</v>
      </c>
      <c r="AAL38" s="374" t="s">
        <v>1130</v>
      </c>
      <c r="AAM38" s="374" t="s">
        <v>1130</v>
      </c>
      <c r="AAN38" s="374" t="s">
        <v>1130</v>
      </c>
      <c r="AAO38" s="374" t="s">
        <v>1130</v>
      </c>
      <c r="AAP38" s="374" t="s">
        <v>1130</v>
      </c>
      <c r="AAQ38" s="374" t="s">
        <v>1130</v>
      </c>
      <c r="AAR38" s="374" t="s">
        <v>1130</v>
      </c>
      <c r="AAS38" s="374" t="s">
        <v>1130</v>
      </c>
      <c r="AAT38" s="374" t="s">
        <v>1130</v>
      </c>
      <c r="AAU38" s="374" t="s">
        <v>1130</v>
      </c>
      <c r="AAV38" s="374" t="s">
        <v>1130</v>
      </c>
      <c r="AAW38" s="374" t="s">
        <v>1130</v>
      </c>
      <c r="AAX38" s="374" t="s">
        <v>1130</v>
      </c>
      <c r="AAY38" s="374" t="s">
        <v>1130</v>
      </c>
      <c r="AAZ38" s="374" t="s">
        <v>1130</v>
      </c>
      <c r="ABA38" s="374" t="s">
        <v>1130</v>
      </c>
      <c r="ABB38" s="374" t="s">
        <v>1130</v>
      </c>
      <c r="ABC38" s="374" t="s">
        <v>1130</v>
      </c>
      <c r="ABD38" s="374" t="s">
        <v>1130</v>
      </c>
      <c r="ABE38" s="374" t="s">
        <v>1130</v>
      </c>
      <c r="ABF38" s="374" t="s">
        <v>1130</v>
      </c>
      <c r="ABG38" s="374" t="s">
        <v>1130</v>
      </c>
      <c r="ABH38" s="374" t="s">
        <v>1130</v>
      </c>
      <c r="ABI38" s="374" t="s">
        <v>1130</v>
      </c>
      <c r="ABJ38" s="374" t="s">
        <v>1130</v>
      </c>
      <c r="ABK38" s="374" t="s">
        <v>1130</v>
      </c>
      <c r="ABL38" s="374" t="s">
        <v>1130</v>
      </c>
      <c r="ABM38" s="374" t="s">
        <v>1130</v>
      </c>
      <c r="ABN38" s="374" t="s">
        <v>1130</v>
      </c>
      <c r="ABO38" s="374" t="s">
        <v>1130</v>
      </c>
      <c r="ABP38" s="374" t="s">
        <v>1130</v>
      </c>
      <c r="ABQ38" s="374" t="s">
        <v>1130</v>
      </c>
      <c r="ABR38" s="374" t="s">
        <v>1130</v>
      </c>
      <c r="ABS38" s="374" t="s">
        <v>1130</v>
      </c>
      <c r="ABT38" s="374" t="s">
        <v>1130</v>
      </c>
      <c r="ABU38" s="374" t="s">
        <v>1130</v>
      </c>
      <c r="ABV38" s="374" t="s">
        <v>1130</v>
      </c>
      <c r="ABW38" s="374" t="s">
        <v>1130</v>
      </c>
      <c r="ABX38" s="374" t="s">
        <v>1130</v>
      </c>
      <c r="ABY38" s="374" t="s">
        <v>1130</v>
      </c>
      <c r="ABZ38" s="374" t="s">
        <v>1130</v>
      </c>
      <c r="ACA38" s="374" t="s">
        <v>1130</v>
      </c>
      <c r="ACB38" s="374" t="s">
        <v>1130</v>
      </c>
      <c r="ACC38" s="374" t="s">
        <v>1130</v>
      </c>
      <c r="ACD38" s="374" t="s">
        <v>1130</v>
      </c>
      <c r="ACE38" s="374" t="s">
        <v>1130</v>
      </c>
      <c r="ACF38" s="374" t="s">
        <v>1130</v>
      </c>
      <c r="ACG38" s="374" t="s">
        <v>1130</v>
      </c>
      <c r="ACH38" s="374" t="s">
        <v>1130</v>
      </c>
      <c r="ACI38" s="374" t="s">
        <v>1130</v>
      </c>
      <c r="ACJ38" s="374" t="s">
        <v>1130</v>
      </c>
      <c r="ACK38" s="374" t="s">
        <v>1130</v>
      </c>
      <c r="ACL38" s="374" t="s">
        <v>1130</v>
      </c>
      <c r="ACM38" s="374" t="s">
        <v>1130</v>
      </c>
      <c r="ACN38" s="374" t="s">
        <v>1130</v>
      </c>
      <c r="ACO38" s="374" t="s">
        <v>1130</v>
      </c>
      <c r="ACP38" s="374" t="s">
        <v>1130</v>
      </c>
      <c r="ACQ38" s="374" t="s">
        <v>1130</v>
      </c>
      <c r="ACR38" s="374" t="s">
        <v>1130</v>
      </c>
      <c r="ACS38" s="374" t="s">
        <v>1130</v>
      </c>
      <c r="ACT38" s="374" t="s">
        <v>1130</v>
      </c>
      <c r="ACU38" s="374" t="s">
        <v>1130</v>
      </c>
      <c r="ACV38" s="374" t="s">
        <v>1130</v>
      </c>
      <c r="ACW38" s="374" t="s">
        <v>1130</v>
      </c>
      <c r="ACX38" s="374" t="s">
        <v>1130</v>
      </c>
      <c r="ACY38" s="374" t="s">
        <v>1130</v>
      </c>
      <c r="ACZ38" s="374" t="s">
        <v>1130</v>
      </c>
      <c r="ADA38" s="374" t="s">
        <v>1130</v>
      </c>
      <c r="ADB38" s="374" t="s">
        <v>1130</v>
      </c>
      <c r="ADC38" s="374" t="s">
        <v>1130</v>
      </c>
      <c r="ADD38" s="374" t="s">
        <v>1130</v>
      </c>
      <c r="ADE38" s="374" t="s">
        <v>1130</v>
      </c>
      <c r="ADF38" s="374" t="s">
        <v>1130</v>
      </c>
      <c r="ADG38" s="374" t="s">
        <v>1130</v>
      </c>
      <c r="ADH38" s="374" t="s">
        <v>1130</v>
      </c>
      <c r="ADI38" s="374" t="s">
        <v>1130</v>
      </c>
      <c r="ADJ38" s="374" t="s">
        <v>1130</v>
      </c>
      <c r="ADK38" s="374" t="s">
        <v>1130</v>
      </c>
      <c r="ADL38" s="374" t="s">
        <v>1130</v>
      </c>
      <c r="ADM38" s="374" t="s">
        <v>1130</v>
      </c>
      <c r="ADN38" s="374" t="s">
        <v>1130</v>
      </c>
      <c r="ADO38" s="374" t="s">
        <v>1130</v>
      </c>
      <c r="ADP38" s="374" t="s">
        <v>1130</v>
      </c>
      <c r="ADQ38" s="374" t="s">
        <v>1130</v>
      </c>
      <c r="ADR38" s="374" t="s">
        <v>1130</v>
      </c>
      <c r="ADS38" s="374" t="s">
        <v>1130</v>
      </c>
      <c r="ADT38" s="374" t="s">
        <v>1130</v>
      </c>
      <c r="ADU38" s="374" t="s">
        <v>1130</v>
      </c>
      <c r="ADV38" s="374" t="s">
        <v>1130</v>
      </c>
      <c r="ADW38" s="374" t="s">
        <v>1130</v>
      </c>
      <c r="ADX38" s="374" t="s">
        <v>1130</v>
      </c>
      <c r="ADY38" s="374" t="s">
        <v>1130</v>
      </c>
      <c r="ADZ38" s="374" t="s">
        <v>1130</v>
      </c>
      <c r="AEA38" s="374" t="s">
        <v>1130</v>
      </c>
      <c r="AEB38" s="374" t="s">
        <v>1130</v>
      </c>
      <c r="AEC38" s="374" t="s">
        <v>1130</v>
      </c>
      <c r="AED38" s="374" t="s">
        <v>1130</v>
      </c>
      <c r="AEE38" s="374" t="s">
        <v>1130</v>
      </c>
      <c r="AEF38" s="374" t="s">
        <v>1130</v>
      </c>
      <c r="AEG38" s="374" t="s">
        <v>1130</v>
      </c>
      <c r="AEH38" s="374" t="s">
        <v>1130</v>
      </c>
      <c r="AEI38" s="374" t="s">
        <v>1130</v>
      </c>
      <c r="AEJ38" s="374" t="s">
        <v>1130</v>
      </c>
      <c r="AEK38" s="374" t="s">
        <v>1130</v>
      </c>
      <c r="AEL38" s="374" t="s">
        <v>1130</v>
      </c>
      <c r="AEM38" s="374" t="s">
        <v>1130</v>
      </c>
      <c r="AEN38" s="374" t="s">
        <v>1130</v>
      </c>
      <c r="AEO38" s="374" t="s">
        <v>1130</v>
      </c>
      <c r="AEP38" s="374" t="s">
        <v>1130</v>
      </c>
      <c r="AEQ38" s="374" t="s">
        <v>1130</v>
      </c>
      <c r="AER38" s="374" t="s">
        <v>1130</v>
      </c>
      <c r="AES38" s="374" t="s">
        <v>1130</v>
      </c>
      <c r="AET38" s="374" t="s">
        <v>1130</v>
      </c>
      <c r="AEU38" s="374" t="s">
        <v>1130</v>
      </c>
      <c r="AEV38" s="374" t="s">
        <v>1130</v>
      </c>
      <c r="AEW38" s="374" t="s">
        <v>1130</v>
      </c>
      <c r="AEX38" s="374" t="s">
        <v>1130</v>
      </c>
      <c r="AEY38" s="374" t="s">
        <v>1130</v>
      </c>
      <c r="AEZ38" s="374" t="s">
        <v>1130</v>
      </c>
      <c r="AFA38" s="374" t="s">
        <v>1130</v>
      </c>
      <c r="AFB38" s="374" t="s">
        <v>1130</v>
      </c>
      <c r="AFC38" s="374" t="s">
        <v>1130</v>
      </c>
      <c r="AFD38" s="374" t="s">
        <v>1130</v>
      </c>
      <c r="AFE38" s="374" t="s">
        <v>1130</v>
      </c>
      <c r="AFF38" s="374" t="s">
        <v>1130</v>
      </c>
      <c r="AFG38" s="374" t="s">
        <v>1130</v>
      </c>
      <c r="AFH38" s="374" t="s">
        <v>1130</v>
      </c>
      <c r="AFI38" s="374" t="s">
        <v>1130</v>
      </c>
      <c r="AFJ38" s="374" t="s">
        <v>1130</v>
      </c>
      <c r="AFK38" s="374" t="s">
        <v>1130</v>
      </c>
      <c r="AFL38" s="374" t="s">
        <v>1130</v>
      </c>
      <c r="AFM38" s="374" t="s">
        <v>1130</v>
      </c>
      <c r="AFN38" s="374" t="s">
        <v>1130</v>
      </c>
      <c r="AFO38" s="374" t="s">
        <v>1130</v>
      </c>
      <c r="AFP38" s="374" t="s">
        <v>1130</v>
      </c>
      <c r="AFQ38" s="374" t="s">
        <v>1130</v>
      </c>
      <c r="AFR38" s="374" t="s">
        <v>1130</v>
      </c>
      <c r="AFS38" s="374" t="s">
        <v>1130</v>
      </c>
      <c r="AFT38" s="374" t="s">
        <v>1130</v>
      </c>
      <c r="AFU38" s="374" t="s">
        <v>1130</v>
      </c>
      <c r="AFV38" s="374" t="s">
        <v>1130</v>
      </c>
      <c r="AFW38" s="374" t="s">
        <v>1130</v>
      </c>
      <c r="AFX38" s="374" t="s">
        <v>1130</v>
      </c>
      <c r="AFY38" s="374" t="s">
        <v>1130</v>
      </c>
      <c r="AFZ38" s="374" t="s">
        <v>1130</v>
      </c>
      <c r="AGA38" s="374" t="s">
        <v>1130</v>
      </c>
      <c r="AGB38" s="374" t="s">
        <v>1130</v>
      </c>
      <c r="AGC38" s="374" t="s">
        <v>1130</v>
      </c>
      <c r="AGD38" s="374" t="s">
        <v>1130</v>
      </c>
      <c r="AGE38" s="374" t="s">
        <v>1130</v>
      </c>
      <c r="AGF38" s="374" t="s">
        <v>1130</v>
      </c>
      <c r="AGG38" s="374" t="s">
        <v>1130</v>
      </c>
      <c r="AGH38" s="374" t="s">
        <v>1130</v>
      </c>
      <c r="AGI38" s="374" t="s">
        <v>1130</v>
      </c>
      <c r="AGJ38" s="374" t="s">
        <v>1130</v>
      </c>
      <c r="AGK38" s="374" t="s">
        <v>1130</v>
      </c>
      <c r="AGL38" s="374" t="s">
        <v>1130</v>
      </c>
      <c r="AGM38" s="374" t="s">
        <v>1130</v>
      </c>
      <c r="AGN38" s="374" t="s">
        <v>1130</v>
      </c>
      <c r="AGO38" s="374" t="s">
        <v>1130</v>
      </c>
      <c r="AGP38" s="374" t="s">
        <v>1130</v>
      </c>
      <c r="AGQ38" s="374" t="s">
        <v>1130</v>
      </c>
      <c r="AGR38" s="374" t="s">
        <v>1130</v>
      </c>
      <c r="AGS38" s="374" t="s">
        <v>1130</v>
      </c>
      <c r="AGT38" s="374" t="s">
        <v>1130</v>
      </c>
      <c r="AGU38" s="374" t="s">
        <v>1130</v>
      </c>
      <c r="AGV38" s="374" t="s">
        <v>1130</v>
      </c>
      <c r="AGW38" s="374" t="s">
        <v>1130</v>
      </c>
      <c r="AGX38" s="374" t="s">
        <v>1130</v>
      </c>
      <c r="AGY38" s="374" t="s">
        <v>1130</v>
      </c>
      <c r="AGZ38" s="374" t="s">
        <v>1130</v>
      </c>
      <c r="AHA38" s="374" t="s">
        <v>1130</v>
      </c>
      <c r="AHB38" s="374" t="s">
        <v>1130</v>
      </c>
      <c r="AHC38" s="374" t="s">
        <v>1130</v>
      </c>
      <c r="AHD38" s="374" t="s">
        <v>1130</v>
      </c>
      <c r="AHE38" s="374" t="s">
        <v>1130</v>
      </c>
      <c r="AHF38" s="374" t="s">
        <v>1130</v>
      </c>
      <c r="AHG38" s="374" t="s">
        <v>1130</v>
      </c>
      <c r="AHH38" s="374" t="s">
        <v>1130</v>
      </c>
      <c r="AHI38" s="374" t="s">
        <v>1130</v>
      </c>
      <c r="AHJ38" s="374" t="s">
        <v>1130</v>
      </c>
      <c r="AHK38" s="374" t="s">
        <v>1130</v>
      </c>
      <c r="AHL38" s="374" t="s">
        <v>1130</v>
      </c>
      <c r="AHM38" s="374" t="s">
        <v>1130</v>
      </c>
      <c r="AHN38" s="374" t="s">
        <v>1130</v>
      </c>
      <c r="AHO38" s="374" t="s">
        <v>1130</v>
      </c>
      <c r="AHP38" s="374" t="s">
        <v>1130</v>
      </c>
      <c r="AHQ38" s="374" t="s">
        <v>1130</v>
      </c>
      <c r="AHR38" s="374" t="s">
        <v>1130</v>
      </c>
      <c r="AHS38" s="374" t="s">
        <v>1130</v>
      </c>
      <c r="AHT38" s="374" t="s">
        <v>1130</v>
      </c>
      <c r="AHU38" s="374" t="s">
        <v>1130</v>
      </c>
      <c r="AHV38" s="374" t="s">
        <v>1130</v>
      </c>
      <c r="AHW38" s="374" t="s">
        <v>1130</v>
      </c>
      <c r="AHX38" s="374" t="s">
        <v>1130</v>
      </c>
      <c r="AHY38" s="374" t="s">
        <v>1130</v>
      </c>
      <c r="AHZ38" s="374" t="s">
        <v>1130</v>
      </c>
      <c r="AIA38" s="374" t="s">
        <v>1130</v>
      </c>
      <c r="AIB38" s="374" t="s">
        <v>1130</v>
      </c>
      <c r="AIC38" s="374" t="s">
        <v>1130</v>
      </c>
      <c r="AID38" s="374" t="s">
        <v>1130</v>
      </c>
      <c r="AIE38" s="374" t="s">
        <v>1130</v>
      </c>
      <c r="AIF38" s="374" t="s">
        <v>1130</v>
      </c>
      <c r="AIG38" s="374" t="s">
        <v>1130</v>
      </c>
      <c r="AIH38" s="374" t="s">
        <v>1130</v>
      </c>
      <c r="AII38" s="374" t="s">
        <v>1130</v>
      </c>
      <c r="AIJ38" s="374" t="s">
        <v>1130</v>
      </c>
      <c r="AIK38" s="374" t="s">
        <v>1130</v>
      </c>
      <c r="AIL38" s="374" t="s">
        <v>1130</v>
      </c>
      <c r="AIM38" s="374" t="s">
        <v>1130</v>
      </c>
      <c r="AIN38" s="374" t="s">
        <v>1130</v>
      </c>
      <c r="AIO38" s="374" t="s">
        <v>1130</v>
      </c>
      <c r="AIP38" s="374" t="s">
        <v>1130</v>
      </c>
      <c r="AIQ38" s="374" t="s">
        <v>1130</v>
      </c>
      <c r="AIR38" s="374" t="s">
        <v>1130</v>
      </c>
      <c r="AIS38" s="374" t="s">
        <v>1130</v>
      </c>
      <c r="AIT38" s="374" t="s">
        <v>1130</v>
      </c>
      <c r="AIU38" s="374" t="s">
        <v>1130</v>
      </c>
      <c r="AIV38" s="374" t="s">
        <v>1130</v>
      </c>
      <c r="AIW38" s="374" t="s">
        <v>1130</v>
      </c>
      <c r="AIX38" s="374" t="s">
        <v>1130</v>
      </c>
      <c r="AIY38" s="374" t="s">
        <v>1130</v>
      </c>
      <c r="AIZ38" s="374" t="s">
        <v>1130</v>
      </c>
      <c r="AJA38" s="374" t="s">
        <v>1130</v>
      </c>
      <c r="AJB38" s="374" t="s">
        <v>1130</v>
      </c>
      <c r="AJC38" s="374" t="s">
        <v>1130</v>
      </c>
      <c r="AJD38" s="374" t="s">
        <v>1130</v>
      </c>
      <c r="AJE38" s="374" t="s">
        <v>1130</v>
      </c>
      <c r="AJF38" s="374" t="s">
        <v>1130</v>
      </c>
      <c r="AJG38" s="374" t="s">
        <v>1130</v>
      </c>
      <c r="AJH38" s="374" t="s">
        <v>1130</v>
      </c>
      <c r="AJI38" s="374" t="s">
        <v>1130</v>
      </c>
      <c r="AJJ38" s="374" t="s">
        <v>1130</v>
      </c>
      <c r="AJK38" s="374" t="s">
        <v>1130</v>
      </c>
      <c r="AJL38" s="374" t="s">
        <v>1130</v>
      </c>
      <c r="AJM38" s="374" t="s">
        <v>1130</v>
      </c>
      <c r="AJN38" s="374" t="s">
        <v>1130</v>
      </c>
      <c r="AJO38" s="374" t="s">
        <v>1130</v>
      </c>
      <c r="AJP38" s="374" t="s">
        <v>1130</v>
      </c>
      <c r="AJQ38" s="374" t="s">
        <v>1130</v>
      </c>
      <c r="AJR38" s="374" t="s">
        <v>1130</v>
      </c>
      <c r="AJS38" s="374" t="s">
        <v>1130</v>
      </c>
      <c r="AJT38" s="374" t="s">
        <v>1130</v>
      </c>
      <c r="AJU38" s="374" t="s">
        <v>1130</v>
      </c>
      <c r="AJV38" s="374" t="s">
        <v>1130</v>
      </c>
      <c r="AJW38" s="374" t="s">
        <v>1130</v>
      </c>
      <c r="AJX38" s="374" t="s">
        <v>1130</v>
      </c>
      <c r="AJY38" s="374" t="s">
        <v>1130</v>
      </c>
      <c r="AJZ38" s="374" t="s">
        <v>1130</v>
      </c>
      <c r="AKA38" s="374" t="s">
        <v>1130</v>
      </c>
      <c r="AKB38" s="374" t="s">
        <v>1130</v>
      </c>
      <c r="AKC38" s="374" t="s">
        <v>1130</v>
      </c>
      <c r="AKD38" s="374" t="s">
        <v>1130</v>
      </c>
      <c r="AKE38" s="374" t="s">
        <v>1130</v>
      </c>
      <c r="AKF38" s="374" t="s">
        <v>1130</v>
      </c>
      <c r="AKG38" s="374" t="s">
        <v>1130</v>
      </c>
      <c r="AKH38" s="374" t="s">
        <v>1130</v>
      </c>
      <c r="AKI38" s="374" t="s">
        <v>1130</v>
      </c>
      <c r="AKJ38" s="374" t="s">
        <v>1130</v>
      </c>
      <c r="AKK38" s="374" t="s">
        <v>1130</v>
      </c>
      <c r="AKL38" s="374" t="s">
        <v>1130</v>
      </c>
      <c r="AKM38" s="374" t="s">
        <v>1130</v>
      </c>
      <c r="AKN38" s="374" t="s">
        <v>1130</v>
      </c>
      <c r="AKO38" s="374" t="s">
        <v>1130</v>
      </c>
      <c r="AKP38" s="374" t="s">
        <v>1130</v>
      </c>
      <c r="AKQ38" s="374" t="s">
        <v>1130</v>
      </c>
      <c r="AKR38" s="374" t="s">
        <v>1130</v>
      </c>
      <c r="AKS38" s="374" t="s">
        <v>1130</v>
      </c>
      <c r="AKT38" s="374" t="s">
        <v>1130</v>
      </c>
      <c r="AKU38" s="374" t="s">
        <v>1130</v>
      </c>
      <c r="AKV38" s="374" t="s">
        <v>1130</v>
      </c>
      <c r="AKW38" s="374" t="s">
        <v>1130</v>
      </c>
      <c r="AKX38" s="374" t="s">
        <v>1130</v>
      </c>
      <c r="AKY38" s="374" t="s">
        <v>1130</v>
      </c>
      <c r="AKZ38" s="374" t="s">
        <v>1130</v>
      </c>
      <c r="ALA38" s="374" t="s">
        <v>1130</v>
      </c>
      <c r="ALB38" s="374" t="s">
        <v>1130</v>
      </c>
      <c r="ALC38" s="374" t="s">
        <v>1130</v>
      </c>
      <c r="ALD38" s="374" t="s">
        <v>1130</v>
      </c>
      <c r="ALE38" s="374" t="s">
        <v>1130</v>
      </c>
      <c r="ALF38" s="374" t="s">
        <v>1130</v>
      </c>
      <c r="ALG38" s="374" t="s">
        <v>1130</v>
      </c>
      <c r="ALH38" s="374" t="s">
        <v>1130</v>
      </c>
      <c r="ALI38" s="374" t="s">
        <v>1130</v>
      </c>
      <c r="ALJ38" s="374" t="s">
        <v>1130</v>
      </c>
      <c r="ALK38" s="374" t="s">
        <v>1130</v>
      </c>
      <c r="ALL38" s="374" t="s">
        <v>1130</v>
      </c>
      <c r="ALM38" s="374" t="s">
        <v>1130</v>
      </c>
      <c r="ALN38" s="374" t="s">
        <v>1130</v>
      </c>
      <c r="ALO38" s="374" t="s">
        <v>1130</v>
      </c>
      <c r="ALP38" s="374" t="s">
        <v>1130</v>
      </c>
      <c r="ALQ38" s="374" t="s">
        <v>1130</v>
      </c>
      <c r="ALR38" s="374" t="s">
        <v>1130</v>
      </c>
      <c r="ALS38" s="374" t="s">
        <v>1130</v>
      </c>
      <c r="ALT38" s="374" t="s">
        <v>1130</v>
      </c>
      <c r="ALU38" s="374" t="s">
        <v>1130</v>
      </c>
      <c r="ALV38" s="374" t="s">
        <v>1130</v>
      </c>
      <c r="ALW38" s="374" t="s">
        <v>1130</v>
      </c>
      <c r="ALX38" s="374" t="s">
        <v>1130</v>
      </c>
      <c r="ALY38" s="374" t="s">
        <v>1130</v>
      </c>
      <c r="ALZ38" s="374" t="s">
        <v>1130</v>
      </c>
      <c r="AMA38" s="374" t="s">
        <v>1130</v>
      </c>
      <c r="AMB38" s="374" t="s">
        <v>1130</v>
      </c>
      <c r="AMC38" s="374" t="s">
        <v>1130</v>
      </c>
      <c r="AMD38" s="374" t="s">
        <v>1130</v>
      </c>
      <c r="AME38" s="374" t="s">
        <v>1130</v>
      </c>
      <c r="AMF38" s="374" t="s">
        <v>1130</v>
      </c>
      <c r="AMG38" s="374" t="s">
        <v>1130</v>
      </c>
      <c r="AMH38" s="374" t="s">
        <v>1130</v>
      </c>
      <c r="AMI38" s="374" t="s">
        <v>1130</v>
      </c>
      <c r="AMJ38" s="374" t="s">
        <v>1130</v>
      </c>
      <c r="AMK38" s="374" t="s">
        <v>1130</v>
      </c>
      <c r="AML38" s="374" t="s">
        <v>1130</v>
      </c>
      <c r="AMM38" s="374" t="s">
        <v>1130</v>
      </c>
      <c r="AMN38" s="374" t="s">
        <v>1130</v>
      </c>
      <c r="AMO38" s="374" t="s">
        <v>1130</v>
      </c>
      <c r="AMP38" s="374" t="s">
        <v>1130</v>
      </c>
      <c r="AMQ38" s="374" t="s">
        <v>1130</v>
      </c>
      <c r="AMR38" s="374" t="s">
        <v>1130</v>
      </c>
      <c r="AMS38" s="374" t="s">
        <v>1130</v>
      </c>
      <c r="AMT38" s="374" t="s">
        <v>1130</v>
      </c>
      <c r="AMU38" s="374" t="s">
        <v>1130</v>
      </c>
      <c r="AMV38" s="374" t="s">
        <v>1130</v>
      </c>
      <c r="AMW38" s="374" t="s">
        <v>1130</v>
      </c>
      <c r="AMX38" s="374" t="s">
        <v>1130</v>
      </c>
      <c r="AMY38" s="374" t="s">
        <v>1130</v>
      </c>
      <c r="AMZ38" s="374" t="s">
        <v>1130</v>
      </c>
      <c r="ANA38" s="374" t="s">
        <v>1130</v>
      </c>
      <c r="ANB38" s="374" t="s">
        <v>1130</v>
      </c>
      <c r="ANC38" s="374" t="s">
        <v>1130</v>
      </c>
      <c r="AND38" s="374" t="s">
        <v>1130</v>
      </c>
      <c r="ANE38" s="374" t="s">
        <v>1130</v>
      </c>
      <c r="ANF38" s="374" t="s">
        <v>1130</v>
      </c>
      <c r="ANG38" s="374" t="s">
        <v>1130</v>
      </c>
      <c r="ANH38" s="374" t="s">
        <v>1130</v>
      </c>
      <c r="ANI38" s="374" t="s">
        <v>1130</v>
      </c>
      <c r="ANJ38" s="374" t="s">
        <v>1130</v>
      </c>
      <c r="ANK38" s="374" t="s">
        <v>1130</v>
      </c>
      <c r="ANL38" s="374" t="s">
        <v>1130</v>
      </c>
      <c r="ANM38" s="374" t="s">
        <v>1130</v>
      </c>
      <c r="ANN38" s="374" t="s">
        <v>1130</v>
      </c>
      <c r="ANO38" s="374" t="s">
        <v>1130</v>
      </c>
      <c r="ANP38" s="374" t="s">
        <v>1130</v>
      </c>
      <c r="ANQ38" s="374" t="s">
        <v>1130</v>
      </c>
      <c r="ANR38" s="374" t="s">
        <v>1130</v>
      </c>
      <c r="ANS38" s="374" t="s">
        <v>1130</v>
      </c>
      <c r="ANT38" s="374" t="s">
        <v>1130</v>
      </c>
      <c r="ANU38" s="374" t="s">
        <v>1130</v>
      </c>
      <c r="ANV38" s="374" t="s">
        <v>1130</v>
      </c>
      <c r="ANW38" s="374" t="s">
        <v>1130</v>
      </c>
      <c r="ANX38" s="374" t="s">
        <v>1130</v>
      </c>
      <c r="ANY38" s="374" t="s">
        <v>1130</v>
      </c>
      <c r="ANZ38" s="374" t="s">
        <v>1130</v>
      </c>
      <c r="AOA38" s="374" t="s">
        <v>1130</v>
      </c>
      <c r="AOB38" s="374" t="s">
        <v>1130</v>
      </c>
      <c r="AOC38" s="374" t="s">
        <v>1130</v>
      </c>
      <c r="AOD38" s="374" t="s">
        <v>1130</v>
      </c>
      <c r="AOE38" s="374" t="s">
        <v>1130</v>
      </c>
      <c r="AOF38" s="374" t="s">
        <v>1130</v>
      </c>
      <c r="AOG38" s="374" t="s">
        <v>1130</v>
      </c>
      <c r="AOH38" s="374" t="s">
        <v>1130</v>
      </c>
      <c r="AOI38" s="374" t="s">
        <v>1130</v>
      </c>
      <c r="AOJ38" s="374" t="s">
        <v>1130</v>
      </c>
      <c r="AOK38" s="374" t="s">
        <v>1130</v>
      </c>
      <c r="AOL38" s="374" t="s">
        <v>1130</v>
      </c>
      <c r="AOM38" s="374" t="s">
        <v>1130</v>
      </c>
      <c r="AON38" s="374" t="s">
        <v>1130</v>
      </c>
      <c r="AOO38" s="374" t="s">
        <v>1130</v>
      </c>
      <c r="AOP38" s="374" t="s">
        <v>1130</v>
      </c>
      <c r="AOQ38" s="374" t="s">
        <v>1130</v>
      </c>
      <c r="AOR38" s="374" t="s">
        <v>1130</v>
      </c>
      <c r="AOS38" s="374" t="s">
        <v>1130</v>
      </c>
      <c r="AOT38" s="374" t="s">
        <v>1130</v>
      </c>
      <c r="AOU38" s="374" t="s">
        <v>1130</v>
      </c>
      <c r="AOV38" s="374" t="s">
        <v>1130</v>
      </c>
      <c r="AOW38" s="374" t="s">
        <v>1130</v>
      </c>
      <c r="AOX38" s="374" t="s">
        <v>1130</v>
      </c>
      <c r="AOY38" s="374" t="s">
        <v>1130</v>
      </c>
      <c r="AOZ38" s="374" t="s">
        <v>1130</v>
      </c>
      <c r="APA38" s="374" t="s">
        <v>1130</v>
      </c>
      <c r="APB38" s="374" t="s">
        <v>1130</v>
      </c>
      <c r="APC38" s="374" t="s">
        <v>1130</v>
      </c>
      <c r="APD38" s="374" t="s">
        <v>1130</v>
      </c>
      <c r="APE38" s="374" t="s">
        <v>1130</v>
      </c>
      <c r="APF38" s="374" t="s">
        <v>1130</v>
      </c>
      <c r="APG38" s="374" t="s">
        <v>1130</v>
      </c>
      <c r="APH38" s="374" t="s">
        <v>1130</v>
      </c>
      <c r="API38" s="374" t="s">
        <v>1130</v>
      </c>
      <c r="APJ38" s="374" t="s">
        <v>1130</v>
      </c>
      <c r="APK38" s="374" t="s">
        <v>1130</v>
      </c>
      <c r="APL38" s="374" t="s">
        <v>1130</v>
      </c>
      <c r="APM38" s="374" t="s">
        <v>1130</v>
      </c>
      <c r="APN38" s="374" t="s">
        <v>1130</v>
      </c>
      <c r="APO38" s="374" t="s">
        <v>1130</v>
      </c>
      <c r="APP38" s="374" t="s">
        <v>1130</v>
      </c>
      <c r="APQ38" s="374" t="s">
        <v>1130</v>
      </c>
      <c r="APR38" s="374" t="s">
        <v>1130</v>
      </c>
      <c r="APS38" s="374" t="s">
        <v>1130</v>
      </c>
      <c r="APT38" s="374" t="s">
        <v>1130</v>
      </c>
      <c r="APU38" s="374" t="s">
        <v>1130</v>
      </c>
      <c r="APV38" s="374" t="s">
        <v>1130</v>
      </c>
      <c r="APW38" s="374" t="s">
        <v>1130</v>
      </c>
      <c r="APX38" s="374" t="s">
        <v>1130</v>
      </c>
      <c r="APY38" s="374" t="s">
        <v>1130</v>
      </c>
      <c r="APZ38" s="374" t="s">
        <v>1130</v>
      </c>
      <c r="AQA38" s="374" t="s">
        <v>1130</v>
      </c>
      <c r="AQB38" s="374" t="s">
        <v>1130</v>
      </c>
      <c r="AQC38" s="374" t="s">
        <v>1130</v>
      </c>
      <c r="AQD38" s="374" t="s">
        <v>1130</v>
      </c>
      <c r="AQE38" s="374" t="s">
        <v>1130</v>
      </c>
      <c r="AQF38" s="374" t="s">
        <v>1130</v>
      </c>
      <c r="AQG38" s="374" t="s">
        <v>1130</v>
      </c>
      <c r="AQH38" s="374" t="s">
        <v>1130</v>
      </c>
      <c r="AQI38" s="374" t="s">
        <v>1130</v>
      </c>
      <c r="AQJ38" s="374" t="s">
        <v>1130</v>
      </c>
      <c r="AQK38" s="374" t="s">
        <v>1130</v>
      </c>
      <c r="AQL38" s="374" t="s">
        <v>1130</v>
      </c>
      <c r="AQM38" s="374" t="s">
        <v>1130</v>
      </c>
      <c r="AQN38" s="374" t="s">
        <v>1130</v>
      </c>
      <c r="AQO38" s="374" t="s">
        <v>1130</v>
      </c>
      <c r="AQP38" s="374" t="s">
        <v>1130</v>
      </c>
      <c r="AQQ38" s="374" t="s">
        <v>1130</v>
      </c>
      <c r="AQR38" s="374" t="s">
        <v>1130</v>
      </c>
      <c r="AQS38" s="374" t="s">
        <v>1130</v>
      </c>
      <c r="AQT38" s="374" t="s">
        <v>1130</v>
      </c>
      <c r="AQU38" s="374" t="s">
        <v>1130</v>
      </c>
      <c r="AQV38" s="374" t="s">
        <v>1130</v>
      </c>
      <c r="AQW38" s="374" t="s">
        <v>1130</v>
      </c>
      <c r="AQX38" s="374" t="s">
        <v>1130</v>
      </c>
      <c r="AQY38" s="374" t="s">
        <v>1130</v>
      </c>
      <c r="AQZ38" s="374" t="s">
        <v>1130</v>
      </c>
      <c r="ARA38" s="374" t="s">
        <v>1130</v>
      </c>
      <c r="ARB38" s="374" t="s">
        <v>1130</v>
      </c>
      <c r="ARC38" s="374" t="s">
        <v>1130</v>
      </c>
      <c r="ARD38" s="374" t="s">
        <v>1130</v>
      </c>
      <c r="ARE38" s="374" t="s">
        <v>1130</v>
      </c>
      <c r="ARF38" s="374" t="s">
        <v>1130</v>
      </c>
      <c r="ARG38" s="374" t="s">
        <v>1130</v>
      </c>
      <c r="ARH38" s="374" t="s">
        <v>1130</v>
      </c>
      <c r="ARI38" s="374" t="s">
        <v>1130</v>
      </c>
      <c r="ARJ38" s="374" t="s">
        <v>1130</v>
      </c>
      <c r="ARK38" s="374" t="s">
        <v>1130</v>
      </c>
      <c r="ARL38" s="374" t="s">
        <v>1130</v>
      </c>
      <c r="ARM38" s="374" t="s">
        <v>1130</v>
      </c>
      <c r="ARN38" s="374" t="s">
        <v>1130</v>
      </c>
      <c r="ARO38" s="374" t="s">
        <v>1130</v>
      </c>
      <c r="ARP38" s="374" t="s">
        <v>1130</v>
      </c>
      <c r="ARQ38" s="374" t="s">
        <v>1130</v>
      </c>
      <c r="ARR38" s="374" t="s">
        <v>1130</v>
      </c>
      <c r="ARS38" s="374" t="s">
        <v>1130</v>
      </c>
      <c r="ART38" s="374" t="s">
        <v>1130</v>
      </c>
      <c r="ARU38" s="374" t="s">
        <v>1130</v>
      </c>
      <c r="ARV38" s="374" t="s">
        <v>1130</v>
      </c>
      <c r="ARW38" s="374" t="s">
        <v>1130</v>
      </c>
      <c r="ARX38" s="374" t="s">
        <v>1130</v>
      </c>
      <c r="ARY38" s="374" t="s">
        <v>1130</v>
      </c>
      <c r="ARZ38" s="374" t="s">
        <v>1130</v>
      </c>
      <c r="ASA38" s="374" t="s">
        <v>1130</v>
      </c>
      <c r="ASB38" s="374" t="s">
        <v>1130</v>
      </c>
      <c r="ASC38" s="374" t="s">
        <v>1130</v>
      </c>
      <c r="ASD38" s="374" t="s">
        <v>1130</v>
      </c>
      <c r="ASE38" s="374" t="s">
        <v>1130</v>
      </c>
      <c r="ASF38" s="374" t="s">
        <v>1130</v>
      </c>
      <c r="ASG38" s="374" t="s">
        <v>1130</v>
      </c>
      <c r="ASH38" s="374" t="s">
        <v>1130</v>
      </c>
      <c r="ASI38" s="374" t="s">
        <v>1130</v>
      </c>
      <c r="ASJ38" s="374" t="s">
        <v>1130</v>
      </c>
      <c r="ASK38" s="374" t="s">
        <v>1130</v>
      </c>
      <c r="ASL38" s="374" t="s">
        <v>1130</v>
      </c>
      <c r="ASM38" s="374" t="s">
        <v>1130</v>
      </c>
      <c r="ASN38" s="374" t="s">
        <v>1130</v>
      </c>
      <c r="ASO38" s="374" t="s">
        <v>1130</v>
      </c>
      <c r="ASP38" s="374" t="s">
        <v>1130</v>
      </c>
      <c r="ASQ38" s="374" t="s">
        <v>1130</v>
      </c>
      <c r="ASR38" s="374" t="s">
        <v>1130</v>
      </c>
      <c r="ASS38" s="374" t="s">
        <v>1130</v>
      </c>
      <c r="AST38" s="374" t="s">
        <v>1130</v>
      </c>
      <c r="ASU38" s="374" t="s">
        <v>1130</v>
      </c>
      <c r="ASV38" s="374" t="s">
        <v>1130</v>
      </c>
      <c r="ASW38" s="374" t="s">
        <v>1130</v>
      </c>
      <c r="ASX38" s="374" t="s">
        <v>1130</v>
      </c>
      <c r="ASY38" s="374" t="s">
        <v>1130</v>
      </c>
      <c r="ASZ38" s="374" t="s">
        <v>1130</v>
      </c>
      <c r="ATA38" s="374" t="s">
        <v>1130</v>
      </c>
      <c r="ATB38" s="374" t="s">
        <v>1130</v>
      </c>
      <c r="ATC38" s="374" t="s">
        <v>1130</v>
      </c>
      <c r="ATD38" s="374" t="s">
        <v>1130</v>
      </c>
      <c r="ATE38" s="374" t="s">
        <v>1130</v>
      </c>
      <c r="ATF38" s="374" t="s">
        <v>1130</v>
      </c>
      <c r="ATG38" s="374" t="s">
        <v>1130</v>
      </c>
      <c r="ATH38" s="374" t="s">
        <v>1130</v>
      </c>
      <c r="ATI38" s="374" t="s">
        <v>1130</v>
      </c>
      <c r="ATJ38" s="374" t="s">
        <v>1130</v>
      </c>
      <c r="ATK38" s="374" t="s">
        <v>1130</v>
      </c>
      <c r="ATL38" s="374" t="s">
        <v>1130</v>
      </c>
      <c r="ATM38" s="374" t="s">
        <v>1130</v>
      </c>
      <c r="ATN38" s="374" t="s">
        <v>1130</v>
      </c>
      <c r="ATO38" s="374" t="s">
        <v>1130</v>
      </c>
      <c r="ATP38" s="374" t="s">
        <v>1130</v>
      </c>
      <c r="ATQ38" s="374" t="s">
        <v>1130</v>
      </c>
      <c r="ATR38" s="374" t="s">
        <v>1130</v>
      </c>
      <c r="ATS38" s="374" t="s">
        <v>1130</v>
      </c>
      <c r="ATT38" s="374" t="s">
        <v>1130</v>
      </c>
      <c r="ATU38" s="374" t="s">
        <v>1130</v>
      </c>
      <c r="ATV38" s="374" t="s">
        <v>1130</v>
      </c>
      <c r="ATW38" s="374" t="s">
        <v>1130</v>
      </c>
      <c r="ATX38" s="374" t="s">
        <v>1130</v>
      </c>
      <c r="ATY38" s="374" t="s">
        <v>1130</v>
      </c>
      <c r="ATZ38" s="374" t="s">
        <v>1130</v>
      </c>
      <c r="AUA38" s="374" t="s">
        <v>1130</v>
      </c>
      <c r="AUB38" s="374" t="s">
        <v>1130</v>
      </c>
      <c r="AUC38" s="374" t="s">
        <v>1130</v>
      </c>
      <c r="AUD38" s="374" t="s">
        <v>1130</v>
      </c>
      <c r="AUE38" s="374" t="s">
        <v>1130</v>
      </c>
      <c r="AUF38" s="374" t="s">
        <v>1130</v>
      </c>
      <c r="AUG38" s="374" t="s">
        <v>1130</v>
      </c>
      <c r="AUH38" s="374" t="s">
        <v>1130</v>
      </c>
      <c r="AUI38" s="374" t="s">
        <v>1130</v>
      </c>
      <c r="AUJ38" s="374" t="s">
        <v>1130</v>
      </c>
      <c r="AUK38" s="374" t="s">
        <v>1130</v>
      </c>
      <c r="AUL38" s="374" t="s">
        <v>1130</v>
      </c>
      <c r="AUM38" s="374" t="s">
        <v>1130</v>
      </c>
      <c r="AUN38" s="374" t="s">
        <v>1130</v>
      </c>
      <c r="AUO38" s="374" t="s">
        <v>1130</v>
      </c>
      <c r="AUP38" s="374" t="s">
        <v>1130</v>
      </c>
      <c r="AUQ38" s="374" t="s">
        <v>1130</v>
      </c>
      <c r="AUR38" s="374" t="s">
        <v>1130</v>
      </c>
      <c r="AUS38" s="374" t="s">
        <v>1130</v>
      </c>
      <c r="AUT38" s="374" t="s">
        <v>1130</v>
      </c>
      <c r="AUU38" s="374" t="s">
        <v>1130</v>
      </c>
      <c r="AUV38" s="374" t="s">
        <v>1130</v>
      </c>
      <c r="AUW38" s="374" t="s">
        <v>1130</v>
      </c>
      <c r="AUX38" s="374" t="s">
        <v>1130</v>
      </c>
      <c r="AUY38" s="374" t="s">
        <v>1130</v>
      </c>
      <c r="AUZ38" s="374" t="s">
        <v>1130</v>
      </c>
      <c r="AVA38" s="374" t="s">
        <v>1130</v>
      </c>
      <c r="AVB38" s="374" t="s">
        <v>1130</v>
      </c>
      <c r="AVC38" s="374" t="s">
        <v>1130</v>
      </c>
      <c r="AVD38" s="374" t="s">
        <v>1130</v>
      </c>
      <c r="AVE38" s="374" t="s">
        <v>1130</v>
      </c>
      <c r="AVF38" s="374" t="s">
        <v>1130</v>
      </c>
      <c r="AVG38" s="374" t="s">
        <v>1130</v>
      </c>
      <c r="AVH38" s="374" t="s">
        <v>1130</v>
      </c>
      <c r="AVI38" s="374" t="s">
        <v>1130</v>
      </c>
      <c r="AVJ38" s="374" t="s">
        <v>1130</v>
      </c>
      <c r="AVK38" s="374" t="s">
        <v>1130</v>
      </c>
      <c r="AVL38" s="374" t="s">
        <v>1130</v>
      </c>
      <c r="AVM38" s="374" t="s">
        <v>1130</v>
      </c>
      <c r="AVN38" s="374" t="s">
        <v>1130</v>
      </c>
      <c r="AVO38" s="374" t="s">
        <v>1130</v>
      </c>
      <c r="AVP38" s="374" t="s">
        <v>1130</v>
      </c>
      <c r="AVQ38" s="374" t="s">
        <v>1130</v>
      </c>
      <c r="AVR38" s="374" t="s">
        <v>1130</v>
      </c>
      <c r="AVS38" s="374" t="s">
        <v>1130</v>
      </c>
      <c r="AVT38" s="374" t="s">
        <v>1130</v>
      </c>
      <c r="AVU38" s="374" t="s">
        <v>1130</v>
      </c>
      <c r="AVV38" s="374" t="s">
        <v>1130</v>
      </c>
      <c r="AVW38" s="374" t="s">
        <v>1130</v>
      </c>
      <c r="AVX38" s="374" t="s">
        <v>1130</v>
      </c>
      <c r="AVY38" s="374" t="s">
        <v>1130</v>
      </c>
      <c r="AVZ38" s="374" t="s">
        <v>1130</v>
      </c>
      <c r="AWA38" s="374" t="s">
        <v>1130</v>
      </c>
      <c r="AWB38" s="374" t="s">
        <v>1130</v>
      </c>
      <c r="AWC38" s="374" t="s">
        <v>1130</v>
      </c>
      <c r="AWD38" s="374" t="s">
        <v>1130</v>
      </c>
      <c r="AWE38" s="374" t="s">
        <v>1130</v>
      </c>
      <c r="AWF38" s="374" t="s">
        <v>1130</v>
      </c>
      <c r="AWG38" s="374" t="s">
        <v>1130</v>
      </c>
      <c r="AWH38" s="374" t="s">
        <v>1130</v>
      </c>
      <c r="AWI38" s="374" t="s">
        <v>1130</v>
      </c>
      <c r="AWJ38" s="374" t="s">
        <v>1130</v>
      </c>
      <c r="AWK38" s="374" t="s">
        <v>1130</v>
      </c>
      <c r="AWL38" s="374" t="s">
        <v>1130</v>
      </c>
      <c r="AWM38" s="374" t="s">
        <v>1130</v>
      </c>
      <c r="AWN38" s="374" t="s">
        <v>1130</v>
      </c>
      <c r="AWO38" s="374" t="s">
        <v>1130</v>
      </c>
      <c r="AWP38" s="374" t="s">
        <v>1130</v>
      </c>
      <c r="AWQ38" s="374" t="s">
        <v>1130</v>
      </c>
      <c r="AWR38" s="374" t="s">
        <v>1130</v>
      </c>
      <c r="AWS38" s="374" t="s">
        <v>1130</v>
      </c>
      <c r="AWT38" s="374" t="s">
        <v>1130</v>
      </c>
      <c r="AWU38" s="374" t="s">
        <v>1130</v>
      </c>
      <c r="AWV38" s="374" t="s">
        <v>1130</v>
      </c>
      <c r="AWW38" s="374" t="s">
        <v>1130</v>
      </c>
      <c r="AWX38" s="374" t="s">
        <v>1130</v>
      </c>
      <c r="AWY38" s="374" t="s">
        <v>1130</v>
      </c>
      <c r="AWZ38" s="374" t="s">
        <v>1130</v>
      </c>
      <c r="AXA38" s="374" t="s">
        <v>1130</v>
      </c>
      <c r="AXB38" s="374" t="s">
        <v>1130</v>
      </c>
      <c r="AXC38" s="374" t="s">
        <v>1130</v>
      </c>
      <c r="AXD38" s="374" t="s">
        <v>1130</v>
      </c>
      <c r="AXE38" s="374" t="s">
        <v>1130</v>
      </c>
      <c r="AXF38" s="374" t="s">
        <v>1130</v>
      </c>
      <c r="AXG38" s="374" t="s">
        <v>1130</v>
      </c>
      <c r="AXH38" s="374" t="s">
        <v>1130</v>
      </c>
      <c r="AXI38" s="374" t="s">
        <v>1130</v>
      </c>
      <c r="AXJ38" s="374" t="s">
        <v>1130</v>
      </c>
      <c r="AXK38" s="374" t="s">
        <v>1130</v>
      </c>
      <c r="AXL38" s="374" t="s">
        <v>1130</v>
      </c>
      <c r="AXM38" s="374" t="s">
        <v>1130</v>
      </c>
      <c r="AXN38" s="374" t="s">
        <v>1130</v>
      </c>
      <c r="AXO38" s="374" t="s">
        <v>1130</v>
      </c>
      <c r="AXP38" s="374" t="s">
        <v>1130</v>
      </c>
      <c r="AXQ38" s="374" t="s">
        <v>1130</v>
      </c>
      <c r="AXR38" s="374" t="s">
        <v>1130</v>
      </c>
      <c r="AXS38" s="374" t="s">
        <v>1130</v>
      </c>
      <c r="AXT38" s="374" t="s">
        <v>1130</v>
      </c>
      <c r="AXU38" s="374" t="s">
        <v>1130</v>
      </c>
      <c r="AXV38" s="374" t="s">
        <v>1130</v>
      </c>
      <c r="AXW38" s="374" t="s">
        <v>1130</v>
      </c>
      <c r="AXX38" s="374" t="s">
        <v>1130</v>
      </c>
      <c r="AXY38" s="374" t="s">
        <v>1130</v>
      </c>
      <c r="AXZ38" s="374" t="s">
        <v>1130</v>
      </c>
      <c r="AYA38" s="374" t="s">
        <v>1130</v>
      </c>
      <c r="AYB38" s="374" t="s">
        <v>1130</v>
      </c>
      <c r="AYC38" s="374" t="s">
        <v>1130</v>
      </c>
      <c r="AYD38" s="374" t="s">
        <v>1130</v>
      </c>
      <c r="AYE38" s="374" t="s">
        <v>1130</v>
      </c>
      <c r="AYF38" s="374" t="s">
        <v>1130</v>
      </c>
      <c r="AYG38" s="374" t="s">
        <v>1130</v>
      </c>
      <c r="AYH38" s="374" t="s">
        <v>1130</v>
      </c>
      <c r="AYI38" s="374" t="s">
        <v>1130</v>
      </c>
      <c r="AYJ38" s="374" t="s">
        <v>1130</v>
      </c>
      <c r="AYK38" s="374" t="s">
        <v>1130</v>
      </c>
      <c r="AYL38" s="374" t="s">
        <v>1130</v>
      </c>
      <c r="AYM38" s="374" t="s">
        <v>1130</v>
      </c>
      <c r="AYN38" s="374" t="s">
        <v>1130</v>
      </c>
      <c r="AYO38" s="374" t="s">
        <v>1130</v>
      </c>
      <c r="AYP38" s="374" t="s">
        <v>1130</v>
      </c>
      <c r="AYQ38" s="374" t="s">
        <v>1130</v>
      </c>
      <c r="AYR38" s="374" t="s">
        <v>1130</v>
      </c>
      <c r="AYS38" s="374" t="s">
        <v>1130</v>
      </c>
      <c r="AYT38" s="374" t="s">
        <v>1130</v>
      </c>
      <c r="AYU38" s="374" t="s">
        <v>1130</v>
      </c>
      <c r="AYV38" s="374" t="s">
        <v>1130</v>
      </c>
      <c r="AYW38" s="374" t="s">
        <v>1130</v>
      </c>
      <c r="AYX38" s="374" t="s">
        <v>1130</v>
      </c>
      <c r="AYY38" s="374" t="s">
        <v>1130</v>
      </c>
      <c r="AYZ38" s="374" t="s">
        <v>1130</v>
      </c>
      <c r="AZA38" s="374" t="s">
        <v>1130</v>
      </c>
      <c r="AZB38" s="374" t="s">
        <v>1130</v>
      </c>
      <c r="AZC38" s="374" t="s">
        <v>1130</v>
      </c>
      <c r="AZD38" s="374" t="s">
        <v>1130</v>
      </c>
      <c r="AZE38" s="374" t="s">
        <v>1130</v>
      </c>
      <c r="AZF38" s="374" t="s">
        <v>1130</v>
      </c>
      <c r="AZG38" s="374" t="s">
        <v>1130</v>
      </c>
      <c r="AZH38" s="374" t="s">
        <v>1130</v>
      </c>
      <c r="AZI38" s="374" t="s">
        <v>1130</v>
      </c>
      <c r="AZJ38" s="374" t="s">
        <v>1130</v>
      </c>
      <c r="AZK38" s="374" t="s">
        <v>1130</v>
      </c>
      <c r="AZL38" s="374" t="s">
        <v>1130</v>
      </c>
      <c r="AZM38" s="374" t="s">
        <v>1130</v>
      </c>
      <c r="AZN38" s="374" t="s">
        <v>1130</v>
      </c>
      <c r="AZO38" s="374" t="s">
        <v>1130</v>
      </c>
      <c r="AZP38" s="374" t="s">
        <v>1130</v>
      </c>
      <c r="AZQ38" s="374" t="s">
        <v>1130</v>
      </c>
      <c r="AZR38" s="374" t="s">
        <v>1130</v>
      </c>
      <c r="AZS38" s="374" t="s">
        <v>1130</v>
      </c>
      <c r="AZT38" s="374" t="s">
        <v>1130</v>
      </c>
      <c r="AZU38" s="374" t="s">
        <v>1130</v>
      </c>
      <c r="AZV38" s="374" t="s">
        <v>1130</v>
      </c>
      <c r="AZW38" s="374" t="s">
        <v>1130</v>
      </c>
      <c r="AZX38" s="374" t="s">
        <v>1130</v>
      </c>
      <c r="AZY38" s="374" t="s">
        <v>1130</v>
      </c>
      <c r="AZZ38" s="374" t="s">
        <v>1130</v>
      </c>
      <c r="BAA38" s="374" t="s">
        <v>1130</v>
      </c>
      <c r="BAB38" s="374" t="s">
        <v>1130</v>
      </c>
      <c r="BAC38" s="374" t="s">
        <v>1130</v>
      </c>
      <c r="BAD38" s="374" t="s">
        <v>1130</v>
      </c>
      <c r="BAE38" s="374" t="s">
        <v>1130</v>
      </c>
      <c r="BAF38" s="374" t="s">
        <v>1130</v>
      </c>
      <c r="BAG38" s="374" t="s">
        <v>1130</v>
      </c>
      <c r="BAH38" s="374" t="s">
        <v>1130</v>
      </c>
      <c r="BAI38" s="374" t="s">
        <v>1130</v>
      </c>
      <c r="BAJ38" s="374" t="s">
        <v>1130</v>
      </c>
      <c r="BAK38" s="374" t="s">
        <v>1130</v>
      </c>
      <c r="BAL38" s="374" t="s">
        <v>1130</v>
      </c>
      <c r="BAM38" s="374" t="s">
        <v>1130</v>
      </c>
      <c r="BAN38" s="374" t="s">
        <v>1130</v>
      </c>
      <c r="BAO38" s="374" t="s">
        <v>1130</v>
      </c>
      <c r="BAP38" s="374" t="s">
        <v>1130</v>
      </c>
      <c r="BAQ38" s="374" t="s">
        <v>1130</v>
      </c>
      <c r="BAR38" s="374" t="s">
        <v>1130</v>
      </c>
      <c r="BAS38" s="374" t="s">
        <v>1130</v>
      </c>
      <c r="BAT38" s="374" t="s">
        <v>1130</v>
      </c>
      <c r="BAU38" s="374" t="s">
        <v>1130</v>
      </c>
      <c r="BAV38" s="374" t="s">
        <v>1130</v>
      </c>
      <c r="BAW38" s="374" t="s">
        <v>1130</v>
      </c>
      <c r="BAX38" s="374" t="s">
        <v>1130</v>
      </c>
      <c r="BAY38" s="374" t="s">
        <v>1130</v>
      </c>
      <c r="BAZ38" s="374" t="s">
        <v>1130</v>
      </c>
      <c r="BBA38" s="374" t="s">
        <v>1130</v>
      </c>
      <c r="BBB38" s="374" t="s">
        <v>1130</v>
      </c>
      <c r="BBC38" s="374" t="s">
        <v>1130</v>
      </c>
      <c r="BBD38" s="374" t="s">
        <v>1130</v>
      </c>
      <c r="BBE38" s="374" t="s">
        <v>1130</v>
      </c>
      <c r="BBF38" s="374" t="s">
        <v>1130</v>
      </c>
      <c r="BBG38" s="374" t="s">
        <v>1130</v>
      </c>
      <c r="BBH38" s="374" t="s">
        <v>1130</v>
      </c>
      <c r="BBI38" s="374" t="s">
        <v>1130</v>
      </c>
      <c r="BBJ38" s="374" t="s">
        <v>1130</v>
      </c>
      <c r="BBK38" s="374" t="s">
        <v>1130</v>
      </c>
      <c r="BBL38" s="374" t="s">
        <v>1130</v>
      </c>
      <c r="BBM38" s="374" t="s">
        <v>1130</v>
      </c>
      <c r="BBN38" s="374" t="s">
        <v>1130</v>
      </c>
      <c r="BBO38" s="374" t="s">
        <v>1130</v>
      </c>
      <c r="BBP38" s="374" t="s">
        <v>1130</v>
      </c>
      <c r="BBQ38" s="374" t="s">
        <v>1130</v>
      </c>
      <c r="BBR38" s="374" t="s">
        <v>1130</v>
      </c>
      <c r="BBS38" s="374" t="s">
        <v>1130</v>
      </c>
      <c r="BBT38" s="374" t="s">
        <v>1130</v>
      </c>
      <c r="BBU38" s="374" t="s">
        <v>1130</v>
      </c>
      <c r="BBV38" s="374" t="s">
        <v>1130</v>
      </c>
      <c r="BBW38" s="374" t="s">
        <v>1130</v>
      </c>
      <c r="BBX38" s="374" t="s">
        <v>1130</v>
      </c>
      <c r="BBY38" s="374" t="s">
        <v>1130</v>
      </c>
      <c r="BBZ38" s="374" t="s">
        <v>1130</v>
      </c>
      <c r="BCA38" s="374" t="s">
        <v>1130</v>
      </c>
      <c r="BCB38" s="374" t="s">
        <v>1130</v>
      </c>
      <c r="BCC38" s="374" t="s">
        <v>1130</v>
      </c>
      <c r="BCD38" s="374" t="s">
        <v>1130</v>
      </c>
      <c r="BCE38" s="374" t="s">
        <v>1130</v>
      </c>
      <c r="BCF38" s="374" t="s">
        <v>1130</v>
      </c>
      <c r="BCG38" s="374" t="s">
        <v>1130</v>
      </c>
      <c r="BCH38" s="374" t="s">
        <v>1130</v>
      </c>
      <c r="BCI38" s="374" t="s">
        <v>1130</v>
      </c>
      <c r="BCJ38" s="374" t="s">
        <v>1130</v>
      </c>
      <c r="BCK38" s="374" t="s">
        <v>1130</v>
      </c>
      <c r="BCL38" s="374" t="s">
        <v>1130</v>
      </c>
      <c r="BCM38" s="374" t="s">
        <v>1130</v>
      </c>
      <c r="BCN38" s="374" t="s">
        <v>1130</v>
      </c>
      <c r="BCO38" s="374" t="s">
        <v>1130</v>
      </c>
      <c r="BCP38" s="374" t="s">
        <v>1130</v>
      </c>
      <c r="BCQ38" s="374" t="s">
        <v>1130</v>
      </c>
      <c r="BCR38" s="374" t="s">
        <v>1130</v>
      </c>
      <c r="BCS38" s="374" t="s">
        <v>1130</v>
      </c>
      <c r="BCT38" s="374" t="s">
        <v>1130</v>
      </c>
      <c r="BCU38" s="374" t="s">
        <v>1130</v>
      </c>
      <c r="BCV38" s="374" t="s">
        <v>1130</v>
      </c>
      <c r="BCW38" s="374" t="s">
        <v>1130</v>
      </c>
      <c r="BCX38" s="374" t="s">
        <v>1130</v>
      </c>
      <c r="BCY38" s="374" t="s">
        <v>1130</v>
      </c>
      <c r="BCZ38" s="374" t="s">
        <v>1130</v>
      </c>
      <c r="BDA38" s="374" t="s">
        <v>1130</v>
      </c>
      <c r="BDB38" s="374" t="s">
        <v>1130</v>
      </c>
      <c r="BDC38" s="374" t="s">
        <v>1130</v>
      </c>
      <c r="BDD38" s="374" t="s">
        <v>1130</v>
      </c>
      <c r="BDE38" s="374" t="s">
        <v>1130</v>
      </c>
      <c r="BDF38" s="374" t="s">
        <v>1130</v>
      </c>
      <c r="BDG38" s="374" t="s">
        <v>1130</v>
      </c>
      <c r="BDH38" s="374" t="s">
        <v>1130</v>
      </c>
      <c r="BDI38" s="374" t="s">
        <v>1130</v>
      </c>
      <c r="BDJ38" s="374" t="s">
        <v>1130</v>
      </c>
      <c r="BDK38" s="374" t="s">
        <v>1130</v>
      </c>
      <c r="BDL38" s="374" t="s">
        <v>1130</v>
      </c>
      <c r="BDM38" s="374" t="s">
        <v>1130</v>
      </c>
      <c r="BDN38" s="374" t="s">
        <v>1130</v>
      </c>
      <c r="BDO38" s="374" t="s">
        <v>1130</v>
      </c>
      <c r="BDP38" s="374" t="s">
        <v>1130</v>
      </c>
      <c r="BDQ38" s="374" t="s">
        <v>1130</v>
      </c>
      <c r="BDR38" s="374" t="s">
        <v>1130</v>
      </c>
      <c r="BDS38" s="374" t="s">
        <v>1130</v>
      </c>
      <c r="BDT38" s="374" t="s">
        <v>1130</v>
      </c>
      <c r="BDU38" s="374" t="s">
        <v>1130</v>
      </c>
      <c r="BDV38" s="374" t="s">
        <v>1130</v>
      </c>
      <c r="BDW38" s="374" t="s">
        <v>1130</v>
      </c>
      <c r="BDX38" s="374" t="s">
        <v>1130</v>
      </c>
      <c r="BDY38" s="374" t="s">
        <v>1130</v>
      </c>
      <c r="BDZ38" s="374" t="s">
        <v>1130</v>
      </c>
      <c r="BEA38" s="374" t="s">
        <v>1130</v>
      </c>
      <c r="BEB38" s="374" t="s">
        <v>1130</v>
      </c>
      <c r="BEC38" s="374" t="s">
        <v>1130</v>
      </c>
      <c r="BED38" s="374" t="s">
        <v>1130</v>
      </c>
      <c r="BEE38" s="374" t="s">
        <v>1130</v>
      </c>
      <c r="BEF38" s="374" t="s">
        <v>1130</v>
      </c>
      <c r="BEG38" s="374" t="s">
        <v>1130</v>
      </c>
      <c r="BEH38" s="374" t="s">
        <v>1130</v>
      </c>
      <c r="BEI38" s="374" t="s">
        <v>1130</v>
      </c>
      <c r="BEJ38" s="374" t="s">
        <v>1130</v>
      </c>
      <c r="BEK38" s="374" t="s">
        <v>1130</v>
      </c>
      <c r="BEL38" s="374" t="s">
        <v>1130</v>
      </c>
      <c r="BEM38" s="374" t="s">
        <v>1130</v>
      </c>
      <c r="BEN38" s="374" t="s">
        <v>1130</v>
      </c>
      <c r="BEO38" s="374" t="s">
        <v>1130</v>
      </c>
      <c r="BEP38" s="374" t="s">
        <v>1130</v>
      </c>
      <c r="BEQ38" s="374" t="s">
        <v>1130</v>
      </c>
      <c r="BER38" s="374" t="s">
        <v>1130</v>
      </c>
      <c r="BES38" s="374" t="s">
        <v>1130</v>
      </c>
      <c r="BET38" s="374" t="s">
        <v>1130</v>
      </c>
      <c r="BEU38" s="374" t="s">
        <v>1130</v>
      </c>
      <c r="BEV38" s="374" t="s">
        <v>1130</v>
      </c>
      <c r="BEW38" s="374" t="s">
        <v>1130</v>
      </c>
      <c r="BEX38" s="374" t="s">
        <v>1130</v>
      </c>
      <c r="BEY38" s="374" t="s">
        <v>1130</v>
      </c>
      <c r="BEZ38" s="374" t="s">
        <v>1130</v>
      </c>
      <c r="BFA38" s="374" t="s">
        <v>1130</v>
      </c>
      <c r="BFB38" s="374" t="s">
        <v>1130</v>
      </c>
      <c r="BFC38" s="374" t="s">
        <v>1130</v>
      </c>
      <c r="BFD38" s="374" t="s">
        <v>1130</v>
      </c>
      <c r="BFE38" s="374" t="s">
        <v>1130</v>
      </c>
      <c r="BFF38" s="374" t="s">
        <v>1130</v>
      </c>
      <c r="BFG38" s="374" t="s">
        <v>1130</v>
      </c>
      <c r="BFH38" s="374" t="s">
        <v>1130</v>
      </c>
      <c r="BFI38" s="374" t="s">
        <v>1130</v>
      </c>
      <c r="BFJ38" s="374" t="s">
        <v>1130</v>
      </c>
      <c r="BFK38" s="374" t="s">
        <v>1130</v>
      </c>
      <c r="BFL38" s="374" t="s">
        <v>1130</v>
      </c>
      <c r="BFM38" s="374" t="s">
        <v>1130</v>
      </c>
      <c r="BFN38" s="374" t="s">
        <v>1130</v>
      </c>
      <c r="BFO38" s="374" t="s">
        <v>1130</v>
      </c>
      <c r="BFP38" s="374" t="s">
        <v>1130</v>
      </c>
      <c r="BFQ38" s="374" t="s">
        <v>1130</v>
      </c>
      <c r="BFR38" s="374" t="s">
        <v>1130</v>
      </c>
      <c r="BFS38" s="374" t="s">
        <v>1130</v>
      </c>
      <c r="BFT38" s="374" t="s">
        <v>1130</v>
      </c>
      <c r="BFU38" s="374" t="s">
        <v>1130</v>
      </c>
      <c r="BFV38" s="374" t="s">
        <v>1130</v>
      </c>
      <c r="BFW38" s="374" t="s">
        <v>1130</v>
      </c>
      <c r="BFX38" s="374" t="s">
        <v>1130</v>
      </c>
      <c r="BFY38" s="374" t="s">
        <v>1130</v>
      </c>
      <c r="BFZ38" s="374" t="s">
        <v>1130</v>
      </c>
      <c r="BGA38" s="374" t="s">
        <v>1130</v>
      </c>
      <c r="BGB38" s="374" t="s">
        <v>1130</v>
      </c>
      <c r="BGC38" s="374" t="s">
        <v>1130</v>
      </c>
      <c r="BGD38" s="374" t="s">
        <v>1130</v>
      </c>
      <c r="BGE38" s="374" t="s">
        <v>1130</v>
      </c>
      <c r="BGF38" s="374" t="s">
        <v>1130</v>
      </c>
      <c r="BGG38" s="374" t="s">
        <v>1130</v>
      </c>
      <c r="BGH38" s="374" t="s">
        <v>1130</v>
      </c>
      <c r="BGI38" s="374" t="s">
        <v>1130</v>
      </c>
      <c r="BGJ38" s="374" t="s">
        <v>1130</v>
      </c>
      <c r="BGK38" s="374" t="s">
        <v>1130</v>
      </c>
      <c r="BGL38" s="374" t="s">
        <v>1130</v>
      </c>
      <c r="BGM38" s="374" t="s">
        <v>1130</v>
      </c>
      <c r="BGN38" s="374" t="s">
        <v>1130</v>
      </c>
      <c r="BGO38" s="374" t="s">
        <v>1130</v>
      </c>
      <c r="BGP38" s="374" t="s">
        <v>1130</v>
      </c>
      <c r="BGQ38" s="374" t="s">
        <v>1130</v>
      </c>
      <c r="BGR38" s="374" t="s">
        <v>1130</v>
      </c>
      <c r="BGS38" s="374" t="s">
        <v>1130</v>
      </c>
      <c r="BGT38" s="374" t="s">
        <v>1130</v>
      </c>
      <c r="BGU38" s="374" t="s">
        <v>1130</v>
      </c>
      <c r="BGV38" s="374" t="s">
        <v>1130</v>
      </c>
      <c r="BGW38" s="374" t="s">
        <v>1130</v>
      </c>
      <c r="BGX38" s="374" t="s">
        <v>1130</v>
      </c>
      <c r="BGY38" s="374" t="s">
        <v>1130</v>
      </c>
      <c r="BGZ38" s="374" t="s">
        <v>1130</v>
      </c>
      <c r="BHA38" s="374" t="s">
        <v>1130</v>
      </c>
      <c r="BHB38" s="374" t="s">
        <v>1130</v>
      </c>
      <c r="BHC38" s="374" t="s">
        <v>1130</v>
      </c>
      <c r="BHD38" s="374" t="s">
        <v>1130</v>
      </c>
      <c r="BHE38" s="374" t="s">
        <v>1130</v>
      </c>
      <c r="BHF38" s="374" t="s">
        <v>1130</v>
      </c>
      <c r="BHG38" s="374" t="s">
        <v>1130</v>
      </c>
      <c r="BHH38" s="374" t="s">
        <v>1130</v>
      </c>
      <c r="BHI38" s="374" t="s">
        <v>1130</v>
      </c>
      <c r="BHJ38" s="374" t="s">
        <v>1130</v>
      </c>
      <c r="BHK38" s="374" t="s">
        <v>1130</v>
      </c>
      <c r="BHL38" s="374" t="s">
        <v>1130</v>
      </c>
      <c r="BHM38" s="374" t="s">
        <v>1130</v>
      </c>
      <c r="BHN38" s="374" t="s">
        <v>1130</v>
      </c>
      <c r="BHO38" s="374" t="s">
        <v>1130</v>
      </c>
      <c r="BHP38" s="374" t="s">
        <v>1130</v>
      </c>
      <c r="BHQ38" s="374" t="s">
        <v>1130</v>
      </c>
      <c r="BHR38" s="374" t="s">
        <v>1130</v>
      </c>
      <c r="BHS38" s="374" t="s">
        <v>1130</v>
      </c>
      <c r="BHT38" s="374" t="s">
        <v>1130</v>
      </c>
      <c r="BHU38" s="374" t="s">
        <v>1130</v>
      </c>
      <c r="BHV38" s="374" t="s">
        <v>1130</v>
      </c>
      <c r="BHW38" s="374" t="s">
        <v>1130</v>
      </c>
      <c r="BHX38" s="374" t="s">
        <v>1130</v>
      </c>
      <c r="BHY38" s="374" t="s">
        <v>1130</v>
      </c>
      <c r="BHZ38" s="374" t="s">
        <v>1130</v>
      </c>
      <c r="BIA38" s="374" t="s">
        <v>1130</v>
      </c>
      <c r="BIB38" s="374" t="s">
        <v>1130</v>
      </c>
      <c r="BIC38" s="374" t="s">
        <v>1130</v>
      </c>
      <c r="BID38" s="374" t="s">
        <v>1130</v>
      </c>
      <c r="BIE38" s="374" t="s">
        <v>1130</v>
      </c>
      <c r="BIF38" s="374" t="s">
        <v>1130</v>
      </c>
      <c r="BIG38" s="374" t="s">
        <v>1130</v>
      </c>
      <c r="BIH38" s="374" t="s">
        <v>1130</v>
      </c>
      <c r="BII38" s="374" t="s">
        <v>1130</v>
      </c>
      <c r="BIJ38" s="374" t="s">
        <v>1130</v>
      </c>
      <c r="BIK38" s="374" t="s">
        <v>1130</v>
      </c>
      <c r="BIL38" s="374" t="s">
        <v>1130</v>
      </c>
      <c r="BIM38" s="374" t="s">
        <v>1130</v>
      </c>
      <c r="BIN38" s="374" t="s">
        <v>1130</v>
      </c>
      <c r="BIO38" s="374" t="s">
        <v>1130</v>
      </c>
      <c r="BIP38" s="374" t="s">
        <v>1130</v>
      </c>
      <c r="BIQ38" s="374" t="s">
        <v>1130</v>
      </c>
      <c r="BIR38" s="374" t="s">
        <v>1130</v>
      </c>
      <c r="BIS38" s="374" t="s">
        <v>1130</v>
      </c>
      <c r="BIT38" s="374" t="s">
        <v>1130</v>
      </c>
      <c r="BIU38" s="374" t="s">
        <v>1130</v>
      </c>
      <c r="BIV38" s="374" t="s">
        <v>1130</v>
      </c>
      <c r="BIW38" s="374" t="s">
        <v>1130</v>
      </c>
      <c r="BIX38" s="374" t="s">
        <v>1130</v>
      </c>
      <c r="BIY38" s="374" t="s">
        <v>1130</v>
      </c>
      <c r="BIZ38" s="374" t="s">
        <v>1130</v>
      </c>
      <c r="BJA38" s="374" t="s">
        <v>1130</v>
      </c>
      <c r="BJB38" s="374" t="s">
        <v>1130</v>
      </c>
      <c r="BJC38" s="374" t="s">
        <v>1130</v>
      </c>
      <c r="BJD38" s="374" t="s">
        <v>1130</v>
      </c>
      <c r="BJE38" s="374" t="s">
        <v>1130</v>
      </c>
      <c r="BJF38" s="374" t="s">
        <v>1130</v>
      </c>
      <c r="BJG38" s="374" t="s">
        <v>1130</v>
      </c>
      <c r="BJH38" s="374" t="s">
        <v>1130</v>
      </c>
      <c r="BJI38" s="374" t="s">
        <v>1130</v>
      </c>
      <c r="BJJ38" s="374" t="s">
        <v>1130</v>
      </c>
      <c r="BJK38" s="374" t="s">
        <v>1130</v>
      </c>
      <c r="BJL38" s="374" t="s">
        <v>1130</v>
      </c>
      <c r="BJM38" s="374" t="s">
        <v>1130</v>
      </c>
      <c r="BJN38" s="374" t="s">
        <v>1130</v>
      </c>
      <c r="BJO38" s="374" t="s">
        <v>1130</v>
      </c>
      <c r="BJP38" s="374" t="s">
        <v>1130</v>
      </c>
      <c r="BJQ38" s="374" t="s">
        <v>1130</v>
      </c>
      <c r="BJR38" s="374" t="s">
        <v>1130</v>
      </c>
      <c r="BJS38" s="374" t="s">
        <v>1130</v>
      </c>
      <c r="BJT38" s="374" t="s">
        <v>1130</v>
      </c>
      <c r="BJU38" s="374" t="s">
        <v>1130</v>
      </c>
      <c r="BJV38" s="374" t="s">
        <v>1130</v>
      </c>
      <c r="BJW38" s="374" t="s">
        <v>1130</v>
      </c>
      <c r="BJX38" s="374" t="s">
        <v>1130</v>
      </c>
      <c r="BJY38" s="374" t="s">
        <v>1130</v>
      </c>
      <c r="BJZ38" s="374" t="s">
        <v>1130</v>
      </c>
      <c r="BKA38" s="374" t="s">
        <v>1130</v>
      </c>
      <c r="BKB38" s="374" t="s">
        <v>1130</v>
      </c>
      <c r="BKC38" s="374" t="s">
        <v>1130</v>
      </c>
      <c r="BKD38" s="374" t="s">
        <v>1130</v>
      </c>
      <c r="BKE38" s="374" t="s">
        <v>1130</v>
      </c>
      <c r="BKF38" s="374" t="s">
        <v>1130</v>
      </c>
      <c r="BKG38" s="374" t="s">
        <v>1130</v>
      </c>
      <c r="BKH38" s="374" t="s">
        <v>1130</v>
      </c>
      <c r="BKI38" s="374" t="s">
        <v>1130</v>
      </c>
      <c r="BKJ38" s="374" t="s">
        <v>1130</v>
      </c>
      <c r="BKK38" s="374" t="s">
        <v>1130</v>
      </c>
      <c r="BKL38" s="374" t="s">
        <v>1130</v>
      </c>
      <c r="BKM38" s="374" t="s">
        <v>1130</v>
      </c>
      <c r="BKN38" s="374" t="s">
        <v>1130</v>
      </c>
      <c r="BKO38" s="374" t="s">
        <v>1130</v>
      </c>
      <c r="BKP38" s="374" t="s">
        <v>1130</v>
      </c>
      <c r="BKQ38" s="374" t="s">
        <v>1130</v>
      </c>
      <c r="BKR38" s="374" t="s">
        <v>1130</v>
      </c>
      <c r="BKS38" s="374" t="s">
        <v>1130</v>
      </c>
      <c r="BKT38" s="374" t="s">
        <v>1130</v>
      </c>
      <c r="BKU38" s="374" t="s">
        <v>1130</v>
      </c>
      <c r="BKV38" s="374" t="s">
        <v>1130</v>
      </c>
      <c r="BKW38" s="374" t="s">
        <v>1130</v>
      </c>
      <c r="BKX38" s="374" t="s">
        <v>1130</v>
      </c>
      <c r="BKY38" s="374" t="s">
        <v>1130</v>
      </c>
      <c r="BKZ38" s="374" t="s">
        <v>1130</v>
      </c>
      <c r="BLA38" s="374" t="s">
        <v>1130</v>
      </c>
      <c r="BLB38" s="374" t="s">
        <v>1130</v>
      </c>
      <c r="BLC38" s="374" t="s">
        <v>1130</v>
      </c>
      <c r="BLD38" s="374" t="s">
        <v>1130</v>
      </c>
      <c r="BLE38" s="374" t="s">
        <v>1130</v>
      </c>
      <c r="BLF38" s="374" t="s">
        <v>1130</v>
      </c>
      <c r="BLG38" s="374" t="s">
        <v>1130</v>
      </c>
      <c r="BLH38" s="374" t="s">
        <v>1130</v>
      </c>
      <c r="BLI38" s="374" t="s">
        <v>1130</v>
      </c>
      <c r="BLJ38" s="374" t="s">
        <v>1130</v>
      </c>
      <c r="BLK38" s="374" t="s">
        <v>1130</v>
      </c>
      <c r="BLL38" s="374" t="s">
        <v>1130</v>
      </c>
      <c r="BLM38" s="374" t="s">
        <v>1130</v>
      </c>
      <c r="BLN38" s="374" t="s">
        <v>1130</v>
      </c>
      <c r="BLO38" s="374" t="s">
        <v>1130</v>
      </c>
      <c r="BLP38" s="374" t="s">
        <v>1130</v>
      </c>
      <c r="BLQ38" s="374" t="s">
        <v>1130</v>
      </c>
      <c r="BLR38" s="374" t="s">
        <v>1130</v>
      </c>
      <c r="BLS38" s="374" t="s">
        <v>1130</v>
      </c>
      <c r="BLT38" s="374" t="s">
        <v>1130</v>
      </c>
      <c r="BLU38" s="374" t="s">
        <v>1130</v>
      </c>
      <c r="BLV38" s="374" t="s">
        <v>1130</v>
      </c>
      <c r="BLW38" s="374" t="s">
        <v>1130</v>
      </c>
      <c r="BLX38" s="374" t="s">
        <v>1130</v>
      </c>
      <c r="BLY38" s="374" t="s">
        <v>1130</v>
      </c>
      <c r="BLZ38" s="374" t="s">
        <v>1130</v>
      </c>
      <c r="BMA38" s="374" t="s">
        <v>1130</v>
      </c>
      <c r="BMB38" s="374" t="s">
        <v>1130</v>
      </c>
      <c r="BMC38" s="374" t="s">
        <v>1130</v>
      </c>
      <c r="BMD38" s="374" t="s">
        <v>1130</v>
      </c>
      <c r="BME38" s="374" t="s">
        <v>1130</v>
      </c>
      <c r="BMF38" s="374" t="s">
        <v>1130</v>
      </c>
      <c r="BMG38" s="374" t="s">
        <v>1130</v>
      </c>
      <c r="BMH38" s="374" t="s">
        <v>1130</v>
      </c>
      <c r="BMI38" s="374" t="s">
        <v>1130</v>
      </c>
      <c r="BMJ38" s="374" t="s">
        <v>1130</v>
      </c>
      <c r="BMK38" s="374" t="s">
        <v>1130</v>
      </c>
      <c r="BML38" s="374" t="s">
        <v>1130</v>
      </c>
      <c r="BMM38" s="374" t="s">
        <v>1130</v>
      </c>
      <c r="BMN38" s="374" t="s">
        <v>1130</v>
      </c>
      <c r="BMO38" s="374" t="s">
        <v>1130</v>
      </c>
      <c r="BMP38" s="374" t="s">
        <v>1130</v>
      </c>
      <c r="BMQ38" s="374" t="s">
        <v>1130</v>
      </c>
      <c r="BMR38" s="374" t="s">
        <v>1130</v>
      </c>
      <c r="BMS38" s="374" t="s">
        <v>1130</v>
      </c>
      <c r="BMT38" s="374" t="s">
        <v>1130</v>
      </c>
      <c r="BMU38" s="374" t="s">
        <v>1130</v>
      </c>
      <c r="BMV38" s="374" t="s">
        <v>1130</v>
      </c>
      <c r="BMW38" s="374" t="s">
        <v>1130</v>
      </c>
      <c r="BMX38" s="374" t="s">
        <v>1130</v>
      </c>
      <c r="BMY38" s="374" t="s">
        <v>1130</v>
      </c>
      <c r="BMZ38" s="374" t="s">
        <v>1130</v>
      </c>
      <c r="BNA38" s="374" t="s">
        <v>1130</v>
      </c>
      <c r="BNB38" s="374" t="s">
        <v>1130</v>
      </c>
      <c r="BNC38" s="374" t="s">
        <v>1130</v>
      </c>
      <c r="BND38" s="374" t="s">
        <v>1130</v>
      </c>
      <c r="BNE38" s="374" t="s">
        <v>1130</v>
      </c>
      <c r="BNF38" s="374" t="s">
        <v>1130</v>
      </c>
      <c r="BNG38" s="374" t="s">
        <v>1130</v>
      </c>
      <c r="BNH38" s="374" t="s">
        <v>1130</v>
      </c>
      <c r="BNI38" s="374" t="s">
        <v>1130</v>
      </c>
      <c r="BNJ38" s="374" t="s">
        <v>1130</v>
      </c>
      <c r="BNK38" s="374" t="s">
        <v>1130</v>
      </c>
      <c r="BNL38" s="374" t="s">
        <v>1130</v>
      </c>
      <c r="BNM38" s="374" t="s">
        <v>1130</v>
      </c>
      <c r="BNN38" s="374" t="s">
        <v>1130</v>
      </c>
      <c r="BNO38" s="374" t="s">
        <v>1130</v>
      </c>
      <c r="BNP38" s="374" t="s">
        <v>1130</v>
      </c>
      <c r="BNQ38" s="374" t="s">
        <v>1130</v>
      </c>
      <c r="BNR38" s="374" t="s">
        <v>1130</v>
      </c>
      <c r="BNS38" s="374" t="s">
        <v>1130</v>
      </c>
      <c r="BNT38" s="374" t="s">
        <v>1130</v>
      </c>
      <c r="BNU38" s="374" t="s">
        <v>1130</v>
      </c>
      <c r="BNV38" s="374" t="s">
        <v>1130</v>
      </c>
      <c r="BNW38" s="374" t="s">
        <v>1130</v>
      </c>
      <c r="BNX38" s="374" t="s">
        <v>1130</v>
      </c>
      <c r="BNY38" s="374" t="s">
        <v>1130</v>
      </c>
      <c r="BNZ38" s="374" t="s">
        <v>1130</v>
      </c>
      <c r="BOA38" s="374" t="s">
        <v>1130</v>
      </c>
      <c r="BOB38" s="374" t="s">
        <v>1130</v>
      </c>
      <c r="BOC38" s="374" t="s">
        <v>1130</v>
      </c>
      <c r="BOD38" s="374" t="s">
        <v>1130</v>
      </c>
      <c r="BOE38" s="374" t="s">
        <v>1130</v>
      </c>
      <c r="BOF38" s="374" t="s">
        <v>1130</v>
      </c>
      <c r="BOG38" s="374" t="s">
        <v>1130</v>
      </c>
      <c r="BOH38" s="374" t="s">
        <v>1130</v>
      </c>
      <c r="BOI38" s="374" t="s">
        <v>1130</v>
      </c>
      <c r="BOJ38" s="374" t="s">
        <v>1130</v>
      </c>
      <c r="BOK38" s="374" t="s">
        <v>1130</v>
      </c>
      <c r="BOL38" s="374" t="s">
        <v>1130</v>
      </c>
      <c r="BOM38" s="374" t="s">
        <v>1130</v>
      </c>
      <c r="BON38" s="374" t="s">
        <v>1130</v>
      </c>
      <c r="BOO38" s="374" t="s">
        <v>1130</v>
      </c>
      <c r="BOP38" s="374" t="s">
        <v>1130</v>
      </c>
      <c r="BOQ38" s="374" t="s">
        <v>1130</v>
      </c>
      <c r="BOR38" s="374" t="s">
        <v>1130</v>
      </c>
      <c r="BOS38" s="374" t="s">
        <v>1130</v>
      </c>
      <c r="BOT38" s="374" t="s">
        <v>1130</v>
      </c>
      <c r="BOU38" s="374" t="s">
        <v>1130</v>
      </c>
      <c r="BOV38" s="374" t="s">
        <v>1130</v>
      </c>
      <c r="BOW38" s="374" t="s">
        <v>1130</v>
      </c>
      <c r="BOX38" s="374" t="s">
        <v>1130</v>
      </c>
      <c r="BOY38" s="374" t="s">
        <v>1130</v>
      </c>
      <c r="BOZ38" s="374" t="s">
        <v>1130</v>
      </c>
      <c r="BPA38" s="374" t="s">
        <v>1130</v>
      </c>
      <c r="BPB38" s="374" t="s">
        <v>1130</v>
      </c>
      <c r="BPC38" s="374" t="s">
        <v>1130</v>
      </c>
      <c r="BPD38" s="374" t="s">
        <v>1130</v>
      </c>
      <c r="BPE38" s="374" t="s">
        <v>1130</v>
      </c>
      <c r="BPF38" s="374" t="s">
        <v>1130</v>
      </c>
      <c r="BPG38" s="374" t="s">
        <v>1130</v>
      </c>
      <c r="BPH38" s="374" t="s">
        <v>1130</v>
      </c>
      <c r="BPI38" s="374" t="s">
        <v>1130</v>
      </c>
      <c r="BPJ38" s="374" t="s">
        <v>1130</v>
      </c>
      <c r="BPK38" s="374" t="s">
        <v>1130</v>
      </c>
      <c r="BPL38" s="374" t="s">
        <v>1130</v>
      </c>
      <c r="BPM38" s="374" t="s">
        <v>1130</v>
      </c>
      <c r="BPN38" s="374" t="s">
        <v>1130</v>
      </c>
      <c r="BPO38" s="374" t="s">
        <v>1130</v>
      </c>
      <c r="BPP38" s="374" t="s">
        <v>1130</v>
      </c>
      <c r="BPQ38" s="374" t="s">
        <v>1130</v>
      </c>
      <c r="BPR38" s="374" t="s">
        <v>1130</v>
      </c>
      <c r="BPS38" s="374" t="s">
        <v>1130</v>
      </c>
      <c r="BPT38" s="374" t="s">
        <v>1130</v>
      </c>
      <c r="BPU38" s="374" t="s">
        <v>1130</v>
      </c>
      <c r="BPV38" s="374" t="s">
        <v>1130</v>
      </c>
      <c r="BPW38" s="374" t="s">
        <v>1130</v>
      </c>
      <c r="BPX38" s="374" t="s">
        <v>1130</v>
      </c>
      <c r="BPY38" s="374" t="s">
        <v>1130</v>
      </c>
      <c r="BPZ38" s="374" t="s">
        <v>1130</v>
      </c>
      <c r="BQA38" s="374" t="s">
        <v>1130</v>
      </c>
      <c r="BQB38" s="374" t="s">
        <v>1130</v>
      </c>
      <c r="BQC38" s="374" t="s">
        <v>1130</v>
      </c>
      <c r="BQD38" s="374" t="s">
        <v>1130</v>
      </c>
      <c r="BQE38" s="374" t="s">
        <v>1130</v>
      </c>
      <c r="BQF38" s="374" t="s">
        <v>1130</v>
      </c>
      <c r="BQG38" s="374" t="s">
        <v>1130</v>
      </c>
      <c r="BQH38" s="374" t="s">
        <v>1130</v>
      </c>
      <c r="BQI38" s="374" t="s">
        <v>1130</v>
      </c>
      <c r="BQJ38" s="374" t="s">
        <v>1130</v>
      </c>
      <c r="BQK38" s="374" t="s">
        <v>1130</v>
      </c>
      <c r="BQL38" s="374" t="s">
        <v>1130</v>
      </c>
      <c r="BQM38" s="374" t="s">
        <v>1130</v>
      </c>
      <c r="BQN38" s="374" t="s">
        <v>1130</v>
      </c>
      <c r="BQO38" s="374" t="s">
        <v>1130</v>
      </c>
      <c r="BQP38" s="374" t="s">
        <v>1130</v>
      </c>
      <c r="BQQ38" s="374" t="s">
        <v>1130</v>
      </c>
      <c r="BQR38" s="374" t="s">
        <v>1130</v>
      </c>
      <c r="BQS38" s="374" t="s">
        <v>1130</v>
      </c>
      <c r="BQT38" s="374" t="s">
        <v>1130</v>
      </c>
      <c r="BQU38" s="374" t="s">
        <v>1130</v>
      </c>
      <c r="BQV38" s="374" t="s">
        <v>1130</v>
      </c>
      <c r="BQW38" s="374" t="s">
        <v>1130</v>
      </c>
      <c r="BQX38" s="374" t="s">
        <v>1130</v>
      </c>
      <c r="BQY38" s="374" t="s">
        <v>1130</v>
      </c>
      <c r="BQZ38" s="374" t="s">
        <v>1130</v>
      </c>
      <c r="BRA38" s="374" t="s">
        <v>1130</v>
      </c>
      <c r="BRB38" s="374" t="s">
        <v>1130</v>
      </c>
      <c r="BRC38" s="374" t="s">
        <v>1130</v>
      </c>
      <c r="BRD38" s="374" t="s">
        <v>1130</v>
      </c>
      <c r="BRE38" s="374" t="s">
        <v>1130</v>
      </c>
      <c r="BRF38" s="374" t="s">
        <v>1130</v>
      </c>
      <c r="BRG38" s="374" t="s">
        <v>1130</v>
      </c>
      <c r="BRH38" s="374" t="s">
        <v>1130</v>
      </c>
      <c r="BRI38" s="374" t="s">
        <v>1130</v>
      </c>
      <c r="BRJ38" s="374" t="s">
        <v>1130</v>
      </c>
      <c r="BRK38" s="374" t="s">
        <v>1130</v>
      </c>
      <c r="BRL38" s="374" t="s">
        <v>1130</v>
      </c>
      <c r="BRM38" s="374" t="s">
        <v>1130</v>
      </c>
      <c r="BRN38" s="374" t="s">
        <v>1130</v>
      </c>
      <c r="BRO38" s="374" t="s">
        <v>1130</v>
      </c>
      <c r="BRP38" s="374" t="s">
        <v>1130</v>
      </c>
      <c r="BRQ38" s="374" t="s">
        <v>1130</v>
      </c>
      <c r="BRR38" s="374" t="s">
        <v>1130</v>
      </c>
      <c r="BRS38" s="374" t="s">
        <v>1130</v>
      </c>
      <c r="BRT38" s="374" t="s">
        <v>1130</v>
      </c>
      <c r="BRU38" s="374" t="s">
        <v>1130</v>
      </c>
      <c r="BRV38" s="374" t="s">
        <v>1130</v>
      </c>
      <c r="BRW38" s="374" t="s">
        <v>1130</v>
      </c>
      <c r="BRX38" s="374" t="s">
        <v>1130</v>
      </c>
      <c r="BRY38" s="374" t="s">
        <v>1130</v>
      </c>
      <c r="BRZ38" s="374" t="s">
        <v>1130</v>
      </c>
      <c r="BSA38" s="374" t="s">
        <v>1130</v>
      </c>
      <c r="BSB38" s="374" t="s">
        <v>1130</v>
      </c>
      <c r="BSC38" s="374" t="s">
        <v>1130</v>
      </c>
      <c r="BSD38" s="374" t="s">
        <v>1130</v>
      </c>
      <c r="BSE38" s="374" t="s">
        <v>1130</v>
      </c>
      <c r="BSF38" s="374" t="s">
        <v>1130</v>
      </c>
      <c r="BSG38" s="374" t="s">
        <v>1130</v>
      </c>
      <c r="BSH38" s="374" t="s">
        <v>1130</v>
      </c>
      <c r="BSI38" s="374" t="s">
        <v>1130</v>
      </c>
      <c r="BSJ38" s="374" t="s">
        <v>1130</v>
      </c>
      <c r="BSK38" s="374" t="s">
        <v>1130</v>
      </c>
      <c r="BSL38" s="374" t="s">
        <v>1130</v>
      </c>
      <c r="BSM38" s="374" t="s">
        <v>1130</v>
      </c>
      <c r="BSN38" s="374" t="s">
        <v>1130</v>
      </c>
      <c r="BSO38" s="374" t="s">
        <v>1130</v>
      </c>
      <c r="BSP38" s="374" t="s">
        <v>1130</v>
      </c>
      <c r="BSQ38" s="374" t="s">
        <v>1130</v>
      </c>
      <c r="BSR38" s="374" t="s">
        <v>1130</v>
      </c>
      <c r="BSS38" s="374" t="s">
        <v>1130</v>
      </c>
      <c r="BST38" s="374" t="s">
        <v>1130</v>
      </c>
      <c r="BSU38" s="374" t="s">
        <v>1130</v>
      </c>
      <c r="BSV38" s="374" t="s">
        <v>1130</v>
      </c>
      <c r="BSW38" s="374" t="s">
        <v>1130</v>
      </c>
      <c r="BSX38" s="374" t="s">
        <v>1130</v>
      </c>
      <c r="BSY38" s="374" t="s">
        <v>1130</v>
      </c>
      <c r="BSZ38" s="374" t="s">
        <v>1130</v>
      </c>
      <c r="BTA38" s="374" t="s">
        <v>1130</v>
      </c>
      <c r="BTB38" s="374" t="s">
        <v>1130</v>
      </c>
      <c r="BTC38" s="374" t="s">
        <v>1130</v>
      </c>
      <c r="BTD38" s="374" t="s">
        <v>1130</v>
      </c>
      <c r="BTE38" s="374" t="s">
        <v>1130</v>
      </c>
      <c r="BTF38" s="374" t="s">
        <v>1130</v>
      </c>
      <c r="BTG38" s="374" t="s">
        <v>1130</v>
      </c>
      <c r="BTH38" s="374" t="s">
        <v>1130</v>
      </c>
      <c r="BTI38" s="374" t="s">
        <v>1130</v>
      </c>
      <c r="BTJ38" s="374" t="s">
        <v>1130</v>
      </c>
      <c r="BTK38" s="374" t="s">
        <v>1130</v>
      </c>
      <c r="BTL38" s="374" t="s">
        <v>1130</v>
      </c>
      <c r="BTM38" s="374" t="s">
        <v>1130</v>
      </c>
      <c r="BTN38" s="374" t="s">
        <v>1130</v>
      </c>
      <c r="BTO38" s="374" t="s">
        <v>1130</v>
      </c>
      <c r="BTP38" s="374" t="s">
        <v>1130</v>
      </c>
      <c r="BTQ38" s="374" t="s">
        <v>1130</v>
      </c>
      <c r="BTR38" s="374" t="s">
        <v>1130</v>
      </c>
      <c r="BTS38" s="374" t="s">
        <v>1130</v>
      </c>
      <c r="BTT38" s="374" t="s">
        <v>1130</v>
      </c>
      <c r="BTU38" s="374" t="s">
        <v>1130</v>
      </c>
      <c r="BTV38" s="374" t="s">
        <v>1130</v>
      </c>
      <c r="BTW38" s="374" t="s">
        <v>1130</v>
      </c>
      <c r="BTX38" s="374" t="s">
        <v>1130</v>
      </c>
      <c r="BTY38" s="374" t="s">
        <v>1130</v>
      </c>
      <c r="BTZ38" s="374" t="s">
        <v>1130</v>
      </c>
      <c r="BUA38" s="374" t="s">
        <v>1130</v>
      </c>
      <c r="BUB38" s="374" t="s">
        <v>1130</v>
      </c>
      <c r="BUC38" s="374" t="s">
        <v>1130</v>
      </c>
      <c r="BUD38" s="374" t="s">
        <v>1130</v>
      </c>
      <c r="BUE38" s="374" t="s">
        <v>1130</v>
      </c>
      <c r="BUF38" s="374" t="s">
        <v>1130</v>
      </c>
      <c r="BUG38" s="374" t="s">
        <v>1130</v>
      </c>
      <c r="BUH38" s="374" t="s">
        <v>1130</v>
      </c>
      <c r="BUI38" s="374" t="s">
        <v>1130</v>
      </c>
      <c r="BUJ38" s="374" t="s">
        <v>1130</v>
      </c>
      <c r="BUK38" s="374" t="s">
        <v>1130</v>
      </c>
      <c r="BUL38" s="374" t="s">
        <v>1130</v>
      </c>
      <c r="BUM38" s="374" t="s">
        <v>1130</v>
      </c>
      <c r="BUN38" s="374" t="s">
        <v>1130</v>
      </c>
      <c r="BUO38" s="374" t="s">
        <v>1130</v>
      </c>
      <c r="BUP38" s="374" t="s">
        <v>1130</v>
      </c>
      <c r="BUQ38" s="374" t="s">
        <v>1130</v>
      </c>
      <c r="BUR38" s="374" t="s">
        <v>1130</v>
      </c>
      <c r="BUS38" s="374" t="s">
        <v>1130</v>
      </c>
      <c r="BUT38" s="374" t="s">
        <v>1130</v>
      </c>
      <c r="BUU38" s="374" t="s">
        <v>1130</v>
      </c>
      <c r="BUV38" s="374" t="s">
        <v>1130</v>
      </c>
      <c r="BUW38" s="374" t="s">
        <v>1130</v>
      </c>
      <c r="BUX38" s="374" t="s">
        <v>1130</v>
      </c>
      <c r="BUY38" s="374" t="s">
        <v>1130</v>
      </c>
      <c r="BUZ38" s="374" t="s">
        <v>1130</v>
      </c>
      <c r="BVA38" s="374" t="s">
        <v>1130</v>
      </c>
      <c r="BVB38" s="374" t="s">
        <v>1130</v>
      </c>
      <c r="BVC38" s="374" t="s">
        <v>1130</v>
      </c>
      <c r="BVD38" s="374" t="s">
        <v>1130</v>
      </c>
      <c r="BVE38" s="374" t="s">
        <v>1130</v>
      </c>
      <c r="BVF38" s="374" t="s">
        <v>1130</v>
      </c>
      <c r="BVG38" s="374" t="s">
        <v>1130</v>
      </c>
      <c r="BVH38" s="374" t="s">
        <v>1130</v>
      </c>
      <c r="BVI38" s="374" t="s">
        <v>1130</v>
      </c>
      <c r="BVJ38" s="374" t="s">
        <v>1130</v>
      </c>
      <c r="BVK38" s="374" t="s">
        <v>1130</v>
      </c>
      <c r="BVL38" s="374" t="s">
        <v>1130</v>
      </c>
      <c r="BVM38" s="374" t="s">
        <v>1130</v>
      </c>
      <c r="BVN38" s="374" t="s">
        <v>1130</v>
      </c>
      <c r="BVO38" s="374" t="s">
        <v>1130</v>
      </c>
      <c r="BVP38" s="374" t="s">
        <v>1130</v>
      </c>
      <c r="BVQ38" s="374" t="s">
        <v>1130</v>
      </c>
      <c r="BVR38" s="374" t="s">
        <v>1130</v>
      </c>
      <c r="BVS38" s="374" t="s">
        <v>1130</v>
      </c>
      <c r="BVT38" s="374" t="s">
        <v>1130</v>
      </c>
      <c r="BVU38" s="374" t="s">
        <v>1130</v>
      </c>
      <c r="BVV38" s="374" t="s">
        <v>1130</v>
      </c>
      <c r="BVW38" s="374" t="s">
        <v>1130</v>
      </c>
      <c r="BVX38" s="374" t="s">
        <v>1130</v>
      </c>
      <c r="BVY38" s="374" t="s">
        <v>1130</v>
      </c>
      <c r="BVZ38" s="374" t="s">
        <v>1130</v>
      </c>
      <c r="BWA38" s="374" t="s">
        <v>1130</v>
      </c>
      <c r="BWB38" s="374" t="s">
        <v>1130</v>
      </c>
      <c r="BWC38" s="374" t="s">
        <v>1130</v>
      </c>
      <c r="BWD38" s="374" t="s">
        <v>1130</v>
      </c>
      <c r="BWE38" s="374" t="s">
        <v>1130</v>
      </c>
      <c r="BWF38" s="374" t="s">
        <v>1130</v>
      </c>
      <c r="BWG38" s="374" t="s">
        <v>1130</v>
      </c>
      <c r="BWH38" s="374" t="s">
        <v>1130</v>
      </c>
      <c r="BWI38" s="374" t="s">
        <v>1130</v>
      </c>
      <c r="BWJ38" s="374" t="s">
        <v>1130</v>
      </c>
      <c r="BWK38" s="374" t="s">
        <v>1130</v>
      </c>
      <c r="BWL38" s="374" t="s">
        <v>1130</v>
      </c>
      <c r="BWM38" s="374" t="s">
        <v>1130</v>
      </c>
      <c r="BWN38" s="374" t="s">
        <v>1130</v>
      </c>
      <c r="BWO38" s="374" t="s">
        <v>1130</v>
      </c>
      <c r="BWP38" s="374" t="s">
        <v>1130</v>
      </c>
      <c r="BWQ38" s="374" t="s">
        <v>1130</v>
      </c>
      <c r="BWR38" s="374" t="s">
        <v>1130</v>
      </c>
      <c r="BWS38" s="374" t="s">
        <v>1130</v>
      </c>
      <c r="BWT38" s="374" t="s">
        <v>1130</v>
      </c>
      <c r="BWU38" s="374" t="s">
        <v>1130</v>
      </c>
      <c r="BWV38" s="374" t="s">
        <v>1130</v>
      </c>
      <c r="BWW38" s="374" t="s">
        <v>1130</v>
      </c>
      <c r="BWX38" s="374" t="s">
        <v>1130</v>
      </c>
      <c r="BWY38" s="374" t="s">
        <v>1130</v>
      </c>
      <c r="BWZ38" s="374" t="s">
        <v>1130</v>
      </c>
      <c r="BXA38" s="374" t="s">
        <v>1130</v>
      </c>
      <c r="BXB38" s="374" t="s">
        <v>1130</v>
      </c>
      <c r="BXC38" s="374" t="s">
        <v>1130</v>
      </c>
      <c r="BXD38" s="374" t="s">
        <v>1130</v>
      </c>
      <c r="BXE38" s="374" t="s">
        <v>1130</v>
      </c>
      <c r="BXF38" s="374" t="s">
        <v>1130</v>
      </c>
      <c r="BXG38" s="374" t="s">
        <v>1130</v>
      </c>
      <c r="BXH38" s="374" t="s">
        <v>1130</v>
      </c>
      <c r="BXI38" s="374" t="s">
        <v>1130</v>
      </c>
      <c r="BXJ38" s="374" t="s">
        <v>1130</v>
      </c>
      <c r="BXK38" s="374" t="s">
        <v>1130</v>
      </c>
      <c r="BXL38" s="374" t="s">
        <v>1130</v>
      </c>
      <c r="BXM38" s="374" t="s">
        <v>1130</v>
      </c>
      <c r="BXN38" s="374" t="s">
        <v>1130</v>
      </c>
      <c r="BXO38" s="374" t="s">
        <v>1130</v>
      </c>
      <c r="BXP38" s="374" t="s">
        <v>1130</v>
      </c>
      <c r="BXQ38" s="374" t="s">
        <v>1130</v>
      </c>
      <c r="BXR38" s="374" t="s">
        <v>1130</v>
      </c>
      <c r="BXS38" s="374" t="s">
        <v>1130</v>
      </c>
      <c r="BXT38" s="374" t="s">
        <v>1130</v>
      </c>
      <c r="BXU38" s="374" t="s">
        <v>1130</v>
      </c>
      <c r="BXV38" s="374" t="s">
        <v>1130</v>
      </c>
      <c r="BXW38" s="374" t="s">
        <v>1130</v>
      </c>
      <c r="BXX38" s="374" t="s">
        <v>1130</v>
      </c>
      <c r="BXY38" s="374" t="s">
        <v>1130</v>
      </c>
      <c r="BXZ38" s="374" t="s">
        <v>1130</v>
      </c>
      <c r="BYA38" s="374" t="s">
        <v>1130</v>
      </c>
      <c r="BYB38" s="374" t="s">
        <v>1130</v>
      </c>
      <c r="BYC38" s="374" t="s">
        <v>1130</v>
      </c>
      <c r="BYD38" s="374" t="s">
        <v>1130</v>
      </c>
      <c r="BYE38" s="374" t="s">
        <v>1130</v>
      </c>
      <c r="BYF38" s="374" t="s">
        <v>1130</v>
      </c>
      <c r="BYG38" s="374" t="s">
        <v>1130</v>
      </c>
      <c r="BYH38" s="374" t="s">
        <v>1130</v>
      </c>
      <c r="BYI38" s="374" t="s">
        <v>1130</v>
      </c>
      <c r="BYJ38" s="374" t="s">
        <v>1130</v>
      </c>
      <c r="BYK38" s="374" t="s">
        <v>1130</v>
      </c>
      <c r="BYL38" s="374" t="s">
        <v>1130</v>
      </c>
      <c r="BYM38" s="374" t="s">
        <v>1130</v>
      </c>
      <c r="BYN38" s="374" t="s">
        <v>1130</v>
      </c>
      <c r="BYO38" s="374" t="s">
        <v>1130</v>
      </c>
      <c r="BYP38" s="374" t="s">
        <v>1130</v>
      </c>
      <c r="BYQ38" s="374" t="s">
        <v>1130</v>
      </c>
      <c r="BYR38" s="374" t="s">
        <v>1130</v>
      </c>
      <c r="BYS38" s="374" t="s">
        <v>1130</v>
      </c>
      <c r="BYT38" s="374" t="s">
        <v>1130</v>
      </c>
      <c r="BYU38" s="374" t="s">
        <v>1130</v>
      </c>
      <c r="BYV38" s="374" t="s">
        <v>1130</v>
      </c>
      <c r="BYW38" s="374" t="s">
        <v>1130</v>
      </c>
      <c r="BYX38" s="374" t="s">
        <v>1130</v>
      </c>
      <c r="BYY38" s="374" t="s">
        <v>1130</v>
      </c>
      <c r="BYZ38" s="374" t="s">
        <v>1130</v>
      </c>
      <c r="BZA38" s="374" t="s">
        <v>1130</v>
      </c>
      <c r="BZB38" s="374" t="s">
        <v>1130</v>
      </c>
      <c r="BZC38" s="374" t="s">
        <v>1130</v>
      </c>
      <c r="BZD38" s="374" t="s">
        <v>1130</v>
      </c>
      <c r="BZE38" s="374" t="s">
        <v>1130</v>
      </c>
      <c r="BZF38" s="374" t="s">
        <v>1130</v>
      </c>
      <c r="BZG38" s="374" t="s">
        <v>1130</v>
      </c>
      <c r="BZH38" s="374" t="s">
        <v>1130</v>
      </c>
      <c r="BZI38" s="374" t="s">
        <v>1130</v>
      </c>
      <c r="BZJ38" s="374" t="s">
        <v>1130</v>
      </c>
      <c r="BZK38" s="374" t="s">
        <v>1130</v>
      </c>
      <c r="BZL38" s="374" t="s">
        <v>1130</v>
      </c>
      <c r="BZM38" s="374" t="s">
        <v>1130</v>
      </c>
      <c r="BZN38" s="374" t="s">
        <v>1130</v>
      </c>
      <c r="BZO38" s="374" t="s">
        <v>1130</v>
      </c>
      <c r="BZP38" s="374" t="s">
        <v>1130</v>
      </c>
      <c r="BZQ38" s="374" t="s">
        <v>1130</v>
      </c>
      <c r="BZR38" s="374" t="s">
        <v>1130</v>
      </c>
      <c r="BZS38" s="374" t="s">
        <v>1130</v>
      </c>
      <c r="BZT38" s="374" t="s">
        <v>1130</v>
      </c>
      <c r="BZU38" s="374" t="s">
        <v>1130</v>
      </c>
      <c r="BZV38" s="374" t="s">
        <v>1130</v>
      </c>
      <c r="BZW38" s="374" t="s">
        <v>1130</v>
      </c>
      <c r="BZX38" s="374" t="s">
        <v>1130</v>
      </c>
      <c r="BZY38" s="374" t="s">
        <v>1130</v>
      </c>
      <c r="BZZ38" s="374" t="s">
        <v>1130</v>
      </c>
      <c r="CAA38" s="374" t="s">
        <v>1130</v>
      </c>
      <c r="CAB38" s="374" t="s">
        <v>1130</v>
      </c>
      <c r="CAC38" s="374" t="s">
        <v>1130</v>
      </c>
      <c r="CAD38" s="374" t="s">
        <v>1130</v>
      </c>
      <c r="CAE38" s="374" t="s">
        <v>1130</v>
      </c>
      <c r="CAF38" s="374" t="s">
        <v>1130</v>
      </c>
      <c r="CAG38" s="374" t="s">
        <v>1130</v>
      </c>
      <c r="CAH38" s="374" t="s">
        <v>1130</v>
      </c>
      <c r="CAI38" s="374" t="s">
        <v>1130</v>
      </c>
      <c r="CAJ38" s="374" t="s">
        <v>1130</v>
      </c>
      <c r="CAK38" s="374" t="s">
        <v>1130</v>
      </c>
      <c r="CAL38" s="374" t="s">
        <v>1130</v>
      </c>
      <c r="CAM38" s="374" t="s">
        <v>1130</v>
      </c>
      <c r="CAN38" s="374" t="s">
        <v>1130</v>
      </c>
      <c r="CAO38" s="374" t="s">
        <v>1130</v>
      </c>
      <c r="CAP38" s="374" t="s">
        <v>1130</v>
      </c>
      <c r="CAQ38" s="374" t="s">
        <v>1130</v>
      </c>
      <c r="CAR38" s="374" t="s">
        <v>1130</v>
      </c>
      <c r="CAS38" s="374" t="s">
        <v>1130</v>
      </c>
      <c r="CAT38" s="374" t="s">
        <v>1130</v>
      </c>
      <c r="CAU38" s="374" t="s">
        <v>1130</v>
      </c>
      <c r="CAV38" s="374" t="s">
        <v>1130</v>
      </c>
      <c r="CAW38" s="374" t="s">
        <v>1130</v>
      </c>
      <c r="CAX38" s="374" t="s">
        <v>1130</v>
      </c>
      <c r="CAY38" s="374" t="s">
        <v>1130</v>
      </c>
      <c r="CAZ38" s="374" t="s">
        <v>1130</v>
      </c>
      <c r="CBA38" s="374" t="s">
        <v>1130</v>
      </c>
      <c r="CBB38" s="374" t="s">
        <v>1130</v>
      </c>
      <c r="CBC38" s="374" t="s">
        <v>1130</v>
      </c>
      <c r="CBD38" s="374" t="s">
        <v>1130</v>
      </c>
      <c r="CBE38" s="374" t="s">
        <v>1130</v>
      </c>
      <c r="CBF38" s="374" t="s">
        <v>1130</v>
      </c>
      <c r="CBG38" s="374" t="s">
        <v>1130</v>
      </c>
      <c r="CBH38" s="374" t="s">
        <v>1130</v>
      </c>
      <c r="CBI38" s="374" t="s">
        <v>1130</v>
      </c>
      <c r="CBJ38" s="374" t="s">
        <v>1130</v>
      </c>
      <c r="CBK38" s="374" t="s">
        <v>1130</v>
      </c>
      <c r="CBL38" s="374" t="s">
        <v>1130</v>
      </c>
      <c r="CBM38" s="374" t="s">
        <v>1130</v>
      </c>
      <c r="CBN38" s="374" t="s">
        <v>1130</v>
      </c>
      <c r="CBO38" s="374" t="s">
        <v>1130</v>
      </c>
      <c r="CBP38" s="374" t="s">
        <v>1130</v>
      </c>
      <c r="CBQ38" s="374" t="s">
        <v>1130</v>
      </c>
      <c r="CBR38" s="374" t="s">
        <v>1130</v>
      </c>
      <c r="CBS38" s="374" t="s">
        <v>1130</v>
      </c>
      <c r="CBT38" s="374" t="s">
        <v>1130</v>
      </c>
      <c r="CBU38" s="374" t="s">
        <v>1130</v>
      </c>
      <c r="CBV38" s="374" t="s">
        <v>1130</v>
      </c>
      <c r="CBW38" s="374" t="s">
        <v>1130</v>
      </c>
      <c r="CBX38" s="374" t="s">
        <v>1130</v>
      </c>
      <c r="CBY38" s="374" t="s">
        <v>1130</v>
      </c>
      <c r="CBZ38" s="374" t="s">
        <v>1130</v>
      </c>
      <c r="CCA38" s="374" t="s">
        <v>1130</v>
      </c>
      <c r="CCB38" s="374" t="s">
        <v>1130</v>
      </c>
      <c r="CCC38" s="374" t="s">
        <v>1130</v>
      </c>
      <c r="CCD38" s="374" t="s">
        <v>1130</v>
      </c>
      <c r="CCE38" s="374" t="s">
        <v>1130</v>
      </c>
      <c r="CCF38" s="374" t="s">
        <v>1130</v>
      </c>
      <c r="CCG38" s="374" t="s">
        <v>1130</v>
      </c>
      <c r="CCH38" s="374" t="s">
        <v>1130</v>
      </c>
      <c r="CCI38" s="374" t="s">
        <v>1130</v>
      </c>
      <c r="CCJ38" s="374" t="s">
        <v>1130</v>
      </c>
      <c r="CCK38" s="374" t="s">
        <v>1130</v>
      </c>
      <c r="CCL38" s="374" t="s">
        <v>1130</v>
      </c>
      <c r="CCM38" s="374" t="s">
        <v>1130</v>
      </c>
      <c r="CCN38" s="374" t="s">
        <v>1130</v>
      </c>
      <c r="CCO38" s="374" t="s">
        <v>1130</v>
      </c>
      <c r="CCP38" s="374" t="s">
        <v>1130</v>
      </c>
      <c r="CCQ38" s="374" t="s">
        <v>1130</v>
      </c>
      <c r="CCR38" s="374" t="s">
        <v>1130</v>
      </c>
      <c r="CCS38" s="374" t="s">
        <v>1130</v>
      </c>
      <c r="CCT38" s="374" t="s">
        <v>1130</v>
      </c>
      <c r="CCU38" s="374" t="s">
        <v>1130</v>
      </c>
      <c r="CCV38" s="374" t="s">
        <v>1130</v>
      </c>
      <c r="CCW38" s="374" t="s">
        <v>1130</v>
      </c>
      <c r="CCX38" s="374" t="s">
        <v>1130</v>
      </c>
      <c r="CCY38" s="374" t="s">
        <v>1130</v>
      </c>
      <c r="CCZ38" s="374" t="s">
        <v>1130</v>
      </c>
      <c r="CDA38" s="374" t="s">
        <v>1130</v>
      </c>
      <c r="CDB38" s="374" t="s">
        <v>1130</v>
      </c>
      <c r="CDC38" s="374" t="s">
        <v>1130</v>
      </c>
      <c r="CDD38" s="374" t="s">
        <v>1130</v>
      </c>
      <c r="CDE38" s="374" t="s">
        <v>1130</v>
      </c>
      <c r="CDF38" s="374" t="s">
        <v>1130</v>
      </c>
      <c r="CDG38" s="374" t="s">
        <v>1130</v>
      </c>
      <c r="CDH38" s="374" t="s">
        <v>1130</v>
      </c>
      <c r="CDI38" s="374" t="s">
        <v>1130</v>
      </c>
      <c r="CDJ38" s="374" t="s">
        <v>1130</v>
      </c>
      <c r="CDK38" s="374" t="s">
        <v>1130</v>
      </c>
      <c r="CDL38" s="374" t="s">
        <v>1130</v>
      </c>
      <c r="CDM38" s="374" t="s">
        <v>1130</v>
      </c>
      <c r="CDN38" s="374" t="s">
        <v>1130</v>
      </c>
      <c r="CDO38" s="374" t="s">
        <v>1130</v>
      </c>
      <c r="CDP38" s="374" t="s">
        <v>1130</v>
      </c>
      <c r="CDQ38" s="374" t="s">
        <v>1130</v>
      </c>
      <c r="CDR38" s="374" t="s">
        <v>1130</v>
      </c>
      <c r="CDS38" s="374" t="s">
        <v>1130</v>
      </c>
      <c r="CDT38" s="374" t="s">
        <v>1130</v>
      </c>
      <c r="CDU38" s="374" t="s">
        <v>1130</v>
      </c>
      <c r="CDV38" s="374" t="s">
        <v>1130</v>
      </c>
      <c r="CDW38" s="374" t="s">
        <v>1130</v>
      </c>
      <c r="CDX38" s="374" t="s">
        <v>1130</v>
      </c>
      <c r="CDY38" s="374" t="s">
        <v>1130</v>
      </c>
      <c r="CDZ38" s="374" t="s">
        <v>1130</v>
      </c>
      <c r="CEA38" s="374" t="s">
        <v>1130</v>
      </c>
      <c r="CEB38" s="374" t="s">
        <v>1130</v>
      </c>
      <c r="CEC38" s="374" t="s">
        <v>1130</v>
      </c>
      <c r="CED38" s="374" t="s">
        <v>1130</v>
      </c>
      <c r="CEE38" s="374" t="s">
        <v>1130</v>
      </c>
      <c r="CEF38" s="374" t="s">
        <v>1130</v>
      </c>
      <c r="CEG38" s="374" t="s">
        <v>1130</v>
      </c>
      <c r="CEH38" s="374" t="s">
        <v>1130</v>
      </c>
      <c r="CEI38" s="374" t="s">
        <v>1130</v>
      </c>
      <c r="CEJ38" s="374" t="s">
        <v>1130</v>
      </c>
      <c r="CEK38" s="374" t="s">
        <v>1130</v>
      </c>
      <c r="CEL38" s="374" t="s">
        <v>1130</v>
      </c>
      <c r="CEM38" s="374" t="s">
        <v>1130</v>
      </c>
      <c r="CEN38" s="374" t="s">
        <v>1130</v>
      </c>
      <c r="CEO38" s="374" t="s">
        <v>1130</v>
      </c>
      <c r="CEP38" s="374" t="s">
        <v>1130</v>
      </c>
      <c r="CEQ38" s="374" t="s">
        <v>1130</v>
      </c>
      <c r="CER38" s="374" t="s">
        <v>1130</v>
      </c>
      <c r="CES38" s="374" t="s">
        <v>1130</v>
      </c>
      <c r="CET38" s="374" t="s">
        <v>1130</v>
      </c>
      <c r="CEU38" s="374" t="s">
        <v>1130</v>
      </c>
      <c r="CEV38" s="374" t="s">
        <v>1130</v>
      </c>
      <c r="CEW38" s="374" t="s">
        <v>1130</v>
      </c>
      <c r="CEX38" s="374" t="s">
        <v>1130</v>
      </c>
      <c r="CEY38" s="374" t="s">
        <v>1130</v>
      </c>
      <c r="CEZ38" s="374" t="s">
        <v>1130</v>
      </c>
      <c r="CFA38" s="374" t="s">
        <v>1130</v>
      </c>
      <c r="CFB38" s="374" t="s">
        <v>1130</v>
      </c>
      <c r="CFC38" s="374" t="s">
        <v>1130</v>
      </c>
      <c r="CFD38" s="374" t="s">
        <v>1130</v>
      </c>
      <c r="CFE38" s="374" t="s">
        <v>1130</v>
      </c>
      <c r="CFF38" s="374" t="s">
        <v>1130</v>
      </c>
      <c r="CFG38" s="374" t="s">
        <v>1130</v>
      </c>
      <c r="CFH38" s="374" t="s">
        <v>1130</v>
      </c>
      <c r="CFI38" s="374" t="s">
        <v>1130</v>
      </c>
      <c r="CFJ38" s="374" t="s">
        <v>1130</v>
      </c>
      <c r="CFK38" s="374" t="s">
        <v>1130</v>
      </c>
      <c r="CFL38" s="374" t="s">
        <v>1130</v>
      </c>
      <c r="CFM38" s="374" t="s">
        <v>1130</v>
      </c>
      <c r="CFN38" s="374" t="s">
        <v>1130</v>
      </c>
      <c r="CFO38" s="374" t="s">
        <v>1130</v>
      </c>
      <c r="CFP38" s="374" t="s">
        <v>1130</v>
      </c>
      <c r="CFQ38" s="374" t="s">
        <v>1130</v>
      </c>
      <c r="CFR38" s="374" t="s">
        <v>1130</v>
      </c>
      <c r="CFS38" s="374" t="s">
        <v>1130</v>
      </c>
      <c r="CFT38" s="374" t="s">
        <v>1130</v>
      </c>
      <c r="CFU38" s="374" t="s">
        <v>1130</v>
      </c>
      <c r="CFV38" s="374" t="s">
        <v>1130</v>
      </c>
      <c r="CFW38" s="374" t="s">
        <v>1130</v>
      </c>
      <c r="CFX38" s="374" t="s">
        <v>1130</v>
      </c>
      <c r="CFY38" s="374" t="s">
        <v>1130</v>
      </c>
      <c r="CFZ38" s="374" t="s">
        <v>1130</v>
      </c>
      <c r="CGA38" s="374" t="s">
        <v>1130</v>
      </c>
      <c r="CGB38" s="374" t="s">
        <v>1130</v>
      </c>
      <c r="CGC38" s="374" t="s">
        <v>1130</v>
      </c>
      <c r="CGD38" s="374" t="s">
        <v>1130</v>
      </c>
      <c r="CGE38" s="374" t="s">
        <v>1130</v>
      </c>
      <c r="CGF38" s="374" t="s">
        <v>1130</v>
      </c>
      <c r="CGG38" s="374" t="s">
        <v>1130</v>
      </c>
      <c r="CGH38" s="374" t="s">
        <v>1130</v>
      </c>
      <c r="CGI38" s="374" t="s">
        <v>1130</v>
      </c>
      <c r="CGJ38" s="374" t="s">
        <v>1130</v>
      </c>
      <c r="CGK38" s="374" t="s">
        <v>1130</v>
      </c>
      <c r="CGL38" s="374" t="s">
        <v>1130</v>
      </c>
      <c r="CGM38" s="374" t="s">
        <v>1130</v>
      </c>
      <c r="CGN38" s="374" t="s">
        <v>1130</v>
      </c>
      <c r="CGO38" s="374" t="s">
        <v>1130</v>
      </c>
      <c r="CGP38" s="374" t="s">
        <v>1130</v>
      </c>
      <c r="CGQ38" s="374" t="s">
        <v>1130</v>
      </c>
      <c r="CGR38" s="374" t="s">
        <v>1130</v>
      </c>
      <c r="CGS38" s="374" t="s">
        <v>1130</v>
      </c>
      <c r="CGT38" s="374" t="s">
        <v>1130</v>
      </c>
      <c r="CGU38" s="374" t="s">
        <v>1130</v>
      </c>
      <c r="CGV38" s="374" t="s">
        <v>1130</v>
      </c>
      <c r="CGW38" s="374" t="s">
        <v>1130</v>
      </c>
      <c r="CGX38" s="374" t="s">
        <v>1130</v>
      </c>
      <c r="CGY38" s="374" t="s">
        <v>1130</v>
      </c>
      <c r="CGZ38" s="374" t="s">
        <v>1130</v>
      </c>
      <c r="CHA38" s="374" t="s">
        <v>1130</v>
      </c>
      <c r="CHB38" s="374" t="s">
        <v>1130</v>
      </c>
      <c r="CHC38" s="374" t="s">
        <v>1130</v>
      </c>
      <c r="CHD38" s="374" t="s">
        <v>1130</v>
      </c>
      <c r="CHE38" s="374" t="s">
        <v>1130</v>
      </c>
      <c r="CHF38" s="374" t="s">
        <v>1130</v>
      </c>
      <c r="CHG38" s="374" t="s">
        <v>1130</v>
      </c>
      <c r="CHH38" s="374" t="s">
        <v>1130</v>
      </c>
      <c r="CHI38" s="374" t="s">
        <v>1130</v>
      </c>
      <c r="CHJ38" s="374" t="s">
        <v>1130</v>
      </c>
      <c r="CHK38" s="374" t="s">
        <v>1130</v>
      </c>
      <c r="CHL38" s="374" t="s">
        <v>1130</v>
      </c>
      <c r="CHM38" s="374" t="s">
        <v>1130</v>
      </c>
      <c r="CHN38" s="374" t="s">
        <v>1130</v>
      </c>
      <c r="CHO38" s="374" t="s">
        <v>1130</v>
      </c>
      <c r="CHP38" s="374" t="s">
        <v>1130</v>
      </c>
      <c r="CHQ38" s="374" t="s">
        <v>1130</v>
      </c>
      <c r="CHR38" s="374" t="s">
        <v>1130</v>
      </c>
      <c r="CHS38" s="374" t="s">
        <v>1130</v>
      </c>
      <c r="CHT38" s="374" t="s">
        <v>1130</v>
      </c>
      <c r="CHU38" s="374" t="s">
        <v>1130</v>
      </c>
      <c r="CHV38" s="374" t="s">
        <v>1130</v>
      </c>
      <c r="CHW38" s="374" t="s">
        <v>1130</v>
      </c>
      <c r="CHX38" s="374" t="s">
        <v>1130</v>
      </c>
      <c r="CHY38" s="374" t="s">
        <v>1130</v>
      </c>
      <c r="CHZ38" s="374" t="s">
        <v>1130</v>
      </c>
      <c r="CIA38" s="374" t="s">
        <v>1130</v>
      </c>
      <c r="CIB38" s="374" t="s">
        <v>1130</v>
      </c>
      <c r="CIC38" s="374" t="s">
        <v>1130</v>
      </c>
      <c r="CID38" s="374" t="s">
        <v>1130</v>
      </c>
      <c r="CIE38" s="374" t="s">
        <v>1130</v>
      </c>
      <c r="CIF38" s="374" t="s">
        <v>1130</v>
      </c>
      <c r="CIG38" s="374" t="s">
        <v>1130</v>
      </c>
      <c r="CIH38" s="374" t="s">
        <v>1130</v>
      </c>
      <c r="CII38" s="374" t="s">
        <v>1130</v>
      </c>
      <c r="CIJ38" s="374" t="s">
        <v>1130</v>
      </c>
      <c r="CIK38" s="374" t="s">
        <v>1130</v>
      </c>
      <c r="CIL38" s="374" t="s">
        <v>1130</v>
      </c>
      <c r="CIM38" s="374" t="s">
        <v>1130</v>
      </c>
      <c r="CIN38" s="374" t="s">
        <v>1130</v>
      </c>
      <c r="CIO38" s="374" t="s">
        <v>1130</v>
      </c>
      <c r="CIP38" s="374" t="s">
        <v>1130</v>
      </c>
      <c r="CIQ38" s="374" t="s">
        <v>1130</v>
      </c>
      <c r="CIR38" s="374" t="s">
        <v>1130</v>
      </c>
      <c r="CIS38" s="374" t="s">
        <v>1130</v>
      </c>
      <c r="CIT38" s="374" t="s">
        <v>1130</v>
      </c>
      <c r="CIU38" s="374" t="s">
        <v>1130</v>
      </c>
      <c r="CIV38" s="374" t="s">
        <v>1130</v>
      </c>
      <c r="CIW38" s="374" t="s">
        <v>1130</v>
      </c>
      <c r="CIX38" s="374" t="s">
        <v>1130</v>
      </c>
      <c r="CIY38" s="374" t="s">
        <v>1130</v>
      </c>
      <c r="CIZ38" s="374" t="s">
        <v>1130</v>
      </c>
      <c r="CJA38" s="374" t="s">
        <v>1130</v>
      </c>
      <c r="CJB38" s="374" t="s">
        <v>1130</v>
      </c>
      <c r="CJC38" s="374" t="s">
        <v>1130</v>
      </c>
      <c r="CJD38" s="374" t="s">
        <v>1130</v>
      </c>
      <c r="CJE38" s="374" t="s">
        <v>1130</v>
      </c>
      <c r="CJF38" s="374" t="s">
        <v>1130</v>
      </c>
      <c r="CJG38" s="374" t="s">
        <v>1130</v>
      </c>
      <c r="CJH38" s="374" t="s">
        <v>1130</v>
      </c>
      <c r="CJI38" s="374" t="s">
        <v>1130</v>
      </c>
      <c r="CJJ38" s="374" t="s">
        <v>1130</v>
      </c>
      <c r="CJK38" s="374" t="s">
        <v>1130</v>
      </c>
      <c r="CJL38" s="374" t="s">
        <v>1130</v>
      </c>
      <c r="CJM38" s="374" t="s">
        <v>1130</v>
      </c>
      <c r="CJN38" s="374" t="s">
        <v>1130</v>
      </c>
      <c r="CJO38" s="374" t="s">
        <v>1130</v>
      </c>
      <c r="CJP38" s="374" t="s">
        <v>1130</v>
      </c>
      <c r="CJQ38" s="374" t="s">
        <v>1130</v>
      </c>
      <c r="CJR38" s="374" t="s">
        <v>1130</v>
      </c>
      <c r="CJS38" s="374" t="s">
        <v>1130</v>
      </c>
      <c r="CJT38" s="374" t="s">
        <v>1130</v>
      </c>
      <c r="CJU38" s="374" t="s">
        <v>1130</v>
      </c>
      <c r="CJV38" s="374" t="s">
        <v>1130</v>
      </c>
      <c r="CJW38" s="374" t="s">
        <v>1130</v>
      </c>
      <c r="CJX38" s="374" t="s">
        <v>1130</v>
      </c>
      <c r="CJY38" s="374" t="s">
        <v>1130</v>
      </c>
      <c r="CJZ38" s="374" t="s">
        <v>1130</v>
      </c>
      <c r="CKA38" s="374" t="s">
        <v>1130</v>
      </c>
      <c r="CKB38" s="374" t="s">
        <v>1130</v>
      </c>
      <c r="CKC38" s="374" t="s">
        <v>1130</v>
      </c>
      <c r="CKD38" s="374" t="s">
        <v>1130</v>
      </c>
      <c r="CKE38" s="374" t="s">
        <v>1130</v>
      </c>
      <c r="CKF38" s="374" t="s">
        <v>1130</v>
      </c>
      <c r="CKG38" s="374" t="s">
        <v>1130</v>
      </c>
      <c r="CKH38" s="374" t="s">
        <v>1130</v>
      </c>
      <c r="CKI38" s="374" t="s">
        <v>1130</v>
      </c>
      <c r="CKJ38" s="374" t="s">
        <v>1130</v>
      </c>
      <c r="CKK38" s="374" t="s">
        <v>1130</v>
      </c>
      <c r="CKL38" s="374" t="s">
        <v>1130</v>
      </c>
      <c r="CKM38" s="374" t="s">
        <v>1130</v>
      </c>
      <c r="CKN38" s="374" t="s">
        <v>1130</v>
      </c>
      <c r="CKO38" s="374" t="s">
        <v>1130</v>
      </c>
      <c r="CKP38" s="374" t="s">
        <v>1130</v>
      </c>
      <c r="CKQ38" s="374" t="s">
        <v>1130</v>
      </c>
      <c r="CKR38" s="374" t="s">
        <v>1130</v>
      </c>
      <c r="CKS38" s="374" t="s">
        <v>1130</v>
      </c>
      <c r="CKT38" s="374" t="s">
        <v>1130</v>
      </c>
      <c r="CKU38" s="374" t="s">
        <v>1130</v>
      </c>
      <c r="CKV38" s="374" t="s">
        <v>1130</v>
      </c>
      <c r="CKW38" s="374" t="s">
        <v>1130</v>
      </c>
      <c r="CKX38" s="374" t="s">
        <v>1130</v>
      </c>
      <c r="CKY38" s="374" t="s">
        <v>1130</v>
      </c>
      <c r="CKZ38" s="374" t="s">
        <v>1130</v>
      </c>
      <c r="CLA38" s="374" t="s">
        <v>1130</v>
      </c>
      <c r="CLB38" s="374" t="s">
        <v>1130</v>
      </c>
      <c r="CLC38" s="374" t="s">
        <v>1130</v>
      </c>
      <c r="CLD38" s="374" t="s">
        <v>1130</v>
      </c>
      <c r="CLE38" s="374" t="s">
        <v>1130</v>
      </c>
      <c r="CLF38" s="374" t="s">
        <v>1130</v>
      </c>
      <c r="CLG38" s="374" t="s">
        <v>1130</v>
      </c>
      <c r="CLH38" s="374" t="s">
        <v>1130</v>
      </c>
      <c r="CLI38" s="374" t="s">
        <v>1130</v>
      </c>
      <c r="CLJ38" s="374" t="s">
        <v>1130</v>
      </c>
      <c r="CLK38" s="374" t="s">
        <v>1130</v>
      </c>
      <c r="CLL38" s="374" t="s">
        <v>1130</v>
      </c>
      <c r="CLM38" s="374" t="s">
        <v>1130</v>
      </c>
      <c r="CLN38" s="374" t="s">
        <v>1130</v>
      </c>
      <c r="CLO38" s="374" t="s">
        <v>1130</v>
      </c>
      <c r="CLP38" s="374" t="s">
        <v>1130</v>
      </c>
      <c r="CLQ38" s="374" t="s">
        <v>1130</v>
      </c>
      <c r="CLR38" s="374" t="s">
        <v>1130</v>
      </c>
      <c r="CLS38" s="374" t="s">
        <v>1130</v>
      </c>
      <c r="CLT38" s="374" t="s">
        <v>1130</v>
      </c>
      <c r="CLU38" s="374" t="s">
        <v>1130</v>
      </c>
      <c r="CLV38" s="374" t="s">
        <v>1130</v>
      </c>
      <c r="CLW38" s="374" t="s">
        <v>1130</v>
      </c>
      <c r="CLX38" s="374" t="s">
        <v>1130</v>
      </c>
      <c r="CLY38" s="374" t="s">
        <v>1130</v>
      </c>
      <c r="CLZ38" s="374" t="s">
        <v>1130</v>
      </c>
      <c r="CMA38" s="374" t="s">
        <v>1130</v>
      </c>
      <c r="CMB38" s="374" t="s">
        <v>1130</v>
      </c>
      <c r="CMC38" s="374" t="s">
        <v>1130</v>
      </c>
      <c r="CMD38" s="374" t="s">
        <v>1130</v>
      </c>
      <c r="CME38" s="374" t="s">
        <v>1130</v>
      </c>
      <c r="CMF38" s="374" t="s">
        <v>1130</v>
      </c>
      <c r="CMG38" s="374" t="s">
        <v>1130</v>
      </c>
      <c r="CMH38" s="374" t="s">
        <v>1130</v>
      </c>
      <c r="CMI38" s="374" t="s">
        <v>1130</v>
      </c>
      <c r="CMJ38" s="374" t="s">
        <v>1130</v>
      </c>
      <c r="CMK38" s="374" t="s">
        <v>1130</v>
      </c>
      <c r="CML38" s="374" t="s">
        <v>1130</v>
      </c>
      <c r="CMM38" s="374" t="s">
        <v>1130</v>
      </c>
      <c r="CMN38" s="374" t="s">
        <v>1130</v>
      </c>
      <c r="CMO38" s="374" t="s">
        <v>1130</v>
      </c>
      <c r="CMP38" s="374" t="s">
        <v>1130</v>
      </c>
      <c r="CMQ38" s="374" t="s">
        <v>1130</v>
      </c>
      <c r="CMR38" s="374" t="s">
        <v>1130</v>
      </c>
      <c r="CMS38" s="374" t="s">
        <v>1130</v>
      </c>
      <c r="CMT38" s="374" t="s">
        <v>1130</v>
      </c>
      <c r="CMU38" s="374" t="s">
        <v>1130</v>
      </c>
      <c r="CMV38" s="374" t="s">
        <v>1130</v>
      </c>
      <c r="CMW38" s="374" t="s">
        <v>1130</v>
      </c>
      <c r="CMX38" s="374" t="s">
        <v>1130</v>
      </c>
      <c r="CMY38" s="374" t="s">
        <v>1130</v>
      </c>
      <c r="CMZ38" s="374" t="s">
        <v>1130</v>
      </c>
      <c r="CNA38" s="374" t="s">
        <v>1130</v>
      </c>
      <c r="CNB38" s="374" t="s">
        <v>1130</v>
      </c>
      <c r="CNC38" s="374" t="s">
        <v>1130</v>
      </c>
      <c r="CND38" s="374" t="s">
        <v>1130</v>
      </c>
      <c r="CNE38" s="374" t="s">
        <v>1130</v>
      </c>
      <c r="CNF38" s="374" t="s">
        <v>1130</v>
      </c>
      <c r="CNG38" s="374" t="s">
        <v>1130</v>
      </c>
      <c r="CNH38" s="374" t="s">
        <v>1130</v>
      </c>
      <c r="CNI38" s="374" t="s">
        <v>1130</v>
      </c>
      <c r="CNJ38" s="374" t="s">
        <v>1130</v>
      </c>
      <c r="CNK38" s="374" t="s">
        <v>1130</v>
      </c>
      <c r="CNL38" s="374" t="s">
        <v>1130</v>
      </c>
      <c r="CNM38" s="374" t="s">
        <v>1130</v>
      </c>
      <c r="CNN38" s="374" t="s">
        <v>1130</v>
      </c>
      <c r="CNO38" s="374" t="s">
        <v>1130</v>
      </c>
      <c r="CNP38" s="374" t="s">
        <v>1130</v>
      </c>
      <c r="CNQ38" s="374" t="s">
        <v>1130</v>
      </c>
      <c r="CNR38" s="374" t="s">
        <v>1130</v>
      </c>
      <c r="CNS38" s="374" t="s">
        <v>1130</v>
      </c>
      <c r="CNT38" s="374" t="s">
        <v>1130</v>
      </c>
      <c r="CNU38" s="374" t="s">
        <v>1130</v>
      </c>
      <c r="CNV38" s="374" t="s">
        <v>1130</v>
      </c>
      <c r="CNW38" s="374" t="s">
        <v>1130</v>
      </c>
      <c r="CNX38" s="374" t="s">
        <v>1130</v>
      </c>
      <c r="CNY38" s="374" t="s">
        <v>1130</v>
      </c>
      <c r="CNZ38" s="374" t="s">
        <v>1130</v>
      </c>
      <c r="COA38" s="374" t="s">
        <v>1130</v>
      </c>
      <c r="COB38" s="374" t="s">
        <v>1130</v>
      </c>
      <c r="COC38" s="374" t="s">
        <v>1130</v>
      </c>
      <c r="COD38" s="374" t="s">
        <v>1130</v>
      </c>
      <c r="COE38" s="374" t="s">
        <v>1130</v>
      </c>
      <c r="COF38" s="374" t="s">
        <v>1130</v>
      </c>
      <c r="COG38" s="374" t="s">
        <v>1130</v>
      </c>
      <c r="COH38" s="374" t="s">
        <v>1130</v>
      </c>
      <c r="COI38" s="374" t="s">
        <v>1130</v>
      </c>
      <c r="COJ38" s="374" t="s">
        <v>1130</v>
      </c>
      <c r="COK38" s="374" t="s">
        <v>1130</v>
      </c>
      <c r="COL38" s="374" t="s">
        <v>1130</v>
      </c>
      <c r="COM38" s="374" t="s">
        <v>1130</v>
      </c>
      <c r="CON38" s="374" t="s">
        <v>1130</v>
      </c>
      <c r="COO38" s="374" t="s">
        <v>1130</v>
      </c>
      <c r="COP38" s="374" t="s">
        <v>1130</v>
      </c>
      <c r="COQ38" s="374" t="s">
        <v>1130</v>
      </c>
      <c r="COR38" s="374" t="s">
        <v>1130</v>
      </c>
      <c r="COS38" s="374" t="s">
        <v>1130</v>
      </c>
      <c r="COT38" s="374" t="s">
        <v>1130</v>
      </c>
      <c r="COU38" s="374" t="s">
        <v>1130</v>
      </c>
      <c r="COV38" s="374" t="s">
        <v>1130</v>
      </c>
      <c r="COW38" s="374" t="s">
        <v>1130</v>
      </c>
      <c r="COX38" s="374" t="s">
        <v>1130</v>
      </c>
      <c r="COY38" s="374" t="s">
        <v>1130</v>
      </c>
      <c r="COZ38" s="374" t="s">
        <v>1130</v>
      </c>
      <c r="CPA38" s="374" t="s">
        <v>1130</v>
      </c>
      <c r="CPB38" s="374" t="s">
        <v>1130</v>
      </c>
      <c r="CPC38" s="374" t="s">
        <v>1130</v>
      </c>
      <c r="CPD38" s="374" t="s">
        <v>1130</v>
      </c>
      <c r="CPE38" s="374" t="s">
        <v>1130</v>
      </c>
      <c r="CPF38" s="374" t="s">
        <v>1130</v>
      </c>
      <c r="CPG38" s="374" t="s">
        <v>1130</v>
      </c>
      <c r="CPH38" s="374" t="s">
        <v>1130</v>
      </c>
      <c r="CPI38" s="374" t="s">
        <v>1130</v>
      </c>
      <c r="CPJ38" s="374" t="s">
        <v>1130</v>
      </c>
      <c r="CPK38" s="374" t="s">
        <v>1130</v>
      </c>
      <c r="CPL38" s="374" t="s">
        <v>1130</v>
      </c>
      <c r="CPM38" s="374" t="s">
        <v>1130</v>
      </c>
      <c r="CPN38" s="374" t="s">
        <v>1130</v>
      </c>
      <c r="CPO38" s="374" t="s">
        <v>1130</v>
      </c>
      <c r="CPP38" s="374" t="s">
        <v>1130</v>
      </c>
      <c r="CPQ38" s="374" t="s">
        <v>1130</v>
      </c>
      <c r="CPR38" s="374" t="s">
        <v>1130</v>
      </c>
      <c r="CPS38" s="374" t="s">
        <v>1130</v>
      </c>
      <c r="CPT38" s="374" t="s">
        <v>1130</v>
      </c>
      <c r="CPU38" s="374" t="s">
        <v>1130</v>
      </c>
      <c r="CPV38" s="374" t="s">
        <v>1130</v>
      </c>
      <c r="CPW38" s="374" t="s">
        <v>1130</v>
      </c>
      <c r="CPX38" s="374" t="s">
        <v>1130</v>
      </c>
      <c r="CPY38" s="374" t="s">
        <v>1130</v>
      </c>
      <c r="CPZ38" s="374" t="s">
        <v>1130</v>
      </c>
      <c r="CQA38" s="374" t="s">
        <v>1130</v>
      </c>
      <c r="CQB38" s="374" t="s">
        <v>1130</v>
      </c>
      <c r="CQC38" s="374" t="s">
        <v>1130</v>
      </c>
      <c r="CQD38" s="374" t="s">
        <v>1130</v>
      </c>
      <c r="CQE38" s="374" t="s">
        <v>1130</v>
      </c>
      <c r="CQF38" s="374" t="s">
        <v>1130</v>
      </c>
      <c r="CQG38" s="374" t="s">
        <v>1130</v>
      </c>
      <c r="CQH38" s="374" t="s">
        <v>1130</v>
      </c>
      <c r="CQI38" s="374" t="s">
        <v>1130</v>
      </c>
      <c r="CQJ38" s="374" t="s">
        <v>1130</v>
      </c>
      <c r="CQK38" s="374" t="s">
        <v>1130</v>
      </c>
      <c r="CQL38" s="374" t="s">
        <v>1130</v>
      </c>
      <c r="CQM38" s="374" t="s">
        <v>1130</v>
      </c>
      <c r="CQN38" s="374" t="s">
        <v>1130</v>
      </c>
      <c r="CQO38" s="374" t="s">
        <v>1130</v>
      </c>
      <c r="CQP38" s="374" t="s">
        <v>1130</v>
      </c>
      <c r="CQQ38" s="374" t="s">
        <v>1130</v>
      </c>
      <c r="CQR38" s="374" t="s">
        <v>1130</v>
      </c>
      <c r="CQS38" s="374" t="s">
        <v>1130</v>
      </c>
      <c r="CQT38" s="374" t="s">
        <v>1130</v>
      </c>
      <c r="CQU38" s="374" t="s">
        <v>1130</v>
      </c>
      <c r="CQV38" s="374" t="s">
        <v>1130</v>
      </c>
      <c r="CQW38" s="374" t="s">
        <v>1130</v>
      </c>
      <c r="CQX38" s="374" t="s">
        <v>1130</v>
      </c>
      <c r="CQY38" s="374" t="s">
        <v>1130</v>
      </c>
      <c r="CQZ38" s="374" t="s">
        <v>1130</v>
      </c>
      <c r="CRA38" s="374" t="s">
        <v>1130</v>
      </c>
      <c r="CRB38" s="374" t="s">
        <v>1130</v>
      </c>
      <c r="CRC38" s="374" t="s">
        <v>1130</v>
      </c>
      <c r="CRD38" s="374" t="s">
        <v>1130</v>
      </c>
      <c r="CRE38" s="374" t="s">
        <v>1130</v>
      </c>
      <c r="CRF38" s="374" t="s">
        <v>1130</v>
      </c>
      <c r="CRG38" s="374" t="s">
        <v>1130</v>
      </c>
      <c r="CRH38" s="374" t="s">
        <v>1130</v>
      </c>
      <c r="CRI38" s="374" t="s">
        <v>1130</v>
      </c>
      <c r="CRJ38" s="374" t="s">
        <v>1130</v>
      </c>
      <c r="CRK38" s="374" t="s">
        <v>1130</v>
      </c>
      <c r="CRL38" s="374" t="s">
        <v>1130</v>
      </c>
      <c r="CRM38" s="374" t="s">
        <v>1130</v>
      </c>
      <c r="CRN38" s="374" t="s">
        <v>1130</v>
      </c>
      <c r="CRO38" s="374" t="s">
        <v>1130</v>
      </c>
      <c r="CRP38" s="374" t="s">
        <v>1130</v>
      </c>
      <c r="CRQ38" s="374" t="s">
        <v>1130</v>
      </c>
      <c r="CRR38" s="374" t="s">
        <v>1130</v>
      </c>
      <c r="CRS38" s="374" t="s">
        <v>1130</v>
      </c>
      <c r="CRT38" s="374" t="s">
        <v>1130</v>
      </c>
      <c r="CRU38" s="374" t="s">
        <v>1130</v>
      </c>
      <c r="CRV38" s="374" t="s">
        <v>1130</v>
      </c>
      <c r="CRW38" s="374" t="s">
        <v>1130</v>
      </c>
      <c r="CRX38" s="374" t="s">
        <v>1130</v>
      </c>
      <c r="CRY38" s="374" t="s">
        <v>1130</v>
      </c>
      <c r="CRZ38" s="374" t="s">
        <v>1130</v>
      </c>
      <c r="CSA38" s="374" t="s">
        <v>1130</v>
      </c>
      <c r="CSB38" s="374" t="s">
        <v>1130</v>
      </c>
      <c r="CSC38" s="374" t="s">
        <v>1130</v>
      </c>
      <c r="CSD38" s="374" t="s">
        <v>1130</v>
      </c>
      <c r="CSE38" s="374" t="s">
        <v>1130</v>
      </c>
      <c r="CSF38" s="374" t="s">
        <v>1130</v>
      </c>
      <c r="CSG38" s="374" t="s">
        <v>1130</v>
      </c>
      <c r="CSH38" s="374" t="s">
        <v>1130</v>
      </c>
      <c r="CSI38" s="374" t="s">
        <v>1130</v>
      </c>
      <c r="CSJ38" s="374" t="s">
        <v>1130</v>
      </c>
      <c r="CSK38" s="374" t="s">
        <v>1130</v>
      </c>
      <c r="CSL38" s="374" t="s">
        <v>1130</v>
      </c>
      <c r="CSM38" s="374" t="s">
        <v>1130</v>
      </c>
      <c r="CSN38" s="374" t="s">
        <v>1130</v>
      </c>
      <c r="CSO38" s="374" t="s">
        <v>1130</v>
      </c>
      <c r="CSP38" s="374" t="s">
        <v>1130</v>
      </c>
      <c r="CSQ38" s="374" t="s">
        <v>1130</v>
      </c>
      <c r="CSR38" s="374" t="s">
        <v>1130</v>
      </c>
      <c r="CSS38" s="374" t="s">
        <v>1130</v>
      </c>
      <c r="CST38" s="374" t="s">
        <v>1130</v>
      </c>
      <c r="CSU38" s="374" t="s">
        <v>1130</v>
      </c>
      <c r="CSV38" s="374" t="s">
        <v>1130</v>
      </c>
      <c r="CSW38" s="374" t="s">
        <v>1130</v>
      </c>
      <c r="CSX38" s="374" t="s">
        <v>1130</v>
      </c>
      <c r="CSY38" s="374" t="s">
        <v>1130</v>
      </c>
      <c r="CSZ38" s="374" t="s">
        <v>1130</v>
      </c>
      <c r="CTA38" s="374" t="s">
        <v>1130</v>
      </c>
      <c r="CTB38" s="374" t="s">
        <v>1130</v>
      </c>
      <c r="CTC38" s="374" t="s">
        <v>1130</v>
      </c>
      <c r="CTD38" s="374" t="s">
        <v>1130</v>
      </c>
      <c r="CTE38" s="374" t="s">
        <v>1130</v>
      </c>
      <c r="CTF38" s="374" t="s">
        <v>1130</v>
      </c>
      <c r="CTG38" s="374" t="s">
        <v>1130</v>
      </c>
      <c r="CTH38" s="374" t="s">
        <v>1130</v>
      </c>
      <c r="CTI38" s="374" t="s">
        <v>1130</v>
      </c>
      <c r="CTJ38" s="374" t="s">
        <v>1130</v>
      </c>
      <c r="CTK38" s="374" t="s">
        <v>1130</v>
      </c>
      <c r="CTL38" s="374" t="s">
        <v>1130</v>
      </c>
      <c r="CTM38" s="374" t="s">
        <v>1130</v>
      </c>
      <c r="CTN38" s="374" t="s">
        <v>1130</v>
      </c>
      <c r="CTO38" s="374" t="s">
        <v>1130</v>
      </c>
      <c r="CTP38" s="374" t="s">
        <v>1130</v>
      </c>
      <c r="CTQ38" s="374" t="s">
        <v>1130</v>
      </c>
      <c r="CTR38" s="374" t="s">
        <v>1130</v>
      </c>
      <c r="CTS38" s="374" t="s">
        <v>1130</v>
      </c>
      <c r="CTT38" s="374" t="s">
        <v>1130</v>
      </c>
      <c r="CTU38" s="374" t="s">
        <v>1130</v>
      </c>
      <c r="CTV38" s="374" t="s">
        <v>1130</v>
      </c>
      <c r="CTW38" s="374" t="s">
        <v>1130</v>
      </c>
      <c r="CTX38" s="374" t="s">
        <v>1130</v>
      </c>
      <c r="CTY38" s="374" t="s">
        <v>1130</v>
      </c>
      <c r="CTZ38" s="374" t="s">
        <v>1130</v>
      </c>
      <c r="CUA38" s="374" t="s">
        <v>1130</v>
      </c>
      <c r="CUB38" s="374" t="s">
        <v>1130</v>
      </c>
      <c r="CUC38" s="374" t="s">
        <v>1130</v>
      </c>
      <c r="CUD38" s="374" t="s">
        <v>1130</v>
      </c>
      <c r="CUE38" s="374" t="s">
        <v>1130</v>
      </c>
      <c r="CUF38" s="374" t="s">
        <v>1130</v>
      </c>
      <c r="CUG38" s="374" t="s">
        <v>1130</v>
      </c>
      <c r="CUH38" s="374" t="s">
        <v>1130</v>
      </c>
      <c r="CUI38" s="374" t="s">
        <v>1130</v>
      </c>
      <c r="CUJ38" s="374" t="s">
        <v>1130</v>
      </c>
      <c r="CUK38" s="374" t="s">
        <v>1130</v>
      </c>
      <c r="CUL38" s="374" t="s">
        <v>1130</v>
      </c>
      <c r="CUM38" s="374" t="s">
        <v>1130</v>
      </c>
      <c r="CUN38" s="374" t="s">
        <v>1130</v>
      </c>
      <c r="CUO38" s="374" t="s">
        <v>1130</v>
      </c>
      <c r="CUP38" s="374" t="s">
        <v>1130</v>
      </c>
      <c r="CUQ38" s="374" t="s">
        <v>1130</v>
      </c>
      <c r="CUR38" s="374" t="s">
        <v>1130</v>
      </c>
      <c r="CUS38" s="374" t="s">
        <v>1130</v>
      </c>
      <c r="CUT38" s="374" t="s">
        <v>1130</v>
      </c>
      <c r="CUU38" s="374" t="s">
        <v>1130</v>
      </c>
      <c r="CUV38" s="374" t="s">
        <v>1130</v>
      </c>
      <c r="CUW38" s="374" t="s">
        <v>1130</v>
      </c>
      <c r="CUX38" s="374" t="s">
        <v>1130</v>
      </c>
      <c r="CUY38" s="374" t="s">
        <v>1130</v>
      </c>
      <c r="CUZ38" s="374" t="s">
        <v>1130</v>
      </c>
      <c r="CVA38" s="374" t="s">
        <v>1130</v>
      </c>
      <c r="CVB38" s="374" t="s">
        <v>1130</v>
      </c>
      <c r="CVC38" s="374" t="s">
        <v>1130</v>
      </c>
      <c r="CVD38" s="374" t="s">
        <v>1130</v>
      </c>
      <c r="CVE38" s="374" t="s">
        <v>1130</v>
      </c>
      <c r="CVF38" s="374" t="s">
        <v>1130</v>
      </c>
      <c r="CVG38" s="374" t="s">
        <v>1130</v>
      </c>
      <c r="CVH38" s="374" t="s">
        <v>1130</v>
      </c>
      <c r="CVI38" s="374" t="s">
        <v>1130</v>
      </c>
      <c r="CVJ38" s="374" t="s">
        <v>1130</v>
      </c>
      <c r="CVK38" s="374" t="s">
        <v>1130</v>
      </c>
      <c r="CVL38" s="374" t="s">
        <v>1130</v>
      </c>
      <c r="CVM38" s="374" t="s">
        <v>1130</v>
      </c>
      <c r="CVN38" s="374" t="s">
        <v>1130</v>
      </c>
      <c r="CVO38" s="374" t="s">
        <v>1130</v>
      </c>
      <c r="CVP38" s="374" t="s">
        <v>1130</v>
      </c>
      <c r="CVQ38" s="374" t="s">
        <v>1130</v>
      </c>
      <c r="CVR38" s="374" t="s">
        <v>1130</v>
      </c>
      <c r="CVS38" s="374" t="s">
        <v>1130</v>
      </c>
      <c r="CVT38" s="374" t="s">
        <v>1130</v>
      </c>
      <c r="CVU38" s="374" t="s">
        <v>1130</v>
      </c>
      <c r="CVV38" s="374" t="s">
        <v>1130</v>
      </c>
      <c r="CVW38" s="374" t="s">
        <v>1130</v>
      </c>
      <c r="CVX38" s="374" t="s">
        <v>1130</v>
      </c>
      <c r="CVY38" s="374" t="s">
        <v>1130</v>
      </c>
      <c r="CVZ38" s="374" t="s">
        <v>1130</v>
      </c>
      <c r="CWA38" s="374" t="s">
        <v>1130</v>
      </c>
      <c r="CWB38" s="374" t="s">
        <v>1130</v>
      </c>
      <c r="CWC38" s="374" t="s">
        <v>1130</v>
      </c>
      <c r="CWD38" s="374" t="s">
        <v>1130</v>
      </c>
      <c r="CWE38" s="374" t="s">
        <v>1130</v>
      </c>
      <c r="CWF38" s="374" t="s">
        <v>1130</v>
      </c>
      <c r="CWG38" s="374" t="s">
        <v>1130</v>
      </c>
      <c r="CWH38" s="374" t="s">
        <v>1130</v>
      </c>
      <c r="CWI38" s="374" t="s">
        <v>1130</v>
      </c>
      <c r="CWJ38" s="374" t="s">
        <v>1130</v>
      </c>
      <c r="CWK38" s="374" t="s">
        <v>1130</v>
      </c>
      <c r="CWL38" s="374" t="s">
        <v>1130</v>
      </c>
      <c r="CWM38" s="374" t="s">
        <v>1130</v>
      </c>
      <c r="CWN38" s="374" t="s">
        <v>1130</v>
      </c>
      <c r="CWO38" s="374" t="s">
        <v>1130</v>
      </c>
      <c r="CWP38" s="374" t="s">
        <v>1130</v>
      </c>
      <c r="CWQ38" s="374" t="s">
        <v>1130</v>
      </c>
      <c r="CWR38" s="374" t="s">
        <v>1130</v>
      </c>
      <c r="CWS38" s="374" t="s">
        <v>1130</v>
      </c>
      <c r="CWT38" s="374" t="s">
        <v>1130</v>
      </c>
      <c r="CWU38" s="374" t="s">
        <v>1130</v>
      </c>
      <c r="CWV38" s="374" t="s">
        <v>1130</v>
      </c>
      <c r="CWW38" s="374" t="s">
        <v>1130</v>
      </c>
      <c r="CWX38" s="374" t="s">
        <v>1130</v>
      </c>
      <c r="CWY38" s="374" t="s">
        <v>1130</v>
      </c>
      <c r="CWZ38" s="374" t="s">
        <v>1130</v>
      </c>
      <c r="CXA38" s="374" t="s">
        <v>1130</v>
      </c>
      <c r="CXB38" s="374" t="s">
        <v>1130</v>
      </c>
      <c r="CXC38" s="374" t="s">
        <v>1130</v>
      </c>
      <c r="CXD38" s="374" t="s">
        <v>1130</v>
      </c>
      <c r="CXE38" s="374" t="s">
        <v>1130</v>
      </c>
      <c r="CXF38" s="374" t="s">
        <v>1130</v>
      </c>
      <c r="CXG38" s="374" t="s">
        <v>1130</v>
      </c>
      <c r="CXH38" s="374" t="s">
        <v>1130</v>
      </c>
      <c r="CXI38" s="374" t="s">
        <v>1130</v>
      </c>
      <c r="CXJ38" s="374" t="s">
        <v>1130</v>
      </c>
      <c r="CXK38" s="374" t="s">
        <v>1130</v>
      </c>
      <c r="CXL38" s="374" t="s">
        <v>1130</v>
      </c>
      <c r="CXM38" s="374" t="s">
        <v>1130</v>
      </c>
      <c r="CXN38" s="374" t="s">
        <v>1130</v>
      </c>
      <c r="CXO38" s="374" t="s">
        <v>1130</v>
      </c>
      <c r="CXP38" s="374" t="s">
        <v>1130</v>
      </c>
      <c r="CXQ38" s="374" t="s">
        <v>1130</v>
      </c>
      <c r="CXR38" s="374" t="s">
        <v>1130</v>
      </c>
      <c r="CXS38" s="374" t="s">
        <v>1130</v>
      </c>
      <c r="CXT38" s="374" t="s">
        <v>1130</v>
      </c>
      <c r="CXU38" s="374" t="s">
        <v>1130</v>
      </c>
      <c r="CXV38" s="374" t="s">
        <v>1130</v>
      </c>
      <c r="CXW38" s="374" t="s">
        <v>1130</v>
      </c>
      <c r="CXX38" s="374" t="s">
        <v>1130</v>
      </c>
      <c r="CXY38" s="374" t="s">
        <v>1130</v>
      </c>
      <c r="CXZ38" s="374" t="s">
        <v>1130</v>
      </c>
      <c r="CYA38" s="374" t="s">
        <v>1130</v>
      </c>
      <c r="CYB38" s="374" t="s">
        <v>1130</v>
      </c>
      <c r="CYC38" s="374" t="s">
        <v>1130</v>
      </c>
      <c r="CYD38" s="374" t="s">
        <v>1130</v>
      </c>
      <c r="CYE38" s="374" t="s">
        <v>1130</v>
      </c>
      <c r="CYF38" s="374" t="s">
        <v>1130</v>
      </c>
      <c r="CYG38" s="374" t="s">
        <v>1130</v>
      </c>
      <c r="CYH38" s="374" t="s">
        <v>1130</v>
      </c>
      <c r="CYI38" s="374" t="s">
        <v>1130</v>
      </c>
      <c r="CYJ38" s="374" t="s">
        <v>1130</v>
      </c>
      <c r="CYK38" s="374" t="s">
        <v>1130</v>
      </c>
      <c r="CYL38" s="374" t="s">
        <v>1130</v>
      </c>
      <c r="CYM38" s="374" t="s">
        <v>1130</v>
      </c>
      <c r="CYN38" s="374" t="s">
        <v>1130</v>
      </c>
      <c r="CYO38" s="374" t="s">
        <v>1130</v>
      </c>
      <c r="CYP38" s="374" t="s">
        <v>1130</v>
      </c>
      <c r="CYQ38" s="374" t="s">
        <v>1130</v>
      </c>
      <c r="CYR38" s="374" t="s">
        <v>1130</v>
      </c>
      <c r="CYS38" s="374" t="s">
        <v>1130</v>
      </c>
      <c r="CYT38" s="374" t="s">
        <v>1130</v>
      </c>
      <c r="CYU38" s="374" t="s">
        <v>1130</v>
      </c>
      <c r="CYV38" s="374" t="s">
        <v>1130</v>
      </c>
      <c r="CYW38" s="374" t="s">
        <v>1130</v>
      </c>
      <c r="CYX38" s="374" t="s">
        <v>1130</v>
      </c>
      <c r="CYY38" s="374" t="s">
        <v>1130</v>
      </c>
      <c r="CYZ38" s="374" t="s">
        <v>1130</v>
      </c>
      <c r="CZA38" s="374" t="s">
        <v>1130</v>
      </c>
      <c r="CZB38" s="374" t="s">
        <v>1130</v>
      </c>
      <c r="CZC38" s="374" t="s">
        <v>1130</v>
      </c>
      <c r="CZD38" s="374" t="s">
        <v>1130</v>
      </c>
      <c r="CZE38" s="374" t="s">
        <v>1130</v>
      </c>
      <c r="CZF38" s="374" t="s">
        <v>1130</v>
      </c>
      <c r="CZG38" s="374" t="s">
        <v>1130</v>
      </c>
      <c r="CZH38" s="374" t="s">
        <v>1130</v>
      </c>
      <c r="CZI38" s="374" t="s">
        <v>1130</v>
      </c>
      <c r="CZJ38" s="374" t="s">
        <v>1130</v>
      </c>
      <c r="CZK38" s="374" t="s">
        <v>1130</v>
      </c>
      <c r="CZL38" s="374" t="s">
        <v>1130</v>
      </c>
      <c r="CZM38" s="374" t="s">
        <v>1130</v>
      </c>
      <c r="CZN38" s="374" t="s">
        <v>1130</v>
      </c>
      <c r="CZO38" s="374" t="s">
        <v>1130</v>
      </c>
      <c r="CZP38" s="374" t="s">
        <v>1130</v>
      </c>
      <c r="CZQ38" s="374" t="s">
        <v>1130</v>
      </c>
      <c r="CZR38" s="374" t="s">
        <v>1130</v>
      </c>
      <c r="CZS38" s="374" t="s">
        <v>1130</v>
      </c>
      <c r="CZT38" s="374" t="s">
        <v>1130</v>
      </c>
      <c r="CZU38" s="374" t="s">
        <v>1130</v>
      </c>
      <c r="CZV38" s="374" t="s">
        <v>1130</v>
      </c>
      <c r="CZW38" s="374" t="s">
        <v>1130</v>
      </c>
      <c r="CZX38" s="374" t="s">
        <v>1130</v>
      </c>
      <c r="CZY38" s="374" t="s">
        <v>1130</v>
      </c>
      <c r="CZZ38" s="374" t="s">
        <v>1130</v>
      </c>
      <c r="DAA38" s="374" t="s">
        <v>1130</v>
      </c>
      <c r="DAB38" s="374" t="s">
        <v>1130</v>
      </c>
      <c r="DAC38" s="374" t="s">
        <v>1130</v>
      </c>
      <c r="DAD38" s="374" t="s">
        <v>1130</v>
      </c>
      <c r="DAE38" s="374" t="s">
        <v>1130</v>
      </c>
      <c r="DAF38" s="374" t="s">
        <v>1130</v>
      </c>
      <c r="DAG38" s="374" t="s">
        <v>1130</v>
      </c>
      <c r="DAH38" s="374" t="s">
        <v>1130</v>
      </c>
      <c r="DAI38" s="374" t="s">
        <v>1130</v>
      </c>
      <c r="DAJ38" s="374" t="s">
        <v>1130</v>
      </c>
      <c r="DAK38" s="374" t="s">
        <v>1130</v>
      </c>
      <c r="DAL38" s="374" t="s">
        <v>1130</v>
      </c>
      <c r="DAM38" s="374" t="s">
        <v>1130</v>
      </c>
      <c r="DAN38" s="374" t="s">
        <v>1130</v>
      </c>
      <c r="DAO38" s="374" t="s">
        <v>1130</v>
      </c>
      <c r="DAP38" s="374" t="s">
        <v>1130</v>
      </c>
      <c r="DAQ38" s="374" t="s">
        <v>1130</v>
      </c>
      <c r="DAR38" s="374" t="s">
        <v>1130</v>
      </c>
      <c r="DAS38" s="374" t="s">
        <v>1130</v>
      </c>
      <c r="DAT38" s="374" t="s">
        <v>1130</v>
      </c>
      <c r="DAU38" s="374" t="s">
        <v>1130</v>
      </c>
      <c r="DAV38" s="374" t="s">
        <v>1130</v>
      </c>
      <c r="DAW38" s="374" t="s">
        <v>1130</v>
      </c>
      <c r="DAX38" s="374" t="s">
        <v>1130</v>
      </c>
      <c r="DAY38" s="374" t="s">
        <v>1130</v>
      </c>
      <c r="DAZ38" s="374" t="s">
        <v>1130</v>
      </c>
      <c r="DBA38" s="374" t="s">
        <v>1130</v>
      </c>
      <c r="DBB38" s="374" t="s">
        <v>1130</v>
      </c>
      <c r="DBC38" s="374" t="s">
        <v>1130</v>
      </c>
      <c r="DBD38" s="374" t="s">
        <v>1130</v>
      </c>
      <c r="DBE38" s="374" t="s">
        <v>1130</v>
      </c>
      <c r="DBF38" s="374" t="s">
        <v>1130</v>
      </c>
      <c r="DBG38" s="374" t="s">
        <v>1130</v>
      </c>
      <c r="DBH38" s="374" t="s">
        <v>1130</v>
      </c>
      <c r="DBI38" s="374" t="s">
        <v>1130</v>
      </c>
      <c r="DBJ38" s="374" t="s">
        <v>1130</v>
      </c>
      <c r="DBK38" s="374" t="s">
        <v>1130</v>
      </c>
      <c r="DBL38" s="374" t="s">
        <v>1130</v>
      </c>
      <c r="DBM38" s="374" t="s">
        <v>1130</v>
      </c>
      <c r="DBN38" s="374" t="s">
        <v>1130</v>
      </c>
      <c r="DBO38" s="374" t="s">
        <v>1130</v>
      </c>
      <c r="DBP38" s="374" t="s">
        <v>1130</v>
      </c>
      <c r="DBQ38" s="374" t="s">
        <v>1130</v>
      </c>
      <c r="DBR38" s="374" t="s">
        <v>1130</v>
      </c>
      <c r="DBS38" s="374" t="s">
        <v>1130</v>
      </c>
      <c r="DBT38" s="374" t="s">
        <v>1130</v>
      </c>
      <c r="DBU38" s="374" t="s">
        <v>1130</v>
      </c>
      <c r="DBV38" s="374" t="s">
        <v>1130</v>
      </c>
      <c r="DBW38" s="374" t="s">
        <v>1130</v>
      </c>
      <c r="DBX38" s="374" t="s">
        <v>1130</v>
      </c>
      <c r="DBY38" s="374" t="s">
        <v>1130</v>
      </c>
      <c r="DBZ38" s="374" t="s">
        <v>1130</v>
      </c>
      <c r="DCA38" s="374" t="s">
        <v>1130</v>
      </c>
      <c r="DCB38" s="374" t="s">
        <v>1130</v>
      </c>
      <c r="DCC38" s="374" t="s">
        <v>1130</v>
      </c>
      <c r="DCD38" s="374" t="s">
        <v>1130</v>
      </c>
      <c r="DCE38" s="374" t="s">
        <v>1130</v>
      </c>
      <c r="DCF38" s="374" t="s">
        <v>1130</v>
      </c>
      <c r="DCG38" s="374" t="s">
        <v>1130</v>
      </c>
      <c r="DCH38" s="374" t="s">
        <v>1130</v>
      </c>
      <c r="DCI38" s="374" t="s">
        <v>1130</v>
      </c>
      <c r="DCJ38" s="374" t="s">
        <v>1130</v>
      </c>
      <c r="DCK38" s="374" t="s">
        <v>1130</v>
      </c>
      <c r="DCL38" s="374" t="s">
        <v>1130</v>
      </c>
      <c r="DCM38" s="374" t="s">
        <v>1130</v>
      </c>
      <c r="DCN38" s="374" t="s">
        <v>1130</v>
      </c>
      <c r="DCO38" s="374" t="s">
        <v>1130</v>
      </c>
      <c r="DCP38" s="374" t="s">
        <v>1130</v>
      </c>
      <c r="DCQ38" s="374" t="s">
        <v>1130</v>
      </c>
      <c r="DCR38" s="374" t="s">
        <v>1130</v>
      </c>
      <c r="DCS38" s="374" t="s">
        <v>1130</v>
      </c>
      <c r="DCT38" s="374" t="s">
        <v>1130</v>
      </c>
      <c r="DCU38" s="374" t="s">
        <v>1130</v>
      </c>
      <c r="DCV38" s="374" t="s">
        <v>1130</v>
      </c>
      <c r="DCW38" s="374" t="s">
        <v>1130</v>
      </c>
      <c r="DCX38" s="374" t="s">
        <v>1130</v>
      </c>
      <c r="DCY38" s="374" t="s">
        <v>1130</v>
      </c>
      <c r="DCZ38" s="374" t="s">
        <v>1130</v>
      </c>
      <c r="DDA38" s="374" t="s">
        <v>1130</v>
      </c>
      <c r="DDB38" s="374" t="s">
        <v>1130</v>
      </c>
      <c r="DDC38" s="374" t="s">
        <v>1130</v>
      </c>
      <c r="DDD38" s="374" t="s">
        <v>1130</v>
      </c>
      <c r="DDE38" s="374" t="s">
        <v>1130</v>
      </c>
      <c r="DDF38" s="374" t="s">
        <v>1130</v>
      </c>
      <c r="DDG38" s="374" t="s">
        <v>1130</v>
      </c>
      <c r="DDH38" s="374" t="s">
        <v>1130</v>
      </c>
      <c r="DDI38" s="374" t="s">
        <v>1130</v>
      </c>
      <c r="DDJ38" s="374" t="s">
        <v>1130</v>
      </c>
      <c r="DDK38" s="374" t="s">
        <v>1130</v>
      </c>
      <c r="DDL38" s="374" t="s">
        <v>1130</v>
      </c>
      <c r="DDM38" s="374" t="s">
        <v>1130</v>
      </c>
      <c r="DDN38" s="374" t="s">
        <v>1130</v>
      </c>
      <c r="DDO38" s="374" t="s">
        <v>1130</v>
      </c>
      <c r="DDP38" s="374" t="s">
        <v>1130</v>
      </c>
      <c r="DDQ38" s="374" t="s">
        <v>1130</v>
      </c>
      <c r="DDR38" s="374" t="s">
        <v>1130</v>
      </c>
      <c r="DDS38" s="374" t="s">
        <v>1130</v>
      </c>
      <c r="DDT38" s="374" t="s">
        <v>1130</v>
      </c>
      <c r="DDU38" s="374" t="s">
        <v>1130</v>
      </c>
      <c r="DDV38" s="374" t="s">
        <v>1130</v>
      </c>
      <c r="DDW38" s="374" t="s">
        <v>1130</v>
      </c>
      <c r="DDX38" s="374" t="s">
        <v>1130</v>
      </c>
      <c r="DDY38" s="374" t="s">
        <v>1130</v>
      </c>
      <c r="DDZ38" s="374" t="s">
        <v>1130</v>
      </c>
      <c r="DEA38" s="374" t="s">
        <v>1130</v>
      </c>
      <c r="DEB38" s="374" t="s">
        <v>1130</v>
      </c>
      <c r="DEC38" s="374" t="s">
        <v>1130</v>
      </c>
      <c r="DED38" s="374" t="s">
        <v>1130</v>
      </c>
      <c r="DEE38" s="374" t="s">
        <v>1130</v>
      </c>
      <c r="DEF38" s="374" t="s">
        <v>1130</v>
      </c>
      <c r="DEG38" s="374" t="s">
        <v>1130</v>
      </c>
      <c r="DEH38" s="374" t="s">
        <v>1130</v>
      </c>
      <c r="DEI38" s="374" t="s">
        <v>1130</v>
      </c>
      <c r="DEJ38" s="374" t="s">
        <v>1130</v>
      </c>
      <c r="DEK38" s="374" t="s">
        <v>1130</v>
      </c>
      <c r="DEL38" s="374" t="s">
        <v>1130</v>
      </c>
      <c r="DEM38" s="374" t="s">
        <v>1130</v>
      </c>
      <c r="DEN38" s="374" t="s">
        <v>1130</v>
      </c>
      <c r="DEO38" s="374" t="s">
        <v>1130</v>
      </c>
      <c r="DEP38" s="374" t="s">
        <v>1130</v>
      </c>
      <c r="DEQ38" s="374" t="s">
        <v>1130</v>
      </c>
      <c r="DER38" s="374" t="s">
        <v>1130</v>
      </c>
      <c r="DES38" s="374" t="s">
        <v>1130</v>
      </c>
      <c r="DET38" s="374" t="s">
        <v>1130</v>
      </c>
      <c r="DEU38" s="374" t="s">
        <v>1130</v>
      </c>
      <c r="DEV38" s="374" t="s">
        <v>1130</v>
      </c>
      <c r="DEW38" s="374" t="s">
        <v>1130</v>
      </c>
      <c r="DEX38" s="374" t="s">
        <v>1130</v>
      </c>
      <c r="DEY38" s="374" t="s">
        <v>1130</v>
      </c>
      <c r="DEZ38" s="374" t="s">
        <v>1130</v>
      </c>
      <c r="DFA38" s="374" t="s">
        <v>1130</v>
      </c>
      <c r="DFB38" s="374" t="s">
        <v>1130</v>
      </c>
      <c r="DFC38" s="374" t="s">
        <v>1130</v>
      </c>
      <c r="DFD38" s="374" t="s">
        <v>1130</v>
      </c>
      <c r="DFE38" s="374" t="s">
        <v>1130</v>
      </c>
      <c r="DFF38" s="374" t="s">
        <v>1130</v>
      </c>
      <c r="DFG38" s="374" t="s">
        <v>1130</v>
      </c>
      <c r="DFH38" s="374" t="s">
        <v>1130</v>
      </c>
      <c r="DFI38" s="374" t="s">
        <v>1130</v>
      </c>
      <c r="DFJ38" s="374" t="s">
        <v>1130</v>
      </c>
      <c r="DFK38" s="374" t="s">
        <v>1130</v>
      </c>
      <c r="DFL38" s="374" t="s">
        <v>1130</v>
      </c>
      <c r="DFM38" s="374" t="s">
        <v>1130</v>
      </c>
      <c r="DFN38" s="374" t="s">
        <v>1130</v>
      </c>
      <c r="DFO38" s="374" t="s">
        <v>1130</v>
      </c>
      <c r="DFP38" s="374" t="s">
        <v>1130</v>
      </c>
      <c r="DFQ38" s="374" t="s">
        <v>1130</v>
      </c>
      <c r="DFR38" s="374" t="s">
        <v>1130</v>
      </c>
      <c r="DFS38" s="374" t="s">
        <v>1130</v>
      </c>
      <c r="DFT38" s="374" t="s">
        <v>1130</v>
      </c>
      <c r="DFU38" s="374" t="s">
        <v>1130</v>
      </c>
      <c r="DFV38" s="374" t="s">
        <v>1130</v>
      </c>
      <c r="DFW38" s="374" t="s">
        <v>1130</v>
      </c>
      <c r="DFX38" s="374" t="s">
        <v>1130</v>
      </c>
      <c r="DFY38" s="374" t="s">
        <v>1130</v>
      </c>
      <c r="DFZ38" s="374" t="s">
        <v>1130</v>
      </c>
      <c r="DGA38" s="374" t="s">
        <v>1130</v>
      </c>
      <c r="DGB38" s="374" t="s">
        <v>1130</v>
      </c>
      <c r="DGC38" s="374" t="s">
        <v>1130</v>
      </c>
      <c r="DGD38" s="374" t="s">
        <v>1130</v>
      </c>
      <c r="DGE38" s="374" t="s">
        <v>1130</v>
      </c>
      <c r="DGF38" s="374" t="s">
        <v>1130</v>
      </c>
      <c r="DGG38" s="374" t="s">
        <v>1130</v>
      </c>
      <c r="DGH38" s="374" t="s">
        <v>1130</v>
      </c>
      <c r="DGI38" s="374" t="s">
        <v>1130</v>
      </c>
      <c r="DGJ38" s="374" t="s">
        <v>1130</v>
      </c>
      <c r="DGK38" s="374" t="s">
        <v>1130</v>
      </c>
      <c r="DGL38" s="374" t="s">
        <v>1130</v>
      </c>
      <c r="DGM38" s="374" t="s">
        <v>1130</v>
      </c>
      <c r="DGN38" s="374" t="s">
        <v>1130</v>
      </c>
      <c r="DGO38" s="374" t="s">
        <v>1130</v>
      </c>
      <c r="DGP38" s="374" t="s">
        <v>1130</v>
      </c>
      <c r="DGQ38" s="374" t="s">
        <v>1130</v>
      </c>
      <c r="DGR38" s="374" t="s">
        <v>1130</v>
      </c>
      <c r="DGS38" s="374" t="s">
        <v>1130</v>
      </c>
      <c r="DGT38" s="374" t="s">
        <v>1130</v>
      </c>
      <c r="DGU38" s="374" t="s">
        <v>1130</v>
      </c>
      <c r="DGV38" s="374" t="s">
        <v>1130</v>
      </c>
      <c r="DGW38" s="374" t="s">
        <v>1130</v>
      </c>
      <c r="DGX38" s="374" t="s">
        <v>1130</v>
      </c>
      <c r="DGY38" s="374" t="s">
        <v>1130</v>
      </c>
      <c r="DGZ38" s="374" t="s">
        <v>1130</v>
      </c>
      <c r="DHA38" s="374" t="s">
        <v>1130</v>
      </c>
      <c r="DHB38" s="374" t="s">
        <v>1130</v>
      </c>
      <c r="DHC38" s="374" t="s">
        <v>1130</v>
      </c>
      <c r="DHD38" s="374" t="s">
        <v>1130</v>
      </c>
      <c r="DHE38" s="374" t="s">
        <v>1130</v>
      </c>
      <c r="DHF38" s="374" t="s">
        <v>1130</v>
      </c>
      <c r="DHG38" s="374" t="s">
        <v>1130</v>
      </c>
      <c r="DHH38" s="374" t="s">
        <v>1130</v>
      </c>
      <c r="DHI38" s="374" t="s">
        <v>1130</v>
      </c>
      <c r="DHJ38" s="374" t="s">
        <v>1130</v>
      </c>
      <c r="DHK38" s="374" t="s">
        <v>1130</v>
      </c>
      <c r="DHL38" s="374" t="s">
        <v>1130</v>
      </c>
      <c r="DHM38" s="374" t="s">
        <v>1130</v>
      </c>
      <c r="DHN38" s="374" t="s">
        <v>1130</v>
      </c>
      <c r="DHO38" s="374" t="s">
        <v>1130</v>
      </c>
      <c r="DHP38" s="374" t="s">
        <v>1130</v>
      </c>
      <c r="DHQ38" s="374" t="s">
        <v>1130</v>
      </c>
      <c r="DHR38" s="374" t="s">
        <v>1130</v>
      </c>
      <c r="DHS38" s="374" t="s">
        <v>1130</v>
      </c>
      <c r="DHT38" s="374" t="s">
        <v>1130</v>
      </c>
      <c r="DHU38" s="374" t="s">
        <v>1130</v>
      </c>
      <c r="DHV38" s="374" t="s">
        <v>1130</v>
      </c>
      <c r="DHW38" s="374" t="s">
        <v>1130</v>
      </c>
      <c r="DHX38" s="374" t="s">
        <v>1130</v>
      </c>
      <c r="DHY38" s="374" t="s">
        <v>1130</v>
      </c>
      <c r="DHZ38" s="374" t="s">
        <v>1130</v>
      </c>
      <c r="DIA38" s="374" t="s">
        <v>1130</v>
      </c>
      <c r="DIB38" s="374" t="s">
        <v>1130</v>
      </c>
      <c r="DIC38" s="374" t="s">
        <v>1130</v>
      </c>
      <c r="DID38" s="374" t="s">
        <v>1130</v>
      </c>
      <c r="DIE38" s="374" t="s">
        <v>1130</v>
      </c>
      <c r="DIF38" s="374" t="s">
        <v>1130</v>
      </c>
      <c r="DIG38" s="374" t="s">
        <v>1130</v>
      </c>
      <c r="DIH38" s="374" t="s">
        <v>1130</v>
      </c>
      <c r="DII38" s="374" t="s">
        <v>1130</v>
      </c>
      <c r="DIJ38" s="374" t="s">
        <v>1130</v>
      </c>
      <c r="DIK38" s="374" t="s">
        <v>1130</v>
      </c>
      <c r="DIL38" s="374" t="s">
        <v>1130</v>
      </c>
      <c r="DIM38" s="374" t="s">
        <v>1130</v>
      </c>
      <c r="DIN38" s="374" t="s">
        <v>1130</v>
      </c>
      <c r="DIO38" s="374" t="s">
        <v>1130</v>
      </c>
      <c r="DIP38" s="374" t="s">
        <v>1130</v>
      </c>
      <c r="DIQ38" s="374" t="s">
        <v>1130</v>
      </c>
      <c r="DIR38" s="374" t="s">
        <v>1130</v>
      </c>
      <c r="DIS38" s="374" t="s">
        <v>1130</v>
      </c>
      <c r="DIT38" s="374" t="s">
        <v>1130</v>
      </c>
      <c r="DIU38" s="374" t="s">
        <v>1130</v>
      </c>
      <c r="DIV38" s="374" t="s">
        <v>1130</v>
      </c>
      <c r="DIW38" s="374" t="s">
        <v>1130</v>
      </c>
      <c r="DIX38" s="374" t="s">
        <v>1130</v>
      </c>
      <c r="DIY38" s="374" t="s">
        <v>1130</v>
      </c>
      <c r="DIZ38" s="374" t="s">
        <v>1130</v>
      </c>
      <c r="DJA38" s="374" t="s">
        <v>1130</v>
      </c>
      <c r="DJB38" s="374" t="s">
        <v>1130</v>
      </c>
      <c r="DJC38" s="374" t="s">
        <v>1130</v>
      </c>
      <c r="DJD38" s="374" t="s">
        <v>1130</v>
      </c>
      <c r="DJE38" s="374" t="s">
        <v>1130</v>
      </c>
      <c r="DJF38" s="374" t="s">
        <v>1130</v>
      </c>
      <c r="DJG38" s="374" t="s">
        <v>1130</v>
      </c>
      <c r="DJH38" s="374" t="s">
        <v>1130</v>
      </c>
      <c r="DJI38" s="374" t="s">
        <v>1130</v>
      </c>
      <c r="DJJ38" s="374" t="s">
        <v>1130</v>
      </c>
      <c r="DJK38" s="374" t="s">
        <v>1130</v>
      </c>
      <c r="DJL38" s="374" t="s">
        <v>1130</v>
      </c>
      <c r="DJM38" s="374" t="s">
        <v>1130</v>
      </c>
      <c r="DJN38" s="374" t="s">
        <v>1130</v>
      </c>
      <c r="DJO38" s="374" t="s">
        <v>1130</v>
      </c>
      <c r="DJP38" s="374" t="s">
        <v>1130</v>
      </c>
      <c r="DJQ38" s="374" t="s">
        <v>1130</v>
      </c>
      <c r="DJR38" s="374" t="s">
        <v>1130</v>
      </c>
      <c r="DJS38" s="374" t="s">
        <v>1130</v>
      </c>
      <c r="DJT38" s="374" t="s">
        <v>1130</v>
      </c>
      <c r="DJU38" s="374" t="s">
        <v>1130</v>
      </c>
      <c r="DJV38" s="374" t="s">
        <v>1130</v>
      </c>
      <c r="DJW38" s="374" t="s">
        <v>1130</v>
      </c>
      <c r="DJX38" s="374" t="s">
        <v>1130</v>
      </c>
      <c r="DJY38" s="374" t="s">
        <v>1130</v>
      </c>
      <c r="DJZ38" s="374" t="s">
        <v>1130</v>
      </c>
      <c r="DKA38" s="374" t="s">
        <v>1130</v>
      </c>
      <c r="DKB38" s="374" t="s">
        <v>1130</v>
      </c>
      <c r="DKC38" s="374" t="s">
        <v>1130</v>
      </c>
      <c r="DKD38" s="374" t="s">
        <v>1130</v>
      </c>
      <c r="DKE38" s="374" t="s">
        <v>1130</v>
      </c>
      <c r="DKF38" s="374" t="s">
        <v>1130</v>
      </c>
      <c r="DKG38" s="374" t="s">
        <v>1130</v>
      </c>
      <c r="DKH38" s="374" t="s">
        <v>1130</v>
      </c>
      <c r="DKI38" s="374" t="s">
        <v>1130</v>
      </c>
      <c r="DKJ38" s="374" t="s">
        <v>1130</v>
      </c>
      <c r="DKK38" s="374" t="s">
        <v>1130</v>
      </c>
      <c r="DKL38" s="374" t="s">
        <v>1130</v>
      </c>
      <c r="DKM38" s="374" t="s">
        <v>1130</v>
      </c>
      <c r="DKN38" s="374" t="s">
        <v>1130</v>
      </c>
      <c r="DKO38" s="374" t="s">
        <v>1130</v>
      </c>
      <c r="DKP38" s="374" t="s">
        <v>1130</v>
      </c>
      <c r="DKQ38" s="374" t="s">
        <v>1130</v>
      </c>
      <c r="DKR38" s="374" t="s">
        <v>1130</v>
      </c>
      <c r="DKS38" s="374" t="s">
        <v>1130</v>
      </c>
      <c r="DKT38" s="374" t="s">
        <v>1130</v>
      </c>
      <c r="DKU38" s="374" t="s">
        <v>1130</v>
      </c>
      <c r="DKV38" s="374" t="s">
        <v>1130</v>
      </c>
      <c r="DKW38" s="374" t="s">
        <v>1130</v>
      </c>
      <c r="DKX38" s="374" t="s">
        <v>1130</v>
      </c>
      <c r="DKY38" s="374" t="s">
        <v>1130</v>
      </c>
      <c r="DKZ38" s="374" t="s">
        <v>1130</v>
      </c>
      <c r="DLA38" s="374" t="s">
        <v>1130</v>
      </c>
      <c r="DLB38" s="374" t="s">
        <v>1130</v>
      </c>
      <c r="DLC38" s="374" t="s">
        <v>1130</v>
      </c>
      <c r="DLD38" s="374" t="s">
        <v>1130</v>
      </c>
      <c r="DLE38" s="374" t="s">
        <v>1130</v>
      </c>
      <c r="DLF38" s="374" t="s">
        <v>1130</v>
      </c>
      <c r="DLG38" s="374" t="s">
        <v>1130</v>
      </c>
      <c r="DLH38" s="374" t="s">
        <v>1130</v>
      </c>
      <c r="DLI38" s="374" t="s">
        <v>1130</v>
      </c>
      <c r="DLJ38" s="374" t="s">
        <v>1130</v>
      </c>
      <c r="DLK38" s="374" t="s">
        <v>1130</v>
      </c>
      <c r="DLL38" s="374" t="s">
        <v>1130</v>
      </c>
      <c r="DLM38" s="374" t="s">
        <v>1130</v>
      </c>
      <c r="DLN38" s="374" t="s">
        <v>1130</v>
      </c>
      <c r="DLO38" s="374" t="s">
        <v>1130</v>
      </c>
      <c r="DLP38" s="374" t="s">
        <v>1130</v>
      </c>
      <c r="DLQ38" s="374" t="s">
        <v>1130</v>
      </c>
      <c r="DLR38" s="374" t="s">
        <v>1130</v>
      </c>
      <c r="DLS38" s="374" t="s">
        <v>1130</v>
      </c>
      <c r="DLT38" s="374" t="s">
        <v>1130</v>
      </c>
      <c r="DLU38" s="374" t="s">
        <v>1130</v>
      </c>
      <c r="DLV38" s="374" t="s">
        <v>1130</v>
      </c>
      <c r="DLW38" s="374" t="s">
        <v>1130</v>
      </c>
      <c r="DLX38" s="374" t="s">
        <v>1130</v>
      </c>
      <c r="DLY38" s="374" t="s">
        <v>1130</v>
      </c>
      <c r="DLZ38" s="374" t="s">
        <v>1130</v>
      </c>
      <c r="DMA38" s="374" t="s">
        <v>1130</v>
      </c>
      <c r="DMB38" s="374" t="s">
        <v>1130</v>
      </c>
      <c r="DMC38" s="374" t="s">
        <v>1130</v>
      </c>
      <c r="DMD38" s="374" t="s">
        <v>1130</v>
      </c>
      <c r="DME38" s="374" t="s">
        <v>1130</v>
      </c>
      <c r="DMF38" s="374" t="s">
        <v>1130</v>
      </c>
      <c r="DMG38" s="374" t="s">
        <v>1130</v>
      </c>
      <c r="DMH38" s="374" t="s">
        <v>1130</v>
      </c>
      <c r="DMI38" s="374" t="s">
        <v>1130</v>
      </c>
      <c r="DMJ38" s="374" t="s">
        <v>1130</v>
      </c>
      <c r="DMK38" s="374" t="s">
        <v>1130</v>
      </c>
      <c r="DML38" s="374" t="s">
        <v>1130</v>
      </c>
      <c r="DMM38" s="374" t="s">
        <v>1130</v>
      </c>
      <c r="DMN38" s="374" t="s">
        <v>1130</v>
      </c>
      <c r="DMO38" s="374" t="s">
        <v>1130</v>
      </c>
      <c r="DMP38" s="374" t="s">
        <v>1130</v>
      </c>
      <c r="DMQ38" s="374" t="s">
        <v>1130</v>
      </c>
      <c r="DMR38" s="374" t="s">
        <v>1130</v>
      </c>
      <c r="DMS38" s="374" t="s">
        <v>1130</v>
      </c>
      <c r="DMT38" s="374" t="s">
        <v>1130</v>
      </c>
      <c r="DMU38" s="374" t="s">
        <v>1130</v>
      </c>
      <c r="DMV38" s="374" t="s">
        <v>1130</v>
      </c>
      <c r="DMW38" s="374" t="s">
        <v>1130</v>
      </c>
      <c r="DMX38" s="374" t="s">
        <v>1130</v>
      </c>
      <c r="DMY38" s="374" t="s">
        <v>1130</v>
      </c>
      <c r="DMZ38" s="374" t="s">
        <v>1130</v>
      </c>
      <c r="DNA38" s="374" t="s">
        <v>1130</v>
      </c>
      <c r="DNB38" s="374" t="s">
        <v>1130</v>
      </c>
      <c r="DNC38" s="374" t="s">
        <v>1130</v>
      </c>
      <c r="DND38" s="374" t="s">
        <v>1130</v>
      </c>
      <c r="DNE38" s="374" t="s">
        <v>1130</v>
      </c>
      <c r="DNF38" s="374" t="s">
        <v>1130</v>
      </c>
      <c r="DNG38" s="374" t="s">
        <v>1130</v>
      </c>
      <c r="DNH38" s="374" t="s">
        <v>1130</v>
      </c>
      <c r="DNI38" s="374" t="s">
        <v>1130</v>
      </c>
      <c r="DNJ38" s="374" t="s">
        <v>1130</v>
      </c>
      <c r="DNK38" s="374" t="s">
        <v>1130</v>
      </c>
      <c r="DNL38" s="374" t="s">
        <v>1130</v>
      </c>
      <c r="DNM38" s="374" t="s">
        <v>1130</v>
      </c>
      <c r="DNN38" s="374" t="s">
        <v>1130</v>
      </c>
      <c r="DNO38" s="374" t="s">
        <v>1130</v>
      </c>
      <c r="DNP38" s="374" t="s">
        <v>1130</v>
      </c>
      <c r="DNQ38" s="374" t="s">
        <v>1130</v>
      </c>
      <c r="DNR38" s="374" t="s">
        <v>1130</v>
      </c>
      <c r="DNS38" s="374" t="s">
        <v>1130</v>
      </c>
      <c r="DNT38" s="374" t="s">
        <v>1130</v>
      </c>
      <c r="DNU38" s="374" t="s">
        <v>1130</v>
      </c>
      <c r="DNV38" s="374" t="s">
        <v>1130</v>
      </c>
      <c r="DNW38" s="374" t="s">
        <v>1130</v>
      </c>
      <c r="DNX38" s="374" t="s">
        <v>1130</v>
      </c>
      <c r="DNY38" s="374" t="s">
        <v>1130</v>
      </c>
      <c r="DNZ38" s="374" t="s">
        <v>1130</v>
      </c>
      <c r="DOA38" s="374" t="s">
        <v>1130</v>
      </c>
      <c r="DOB38" s="374" t="s">
        <v>1130</v>
      </c>
      <c r="DOC38" s="374" t="s">
        <v>1130</v>
      </c>
      <c r="DOD38" s="374" t="s">
        <v>1130</v>
      </c>
      <c r="DOE38" s="374" t="s">
        <v>1130</v>
      </c>
      <c r="DOF38" s="374" t="s">
        <v>1130</v>
      </c>
      <c r="DOG38" s="374" t="s">
        <v>1130</v>
      </c>
      <c r="DOH38" s="374" t="s">
        <v>1130</v>
      </c>
      <c r="DOI38" s="374" t="s">
        <v>1130</v>
      </c>
      <c r="DOJ38" s="374" t="s">
        <v>1130</v>
      </c>
      <c r="DOK38" s="374" t="s">
        <v>1130</v>
      </c>
      <c r="DOL38" s="374" t="s">
        <v>1130</v>
      </c>
      <c r="DOM38" s="374" t="s">
        <v>1130</v>
      </c>
      <c r="DON38" s="374" t="s">
        <v>1130</v>
      </c>
      <c r="DOO38" s="374" t="s">
        <v>1130</v>
      </c>
      <c r="DOP38" s="374" t="s">
        <v>1130</v>
      </c>
      <c r="DOQ38" s="374" t="s">
        <v>1130</v>
      </c>
      <c r="DOR38" s="374" t="s">
        <v>1130</v>
      </c>
      <c r="DOS38" s="374" t="s">
        <v>1130</v>
      </c>
      <c r="DOT38" s="374" t="s">
        <v>1130</v>
      </c>
      <c r="DOU38" s="374" t="s">
        <v>1130</v>
      </c>
      <c r="DOV38" s="374" t="s">
        <v>1130</v>
      </c>
      <c r="DOW38" s="374" t="s">
        <v>1130</v>
      </c>
      <c r="DOX38" s="374" t="s">
        <v>1130</v>
      </c>
      <c r="DOY38" s="374" t="s">
        <v>1130</v>
      </c>
      <c r="DOZ38" s="374" t="s">
        <v>1130</v>
      </c>
      <c r="DPA38" s="374" t="s">
        <v>1130</v>
      </c>
      <c r="DPB38" s="374" t="s">
        <v>1130</v>
      </c>
      <c r="DPC38" s="374" t="s">
        <v>1130</v>
      </c>
      <c r="DPD38" s="374" t="s">
        <v>1130</v>
      </c>
      <c r="DPE38" s="374" t="s">
        <v>1130</v>
      </c>
      <c r="DPF38" s="374" t="s">
        <v>1130</v>
      </c>
      <c r="DPG38" s="374" t="s">
        <v>1130</v>
      </c>
      <c r="DPH38" s="374" t="s">
        <v>1130</v>
      </c>
      <c r="DPI38" s="374" t="s">
        <v>1130</v>
      </c>
      <c r="DPJ38" s="374" t="s">
        <v>1130</v>
      </c>
      <c r="DPK38" s="374" t="s">
        <v>1130</v>
      </c>
      <c r="DPL38" s="374" t="s">
        <v>1130</v>
      </c>
      <c r="DPM38" s="374" t="s">
        <v>1130</v>
      </c>
      <c r="DPN38" s="374" t="s">
        <v>1130</v>
      </c>
      <c r="DPO38" s="374" t="s">
        <v>1130</v>
      </c>
      <c r="DPP38" s="374" t="s">
        <v>1130</v>
      </c>
      <c r="DPQ38" s="374" t="s">
        <v>1130</v>
      </c>
      <c r="DPR38" s="374" t="s">
        <v>1130</v>
      </c>
      <c r="DPS38" s="374" t="s">
        <v>1130</v>
      </c>
      <c r="DPT38" s="374" t="s">
        <v>1130</v>
      </c>
      <c r="DPU38" s="374" t="s">
        <v>1130</v>
      </c>
      <c r="DPV38" s="374" t="s">
        <v>1130</v>
      </c>
      <c r="DPW38" s="374" t="s">
        <v>1130</v>
      </c>
      <c r="DPX38" s="374" t="s">
        <v>1130</v>
      </c>
      <c r="DPY38" s="374" t="s">
        <v>1130</v>
      </c>
      <c r="DPZ38" s="374" t="s">
        <v>1130</v>
      </c>
      <c r="DQA38" s="374" t="s">
        <v>1130</v>
      </c>
      <c r="DQB38" s="374" t="s">
        <v>1130</v>
      </c>
      <c r="DQC38" s="374" t="s">
        <v>1130</v>
      </c>
      <c r="DQD38" s="374" t="s">
        <v>1130</v>
      </c>
      <c r="DQE38" s="374" t="s">
        <v>1130</v>
      </c>
      <c r="DQF38" s="374" t="s">
        <v>1130</v>
      </c>
      <c r="DQG38" s="374" t="s">
        <v>1130</v>
      </c>
      <c r="DQH38" s="374" t="s">
        <v>1130</v>
      </c>
      <c r="DQI38" s="374" t="s">
        <v>1130</v>
      </c>
      <c r="DQJ38" s="374" t="s">
        <v>1130</v>
      </c>
      <c r="DQK38" s="374" t="s">
        <v>1130</v>
      </c>
      <c r="DQL38" s="374" t="s">
        <v>1130</v>
      </c>
      <c r="DQM38" s="374" t="s">
        <v>1130</v>
      </c>
      <c r="DQN38" s="374" t="s">
        <v>1130</v>
      </c>
      <c r="DQO38" s="374" t="s">
        <v>1130</v>
      </c>
      <c r="DQP38" s="374" t="s">
        <v>1130</v>
      </c>
      <c r="DQQ38" s="374" t="s">
        <v>1130</v>
      </c>
      <c r="DQR38" s="374" t="s">
        <v>1130</v>
      </c>
      <c r="DQS38" s="374" t="s">
        <v>1130</v>
      </c>
      <c r="DQT38" s="374" t="s">
        <v>1130</v>
      </c>
      <c r="DQU38" s="374" t="s">
        <v>1130</v>
      </c>
      <c r="DQV38" s="374" t="s">
        <v>1130</v>
      </c>
      <c r="DQW38" s="374" t="s">
        <v>1130</v>
      </c>
      <c r="DQX38" s="374" t="s">
        <v>1130</v>
      </c>
      <c r="DQY38" s="374" t="s">
        <v>1130</v>
      </c>
      <c r="DQZ38" s="374" t="s">
        <v>1130</v>
      </c>
      <c r="DRA38" s="374" t="s">
        <v>1130</v>
      </c>
      <c r="DRB38" s="374" t="s">
        <v>1130</v>
      </c>
      <c r="DRC38" s="374" t="s">
        <v>1130</v>
      </c>
      <c r="DRD38" s="374" t="s">
        <v>1130</v>
      </c>
      <c r="DRE38" s="374" t="s">
        <v>1130</v>
      </c>
      <c r="DRF38" s="374" t="s">
        <v>1130</v>
      </c>
      <c r="DRG38" s="374" t="s">
        <v>1130</v>
      </c>
      <c r="DRH38" s="374" t="s">
        <v>1130</v>
      </c>
      <c r="DRI38" s="374" t="s">
        <v>1130</v>
      </c>
      <c r="DRJ38" s="374" t="s">
        <v>1130</v>
      </c>
      <c r="DRK38" s="374" t="s">
        <v>1130</v>
      </c>
      <c r="DRL38" s="374" t="s">
        <v>1130</v>
      </c>
      <c r="DRM38" s="374" t="s">
        <v>1130</v>
      </c>
      <c r="DRN38" s="374" t="s">
        <v>1130</v>
      </c>
      <c r="DRO38" s="374" t="s">
        <v>1130</v>
      </c>
      <c r="DRP38" s="374" t="s">
        <v>1130</v>
      </c>
      <c r="DRQ38" s="374" t="s">
        <v>1130</v>
      </c>
      <c r="DRR38" s="374" t="s">
        <v>1130</v>
      </c>
      <c r="DRS38" s="374" t="s">
        <v>1130</v>
      </c>
      <c r="DRT38" s="374" t="s">
        <v>1130</v>
      </c>
      <c r="DRU38" s="374" t="s">
        <v>1130</v>
      </c>
      <c r="DRV38" s="374" t="s">
        <v>1130</v>
      </c>
      <c r="DRW38" s="374" t="s">
        <v>1130</v>
      </c>
      <c r="DRX38" s="374" t="s">
        <v>1130</v>
      </c>
      <c r="DRY38" s="374" t="s">
        <v>1130</v>
      </c>
      <c r="DRZ38" s="374" t="s">
        <v>1130</v>
      </c>
      <c r="DSA38" s="374" t="s">
        <v>1130</v>
      </c>
      <c r="DSB38" s="374" t="s">
        <v>1130</v>
      </c>
      <c r="DSC38" s="374" t="s">
        <v>1130</v>
      </c>
      <c r="DSD38" s="374" t="s">
        <v>1130</v>
      </c>
      <c r="DSE38" s="374" t="s">
        <v>1130</v>
      </c>
      <c r="DSF38" s="374" t="s">
        <v>1130</v>
      </c>
      <c r="DSG38" s="374" t="s">
        <v>1130</v>
      </c>
      <c r="DSH38" s="374" t="s">
        <v>1130</v>
      </c>
      <c r="DSI38" s="374" t="s">
        <v>1130</v>
      </c>
      <c r="DSJ38" s="374" t="s">
        <v>1130</v>
      </c>
      <c r="DSK38" s="374" t="s">
        <v>1130</v>
      </c>
      <c r="DSL38" s="374" t="s">
        <v>1130</v>
      </c>
      <c r="DSM38" s="374" t="s">
        <v>1130</v>
      </c>
      <c r="DSN38" s="374" t="s">
        <v>1130</v>
      </c>
      <c r="DSO38" s="374" t="s">
        <v>1130</v>
      </c>
      <c r="DSP38" s="374" t="s">
        <v>1130</v>
      </c>
      <c r="DSQ38" s="374" t="s">
        <v>1130</v>
      </c>
      <c r="DSR38" s="374" t="s">
        <v>1130</v>
      </c>
      <c r="DSS38" s="374" t="s">
        <v>1130</v>
      </c>
      <c r="DST38" s="374" t="s">
        <v>1130</v>
      </c>
      <c r="DSU38" s="374" t="s">
        <v>1130</v>
      </c>
      <c r="DSV38" s="374" t="s">
        <v>1130</v>
      </c>
      <c r="DSW38" s="374" t="s">
        <v>1130</v>
      </c>
      <c r="DSX38" s="374" t="s">
        <v>1130</v>
      </c>
      <c r="DSY38" s="374" t="s">
        <v>1130</v>
      </c>
      <c r="DSZ38" s="374" t="s">
        <v>1130</v>
      </c>
      <c r="DTA38" s="374" t="s">
        <v>1130</v>
      </c>
      <c r="DTB38" s="374" t="s">
        <v>1130</v>
      </c>
      <c r="DTC38" s="374" t="s">
        <v>1130</v>
      </c>
      <c r="DTD38" s="374" t="s">
        <v>1130</v>
      </c>
      <c r="DTE38" s="374" t="s">
        <v>1130</v>
      </c>
      <c r="DTF38" s="374" t="s">
        <v>1130</v>
      </c>
      <c r="DTG38" s="374" t="s">
        <v>1130</v>
      </c>
      <c r="DTH38" s="374" t="s">
        <v>1130</v>
      </c>
      <c r="DTI38" s="374" t="s">
        <v>1130</v>
      </c>
      <c r="DTJ38" s="374" t="s">
        <v>1130</v>
      </c>
      <c r="DTK38" s="374" t="s">
        <v>1130</v>
      </c>
      <c r="DTL38" s="374" t="s">
        <v>1130</v>
      </c>
      <c r="DTM38" s="374" t="s">
        <v>1130</v>
      </c>
      <c r="DTN38" s="374" t="s">
        <v>1130</v>
      </c>
      <c r="DTO38" s="374" t="s">
        <v>1130</v>
      </c>
      <c r="DTP38" s="374" t="s">
        <v>1130</v>
      </c>
      <c r="DTQ38" s="374" t="s">
        <v>1130</v>
      </c>
      <c r="DTR38" s="374" t="s">
        <v>1130</v>
      </c>
      <c r="DTS38" s="374" t="s">
        <v>1130</v>
      </c>
      <c r="DTT38" s="374" t="s">
        <v>1130</v>
      </c>
      <c r="DTU38" s="374" t="s">
        <v>1130</v>
      </c>
      <c r="DTV38" s="374" t="s">
        <v>1130</v>
      </c>
      <c r="DTW38" s="374" t="s">
        <v>1130</v>
      </c>
      <c r="DTX38" s="374" t="s">
        <v>1130</v>
      </c>
      <c r="DTY38" s="374" t="s">
        <v>1130</v>
      </c>
      <c r="DTZ38" s="374" t="s">
        <v>1130</v>
      </c>
      <c r="DUA38" s="374" t="s">
        <v>1130</v>
      </c>
      <c r="DUB38" s="374" t="s">
        <v>1130</v>
      </c>
      <c r="DUC38" s="374" t="s">
        <v>1130</v>
      </c>
      <c r="DUD38" s="374" t="s">
        <v>1130</v>
      </c>
      <c r="DUE38" s="374" t="s">
        <v>1130</v>
      </c>
      <c r="DUF38" s="374" t="s">
        <v>1130</v>
      </c>
      <c r="DUG38" s="374" t="s">
        <v>1130</v>
      </c>
      <c r="DUH38" s="374" t="s">
        <v>1130</v>
      </c>
      <c r="DUI38" s="374" t="s">
        <v>1130</v>
      </c>
      <c r="DUJ38" s="374" t="s">
        <v>1130</v>
      </c>
      <c r="DUK38" s="374" t="s">
        <v>1130</v>
      </c>
      <c r="DUL38" s="374" t="s">
        <v>1130</v>
      </c>
      <c r="DUM38" s="374" t="s">
        <v>1130</v>
      </c>
      <c r="DUN38" s="374" t="s">
        <v>1130</v>
      </c>
      <c r="DUO38" s="374" t="s">
        <v>1130</v>
      </c>
      <c r="DUP38" s="374" t="s">
        <v>1130</v>
      </c>
      <c r="DUQ38" s="374" t="s">
        <v>1130</v>
      </c>
      <c r="DUR38" s="374" t="s">
        <v>1130</v>
      </c>
      <c r="DUS38" s="374" t="s">
        <v>1130</v>
      </c>
      <c r="DUT38" s="374" t="s">
        <v>1130</v>
      </c>
      <c r="DUU38" s="374" t="s">
        <v>1130</v>
      </c>
      <c r="DUV38" s="374" t="s">
        <v>1130</v>
      </c>
      <c r="DUW38" s="374" t="s">
        <v>1130</v>
      </c>
      <c r="DUX38" s="374" t="s">
        <v>1130</v>
      </c>
      <c r="DUY38" s="374" t="s">
        <v>1130</v>
      </c>
      <c r="DUZ38" s="374" t="s">
        <v>1130</v>
      </c>
      <c r="DVA38" s="374" t="s">
        <v>1130</v>
      </c>
      <c r="DVB38" s="374" t="s">
        <v>1130</v>
      </c>
      <c r="DVC38" s="374" t="s">
        <v>1130</v>
      </c>
      <c r="DVD38" s="374" t="s">
        <v>1130</v>
      </c>
      <c r="DVE38" s="374" t="s">
        <v>1130</v>
      </c>
      <c r="DVF38" s="374" t="s">
        <v>1130</v>
      </c>
      <c r="DVG38" s="374" t="s">
        <v>1130</v>
      </c>
      <c r="DVH38" s="374" t="s">
        <v>1130</v>
      </c>
      <c r="DVI38" s="374" t="s">
        <v>1130</v>
      </c>
      <c r="DVJ38" s="374" t="s">
        <v>1130</v>
      </c>
      <c r="DVK38" s="374" t="s">
        <v>1130</v>
      </c>
      <c r="DVL38" s="374" t="s">
        <v>1130</v>
      </c>
      <c r="DVM38" s="374" t="s">
        <v>1130</v>
      </c>
      <c r="DVN38" s="374" t="s">
        <v>1130</v>
      </c>
      <c r="DVO38" s="374" t="s">
        <v>1130</v>
      </c>
      <c r="DVP38" s="374" t="s">
        <v>1130</v>
      </c>
      <c r="DVQ38" s="374" t="s">
        <v>1130</v>
      </c>
      <c r="DVR38" s="374" t="s">
        <v>1130</v>
      </c>
      <c r="DVS38" s="374" t="s">
        <v>1130</v>
      </c>
      <c r="DVT38" s="374" t="s">
        <v>1130</v>
      </c>
      <c r="DVU38" s="374" t="s">
        <v>1130</v>
      </c>
      <c r="DVV38" s="374" t="s">
        <v>1130</v>
      </c>
      <c r="DVW38" s="374" t="s">
        <v>1130</v>
      </c>
      <c r="DVX38" s="374" t="s">
        <v>1130</v>
      </c>
      <c r="DVY38" s="374" t="s">
        <v>1130</v>
      </c>
      <c r="DVZ38" s="374" t="s">
        <v>1130</v>
      </c>
      <c r="DWA38" s="374" t="s">
        <v>1130</v>
      </c>
      <c r="DWB38" s="374" t="s">
        <v>1130</v>
      </c>
      <c r="DWC38" s="374" t="s">
        <v>1130</v>
      </c>
      <c r="DWD38" s="374" t="s">
        <v>1130</v>
      </c>
      <c r="DWE38" s="374" t="s">
        <v>1130</v>
      </c>
      <c r="DWF38" s="374" t="s">
        <v>1130</v>
      </c>
      <c r="DWG38" s="374" t="s">
        <v>1130</v>
      </c>
      <c r="DWH38" s="374" t="s">
        <v>1130</v>
      </c>
      <c r="DWI38" s="374" t="s">
        <v>1130</v>
      </c>
      <c r="DWJ38" s="374" t="s">
        <v>1130</v>
      </c>
      <c r="DWK38" s="374" t="s">
        <v>1130</v>
      </c>
      <c r="DWL38" s="374" t="s">
        <v>1130</v>
      </c>
      <c r="DWM38" s="374" t="s">
        <v>1130</v>
      </c>
      <c r="DWN38" s="374" t="s">
        <v>1130</v>
      </c>
      <c r="DWO38" s="374" t="s">
        <v>1130</v>
      </c>
      <c r="DWP38" s="374" t="s">
        <v>1130</v>
      </c>
      <c r="DWQ38" s="374" t="s">
        <v>1130</v>
      </c>
      <c r="DWR38" s="374" t="s">
        <v>1130</v>
      </c>
      <c r="DWS38" s="374" t="s">
        <v>1130</v>
      </c>
      <c r="DWT38" s="374" t="s">
        <v>1130</v>
      </c>
      <c r="DWU38" s="374" t="s">
        <v>1130</v>
      </c>
      <c r="DWV38" s="374" t="s">
        <v>1130</v>
      </c>
      <c r="DWW38" s="374" t="s">
        <v>1130</v>
      </c>
      <c r="DWX38" s="374" t="s">
        <v>1130</v>
      </c>
      <c r="DWY38" s="374" t="s">
        <v>1130</v>
      </c>
      <c r="DWZ38" s="374" t="s">
        <v>1130</v>
      </c>
      <c r="DXA38" s="374" t="s">
        <v>1130</v>
      </c>
      <c r="DXB38" s="374" t="s">
        <v>1130</v>
      </c>
      <c r="DXC38" s="374" t="s">
        <v>1130</v>
      </c>
      <c r="DXD38" s="374" t="s">
        <v>1130</v>
      </c>
      <c r="DXE38" s="374" t="s">
        <v>1130</v>
      </c>
      <c r="DXF38" s="374" t="s">
        <v>1130</v>
      </c>
      <c r="DXG38" s="374" t="s">
        <v>1130</v>
      </c>
      <c r="DXH38" s="374" t="s">
        <v>1130</v>
      </c>
      <c r="DXI38" s="374" t="s">
        <v>1130</v>
      </c>
      <c r="DXJ38" s="374" t="s">
        <v>1130</v>
      </c>
      <c r="DXK38" s="374" t="s">
        <v>1130</v>
      </c>
      <c r="DXL38" s="374" t="s">
        <v>1130</v>
      </c>
      <c r="DXM38" s="374" t="s">
        <v>1130</v>
      </c>
      <c r="DXN38" s="374" t="s">
        <v>1130</v>
      </c>
      <c r="DXO38" s="374" t="s">
        <v>1130</v>
      </c>
      <c r="DXP38" s="374" t="s">
        <v>1130</v>
      </c>
      <c r="DXQ38" s="374" t="s">
        <v>1130</v>
      </c>
      <c r="DXR38" s="374" t="s">
        <v>1130</v>
      </c>
      <c r="DXS38" s="374" t="s">
        <v>1130</v>
      </c>
      <c r="DXT38" s="374" t="s">
        <v>1130</v>
      </c>
      <c r="DXU38" s="374" t="s">
        <v>1130</v>
      </c>
      <c r="DXV38" s="374" t="s">
        <v>1130</v>
      </c>
      <c r="DXW38" s="374" t="s">
        <v>1130</v>
      </c>
      <c r="DXX38" s="374" t="s">
        <v>1130</v>
      </c>
      <c r="DXY38" s="374" t="s">
        <v>1130</v>
      </c>
      <c r="DXZ38" s="374" t="s">
        <v>1130</v>
      </c>
      <c r="DYA38" s="374" t="s">
        <v>1130</v>
      </c>
      <c r="DYB38" s="374" t="s">
        <v>1130</v>
      </c>
      <c r="DYC38" s="374" t="s">
        <v>1130</v>
      </c>
      <c r="DYD38" s="374" t="s">
        <v>1130</v>
      </c>
      <c r="DYE38" s="374" t="s">
        <v>1130</v>
      </c>
      <c r="DYF38" s="374" t="s">
        <v>1130</v>
      </c>
      <c r="DYG38" s="374" t="s">
        <v>1130</v>
      </c>
      <c r="DYH38" s="374" t="s">
        <v>1130</v>
      </c>
      <c r="DYI38" s="374" t="s">
        <v>1130</v>
      </c>
      <c r="DYJ38" s="374" t="s">
        <v>1130</v>
      </c>
      <c r="DYK38" s="374" t="s">
        <v>1130</v>
      </c>
      <c r="DYL38" s="374" t="s">
        <v>1130</v>
      </c>
      <c r="DYM38" s="374" t="s">
        <v>1130</v>
      </c>
      <c r="DYN38" s="374" t="s">
        <v>1130</v>
      </c>
      <c r="DYO38" s="374" t="s">
        <v>1130</v>
      </c>
      <c r="DYP38" s="374" t="s">
        <v>1130</v>
      </c>
      <c r="DYQ38" s="374" t="s">
        <v>1130</v>
      </c>
      <c r="DYR38" s="374" t="s">
        <v>1130</v>
      </c>
      <c r="DYS38" s="374" t="s">
        <v>1130</v>
      </c>
      <c r="DYT38" s="374" t="s">
        <v>1130</v>
      </c>
      <c r="DYU38" s="374" t="s">
        <v>1130</v>
      </c>
      <c r="DYV38" s="374" t="s">
        <v>1130</v>
      </c>
      <c r="DYW38" s="374" t="s">
        <v>1130</v>
      </c>
      <c r="DYX38" s="374" t="s">
        <v>1130</v>
      </c>
      <c r="DYY38" s="374" t="s">
        <v>1130</v>
      </c>
      <c r="DYZ38" s="374" t="s">
        <v>1130</v>
      </c>
      <c r="DZA38" s="374" t="s">
        <v>1130</v>
      </c>
      <c r="DZB38" s="374" t="s">
        <v>1130</v>
      </c>
      <c r="DZC38" s="374" t="s">
        <v>1130</v>
      </c>
      <c r="DZD38" s="374" t="s">
        <v>1130</v>
      </c>
      <c r="DZE38" s="374" t="s">
        <v>1130</v>
      </c>
      <c r="DZF38" s="374" t="s">
        <v>1130</v>
      </c>
      <c r="DZG38" s="374" t="s">
        <v>1130</v>
      </c>
      <c r="DZH38" s="374" t="s">
        <v>1130</v>
      </c>
      <c r="DZI38" s="374" t="s">
        <v>1130</v>
      </c>
      <c r="DZJ38" s="374" t="s">
        <v>1130</v>
      </c>
      <c r="DZK38" s="374" t="s">
        <v>1130</v>
      </c>
      <c r="DZL38" s="374" t="s">
        <v>1130</v>
      </c>
      <c r="DZM38" s="374" t="s">
        <v>1130</v>
      </c>
      <c r="DZN38" s="374" t="s">
        <v>1130</v>
      </c>
      <c r="DZO38" s="374" t="s">
        <v>1130</v>
      </c>
      <c r="DZP38" s="374" t="s">
        <v>1130</v>
      </c>
      <c r="DZQ38" s="374" t="s">
        <v>1130</v>
      </c>
      <c r="DZR38" s="374" t="s">
        <v>1130</v>
      </c>
      <c r="DZS38" s="374" t="s">
        <v>1130</v>
      </c>
      <c r="DZT38" s="374" t="s">
        <v>1130</v>
      </c>
      <c r="DZU38" s="374" t="s">
        <v>1130</v>
      </c>
      <c r="DZV38" s="374" t="s">
        <v>1130</v>
      </c>
      <c r="DZW38" s="374" t="s">
        <v>1130</v>
      </c>
      <c r="DZX38" s="374" t="s">
        <v>1130</v>
      </c>
      <c r="DZY38" s="374" t="s">
        <v>1130</v>
      </c>
      <c r="DZZ38" s="374" t="s">
        <v>1130</v>
      </c>
      <c r="EAA38" s="374" t="s">
        <v>1130</v>
      </c>
      <c r="EAB38" s="374" t="s">
        <v>1130</v>
      </c>
      <c r="EAC38" s="374" t="s">
        <v>1130</v>
      </c>
      <c r="EAD38" s="374" t="s">
        <v>1130</v>
      </c>
      <c r="EAE38" s="374" t="s">
        <v>1130</v>
      </c>
      <c r="EAF38" s="374" t="s">
        <v>1130</v>
      </c>
      <c r="EAG38" s="374" t="s">
        <v>1130</v>
      </c>
      <c r="EAH38" s="374" t="s">
        <v>1130</v>
      </c>
      <c r="EAI38" s="374" t="s">
        <v>1130</v>
      </c>
      <c r="EAJ38" s="374" t="s">
        <v>1130</v>
      </c>
      <c r="EAK38" s="374" t="s">
        <v>1130</v>
      </c>
      <c r="EAL38" s="374" t="s">
        <v>1130</v>
      </c>
      <c r="EAM38" s="374" t="s">
        <v>1130</v>
      </c>
      <c r="EAN38" s="374" t="s">
        <v>1130</v>
      </c>
      <c r="EAO38" s="374" t="s">
        <v>1130</v>
      </c>
      <c r="EAP38" s="374" t="s">
        <v>1130</v>
      </c>
      <c r="EAQ38" s="374" t="s">
        <v>1130</v>
      </c>
      <c r="EAR38" s="374" t="s">
        <v>1130</v>
      </c>
      <c r="EAS38" s="374" t="s">
        <v>1130</v>
      </c>
      <c r="EAT38" s="374" t="s">
        <v>1130</v>
      </c>
      <c r="EAU38" s="374" t="s">
        <v>1130</v>
      </c>
      <c r="EAV38" s="374" t="s">
        <v>1130</v>
      </c>
      <c r="EAW38" s="374" t="s">
        <v>1130</v>
      </c>
      <c r="EAX38" s="374" t="s">
        <v>1130</v>
      </c>
      <c r="EAY38" s="374" t="s">
        <v>1130</v>
      </c>
      <c r="EAZ38" s="374" t="s">
        <v>1130</v>
      </c>
      <c r="EBA38" s="374" t="s">
        <v>1130</v>
      </c>
      <c r="EBB38" s="374" t="s">
        <v>1130</v>
      </c>
      <c r="EBC38" s="374" t="s">
        <v>1130</v>
      </c>
      <c r="EBD38" s="374" t="s">
        <v>1130</v>
      </c>
      <c r="EBE38" s="374" t="s">
        <v>1130</v>
      </c>
      <c r="EBF38" s="374" t="s">
        <v>1130</v>
      </c>
      <c r="EBG38" s="374" t="s">
        <v>1130</v>
      </c>
      <c r="EBH38" s="374" t="s">
        <v>1130</v>
      </c>
      <c r="EBI38" s="374" t="s">
        <v>1130</v>
      </c>
      <c r="EBJ38" s="374" t="s">
        <v>1130</v>
      </c>
      <c r="EBK38" s="374" t="s">
        <v>1130</v>
      </c>
      <c r="EBL38" s="374" t="s">
        <v>1130</v>
      </c>
      <c r="EBM38" s="374" t="s">
        <v>1130</v>
      </c>
      <c r="EBN38" s="374" t="s">
        <v>1130</v>
      </c>
      <c r="EBO38" s="374" t="s">
        <v>1130</v>
      </c>
      <c r="EBP38" s="374" t="s">
        <v>1130</v>
      </c>
      <c r="EBQ38" s="374" t="s">
        <v>1130</v>
      </c>
      <c r="EBR38" s="374" t="s">
        <v>1130</v>
      </c>
      <c r="EBS38" s="374" t="s">
        <v>1130</v>
      </c>
      <c r="EBT38" s="374" t="s">
        <v>1130</v>
      </c>
      <c r="EBU38" s="374" t="s">
        <v>1130</v>
      </c>
      <c r="EBV38" s="374" t="s">
        <v>1130</v>
      </c>
      <c r="EBW38" s="374" t="s">
        <v>1130</v>
      </c>
      <c r="EBX38" s="374" t="s">
        <v>1130</v>
      </c>
      <c r="EBY38" s="374" t="s">
        <v>1130</v>
      </c>
      <c r="EBZ38" s="374" t="s">
        <v>1130</v>
      </c>
      <c r="ECA38" s="374" t="s">
        <v>1130</v>
      </c>
      <c r="ECB38" s="374" t="s">
        <v>1130</v>
      </c>
      <c r="ECC38" s="374" t="s">
        <v>1130</v>
      </c>
      <c r="ECD38" s="374" t="s">
        <v>1130</v>
      </c>
      <c r="ECE38" s="374" t="s">
        <v>1130</v>
      </c>
      <c r="ECF38" s="374" t="s">
        <v>1130</v>
      </c>
      <c r="ECG38" s="374" t="s">
        <v>1130</v>
      </c>
      <c r="ECH38" s="374" t="s">
        <v>1130</v>
      </c>
      <c r="ECI38" s="374" t="s">
        <v>1130</v>
      </c>
      <c r="ECJ38" s="374" t="s">
        <v>1130</v>
      </c>
      <c r="ECK38" s="374" t="s">
        <v>1130</v>
      </c>
      <c r="ECL38" s="374" t="s">
        <v>1130</v>
      </c>
      <c r="ECM38" s="374" t="s">
        <v>1130</v>
      </c>
      <c r="ECN38" s="374" t="s">
        <v>1130</v>
      </c>
      <c r="ECO38" s="374" t="s">
        <v>1130</v>
      </c>
      <c r="ECP38" s="374" t="s">
        <v>1130</v>
      </c>
      <c r="ECQ38" s="374" t="s">
        <v>1130</v>
      </c>
      <c r="ECR38" s="374" t="s">
        <v>1130</v>
      </c>
      <c r="ECS38" s="374" t="s">
        <v>1130</v>
      </c>
      <c r="ECT38" s="374" t="s">
        <v>1130</v>
      </c>
      <c r="ECU38" s="374" t="s">
        <v>1130</v>
      </c>
      <c r="ECV38" s="374" t="s">
        <v>1130</v>
      </c>
      <c r="ECW38" s="374" t="s">
        <v>1130</v>
      </c>
      <c r="ECX38" s="374" t="s">
        <v>1130</v>
      </c>
      <c r="ECY38" s="374" t="s">
        <v>1130</v>
      </c>
      <c r="ECZ38" s="374" t="s">
        <v>1130</v>
      </c>
      <c r="EDA38" s="374" t="s">
        <v>1130</v>
      </c>
      <c r="EDB38" s="374" t="s">
        <v>1130</v>
      </c>
      <c r="EDC38" s="374" t="s">
        <v>1130</v>
      </c>
      <c r="EDD38" s="374" t="s">
        <v>1130</v>
      </c>
      <c r="EDE38" s="374" t="s">
        <v>1130</v>
      </c>
      <c r="EDF38" s="374" t="s">
        <v>1130</v>
      </c>
      <c r="EDG38" s="374" t="s">
        <v>1130</v>
      </c>
      <c r="EDH38" s="374" t="s">
        <v>1130</v>
      </c>
      <c r="EDI38" s="374" t="s">
        <v>1130</v>
      </c>
      <c r="EDJ38" s="374" t="s">
        <v>1130</v>
      </c>
      <c r="EDK38" s="374" t="s">
        <v>1130</v>
      </c>
      <c r="EDL38" s="374" t="s">
        <v>1130</v>
      </c>
      <c r="EDM38" s="374" t="s">
        <v>1130</v>
      </c>
      <c r="EDN38" s="374" t="s">
        <v>1130</v>
      </c>
      <c r="EDO38" s="374" t="s">
        <v>1130</v>
      </c>
      <c r="EDP38" s="374" t="s">
        <v>1130</v>
      </c>
      <c r="EDQ38" s="374" t="s">
        <v>1130</v>
      </c>
      <c r="EDR38" s="374" t="s">
        <v>1130</v>
      </c>
      <c r="EDS38" s="374" t="s">
        <v>1130</v>
      </c>
      <c r="EDT38" s="374" t="s">
        <v>1130</v>
      </c>
      <c r="EDU38" s="374" t="s">
        <v>1130</v>
      </c>
      <c r="EDV38" s="374" t="s">
        <v>1130</v>
      </c>
      <c r="EDW38" s="374" t="s">
        <v>1130</v>
      </c>
      <c r="EDX38" s="374" t="s">
        <v>1130</v>
      </c>
      <c r="EDY38" s="374" t="s">
        <v>1130</v>
      </c>
      <c r="EDZ38" s="374" t="s">
        <v>1130</v>
      </c>
      <c r="EEA38" s="374" t="s">
        <v>1130</v>
      </c>
      <c r="EEB38" s="374" t="s">
        <v>1130</v>
      </c>
      <c r="EEC38" s="374" t="s">
        <v>1130</v>
      </c>
      <c r="EED38" s="374" t="s">
        <v>1130</v>
      </c>
      <c r="EEE38" s="374" t="s">
        <v>1130</v>
      </c>
      <c r="EEF38" s="374" t="s">
        <v>1130</v>
      </c>
      <c r="EEG38" s="374" t="s">
        <v>1130</v>
      </c>
      <c r="EEH38" s="374" t="s">
        <v>1130</v>
      </c>
      <c r="EEI38" s="374" t="s">
        <v>1130</v>
      </c>
      <c r="EEJ38" s="374" t="s">
        <v>1130</v>
      </c>
      <c r="EEK38" s="374" t="s">
        <v>1130</v>
      </c>
      <c r="EEL38" s="374" t="s">
        <v>1130</v>
      </c>
      <c r="EEM38" s="374" t="s">
        <v>1130</v>
      </c>
      <c r="EEN38" s="374" t="s">
        <v>1130</v>
      </c>
      <c r="EEO38" s="374" t="s">
        <v>1130</v>
      </c>
      <c r="EEP38" s="374" t="s">
        <v>1130</v>
      </c>
      <c r="EEQ38" s="374" t="s">
        <v>1130</v>
      </c>
      <c r="EER38" s="374" t="s">
        <v>1130</v>
      </c>
      <c r="EES38" s="374" t="s">
        <v>1130</v>
      </c>
      <c r="EET38" s="374" t="s">
        <v>1130</v>
      </c>
      <c r="EEU38" s="374" t="s">
        <v>1130</v>
      </c>
      <c r="EEV38" s="374" t="s">
        <v>1130</v>
      </c>
      <c r="EEW38" s="374" t="s">
        <v>1130</v>
      </c>
      <c r="EEX38" s="374" t="s">
        <v>1130</v>
      </c>
      <c r="EEY38" s="374" t="s">
        <v>1130</v>
      </c>
      <c r="EEZ38" s="374" t="s">
        <v>1130</v>
      </c>
      <c r="EFA38" s="374" t="s">
        <v>1130</v>
      </c>
      <c r="EFB38" s="374" t="s">
        <v>1130</v>
      </c>
      <c r="EFC38" s="374" t="s">
        <v>1130</v>
      </c>
      <c r="EFD38" s="374" t="s">
        <v>1130</v>
      </c>
      <c r="EFE38" s="374" t="s">
        <v>1130</v>
      </c>
      <c r="EFF38" s="374" t="s">
        <v>1130</v>
      </c>
      <c r="EFG38" s="374" t="s">
        <v>1130</v>
      </c>
      <c r="EFH38" s="374" t="s">
        <v>1130</v>
      </c>
      <c r="EFI38" s="374" t="s">
        <v>1130</v>
      </c>
      <c r="EFJ38" s="374" t="s">
        <v>1130</v>
      </c>
      <c r="EFK38" s="374" t="s">
        <v>1130</v>
      </c>
      <c r="EFL38" s="374" t="s">
        <v>1130</v>
      </c>
      <c r="EFM38" s="374" t="s">
        <v>1130</v>
      </c>
      <c r="EFN38" s="374" t="s">
        <v>1130</v>
      </c>
      <c r="EFO38" s="374" t="s">
        <v>1130</v>
      </c>
      <c r="EFP38" s="374" t="s">
        <v>1130</v>
      </c>
      <c r="EFQ38" s="374" t="s">
        <v>1130</v>
      </c>
      <c r="EFR38" s="374" t="s">
        <v>1130</v>
      </c>
      <c r="EFS38" s="374" t="s">
        <v>1130</v>
      </c>
      <c r="EFT38" s="374" t="s">
        <v>1130</v>
      </c>
      <c r="EFU38" s="374" t="s">
        <v>1130</v>
      </c>
      <c r="EFV38" s="374" t="s">
        <v>1130</v>
      </c>
      <c r="EFW38" s="374" t="s">
        <v>1130</v>
      </c>
      <c r="EFX38" s="374" t="s">
        <v>1130</v>
      </c>
      <c r="EFY38" s="374" t="s">
        <v>1130</v>
      </c>
      <c r="EFZ38" s="374" t="s">
        <v>1130</v>
      </c>
      <c r="EGA38" s="374" t="s">
        <v>1130</v>
      </c>
      <c r="EGB38" s="374" t="s">
        <v>1130</v>
      </c>
      <c r="EGC38" s="374" t="s">
        <v>1130</v>
      </c>
      <c r="EGD38" s="374" t="s">
        <v>1130</v>
      </c>
      <c r="EGE38" s="374" t="s">
        <v>1130</v>
      </c>
      <c r="EGF38" s="374" t="s">
        <v>1130</v>
      </c>
      <c r="EGG38" s="374" t="s">
        <v>1130</v>
      </c>
      <c r="EGH38" s="374" t="s">
        <v>1130</v>
      </c>
      <c r="EGI38" s="374" t="s">
        <v>1130</v>
      </c>
      <c r="EGJ38" s="374" t="s">
        <v>1130</v>
      </c>
      <c r="EGK38" s="374" t="s">
        <v>1130</v>
      </c>
      <c r="EGL38" s="374" t="s">
        <v>1130</v>
      </c>
      <c r="EGM38" s="374" t="s">
        <v>1130</v>
      </c>
      <c r="EGN38" s="374" t="s">
        <v>1130</v>
      </c>
      <c r="EGO38" s="374" t="s">
        <v>1130</v>
      </c>
      <c r="EGP38" s="374" t="s">
        <v>1130</v>
      </c>
      <c r="EGQ38" s="374" t="s">
        <v>1130</v>
      </c>
      <c r="EGR38" s="374" t="s">
        <v>1130</v>
      </c>
      <c r="EGS38" s="374" t="s">
        <v>1130</v>
      </c>
      <c r="EGT38" s="374" t="s">
        <v>1130</v>
      </c>
      <c r="EGU38" s="374" t="s">
        <v>1130</v>
      </c>
      <c r="EGV38" s="374" t="s">
        <v>1130</v>
      </c>
      <c r="EGW38" s="374" t="s">
        <v>1130</v>
      </c>
      <c r="EGX38" s="374" t="s">
        <v>1130</v>
      </c>
      <c r="EGY38" s="374" t="s">
        <v>1130</v>
      </c>
      <c r="EGZ38" s="374" t="s">
        <v>1130</v>
      </c>
      <c r="EHA38" s="374" t="s">
        <v>1130</v>
      </c>
      <c r="EHB38" s="374" t="s">
        <v>1130</v>
      </c>
      <c r="EHC38" s="374" t="s">
        <v>1130</v>
      </c>
      <c r="EHD38" s="374" t="s">
        <v>1130</v>
      </c>
      <c r="EHE38" s="374" t="s">
        <v>1130</v>
      </c>
      <c r="EHF38" s="374" t="s">
        <v>1130</v>
      </c>
      <c r="EHG38" s="374" t="s">
        <v>1130</v>
      </c>
      <c r="EHH38" s="374" t="s">
        <v>1130</v>
      </c>
      <c r="EHI38" s="374" t="s">
        <v>1130</v>
      </c>
      <c r="EHJ38" s="374" t="s">
        <v>1130</v>
      </c>
      <c r="EHK38" s="374" t="s">
        <v>1130</v>
      </c>
      <c r="EHL38" s="374" t="s">
        <v>1130</v>
      </c>
      <c r="EHM38" s="374" t="s">
        <v>1130</v>
      </c>
      <c r="EHN38" s="374" t="s">
        <v>1130</v>
      </c>
      <c r="EHO38" s="374" t="s">
        <v>1130</v>
      </c>
      <c r="EHP38" s="374" t="s">
        <v>1130</v>
      </c>
      <c r="EHQ38" s="374" t="s">
        <v>1130</v>
      </c>
      <c r="EHR38" s="374" t="s">
        <v>1130</v>
      </c>
      <c r="EHS38" s="374" t="s">
        <v>1130</v>
      </c>
      <c r="EHT38" s="374" t="s">
        <v>1130</v>
      </c>
      <c r="EHU38" s="374" t="s">
        <v>1130</v>
      </c>
      <c r="EHV38" s="374" t="s">
        <v>1130</v>
      </c>
      <c r="EHW38" s="374" t="s">
        <v>1130</v>
      </c>
      <c r="EHX38" s="374" t="s">
        <v>1130</v>
      </c>
      <c r="EHY38" s="374" t="s">
        <v>1130</v>
      </c>
      <c r="EHZ38" s="374" t="s">
        <v>1130</v>
      </c>
      <c r="EIA38" s="374" t="s">
        <v>1130</v>
      </c>
      <c r="EIB38" s="374" t="s">
        <v>1130</v>
      </c>
      <c r="EIC38" s="374" t="s">
        <v>1130</v>
      </c>
      <c r="EID38" s="374" t="s">
        <v>1130</v>
      </c>
      <c r="EIE38" s="374" t="s">
        <v>1130</v>
      </c>
      <c r="EIF38" s="374" t="s">
        <v>1130</v>
      </c>
      <c r="EIG38" s="374" t="s">
        <v>1130</v>
      </c>
      <c r="EIH38" s="374" t="s">
        <v>1130</v>
      </c>
      <c r="EII38" s="374" t="s">
        <v>1130</v>
      </c>
      <c r="EIJ38" s="374" t="s">
        <v>1130</v>
      </c>
      <c r="EIK38" s="374" t="s">
        <v>1130</v>
      </c>
      <c r="EIL38" s="374" t="s">
        <v>1130</v>
      </c>
      <c r="EIM38" s="374" t="s">
        <v>1130</v>
      </c>
      <c r="EIN38" s="374" t="s">
        <v>1130</v>
      </c>
      <c r="EIO38" s="374" t="s">
        <v>1130</v>
      </c>
      <c r="EIP38" s="374" t="s">
        <v>1130</v>
      </c>
      <c r="EIQ38" s="374" t="s">
        <v>1130</v>
      </c>
      <c r="EIR38" s="374" t="s">
        <v>1130</v>
      </c>
      <c r="EIS38" s="374" t="s">
        <v>1130</v>
      </c>
      <c r="EIT38" s="374" t="s">
        <v>1130</v>
      </c>
      <c r="EIU38" s="374" t="s">
        <v>1130</v>
      </c>
      <c r="EIV38" s="374" t="s">
        <v>1130</v>
      </c>
      <c r="EIW38" s="374" t="s">
        <v>1130</v>
      </c>
      <c r="EIX38" s="374" t="s">
        <v>1130</v>
      </c>
      <c r="EIY38" s="374" t="s">
        <v>1130</v>
      </c>
      <c r="EIZ38" s="374" t="s">
        <v>1130</v>
      </c>
      <c r="EJA38" s="374" t="s">
        <v>1130</v>
      </c>
      <c r="EJB38" s="374" t="s">
        <v>1130</v>
      </c>
      <c r="EJC38" s="374" t="s">
        <v>1130</v>
      </c>
      <c r="EJD38" s="374" t="s">
        <v>1130</v>
      </c>
      <c r="EJE38" s="374" t="s">
        <v>1130</v>
      </c>
      <c r="EJF38" s="374" t="s">
        <v>1130</v>
      </c>
      <c r="EJG38" s="374" t="s">
        <v>1130</v>
      </c>
      <c r="EJH38" s="374" t="s">
        <v>1130</v>
      </c>
      <c r="EJI38" s="374" t="s">
        <v>1130</v>
      </c>
      <c r="EJJ38" s="374" t="s">
        <v>1130</v>
      </c>
      <c r="EJK38" s="374" t="s">
        <v>1130</v>
      </c>
      <c r="EJL38" s="374" t="s">
        <v>1130</v>
      </c>
      <c r="EJM38" s="374" t="s">
        <v>1130</v>
      </c>
      <c r="EJN38" s="374" t="s">
        <v>1130</v>
      </c>
      <c r="EJO38" s="374" t="s">
        <v>1130</v>
      </c>
      <c r="EJP38" s="374" t="s">
        <v>1130</v>
      </c>
      <c r="EJQ38" s="374" t="s">
        <v>1130</v>
      </c>
      <c r="EJR38" s="374" t="s">
        <v>1130</v>
      </c>
      <c r="EJS38" s="374" t="s">
        <v>1130</v>
      </c>
      <c r="EJT38" s="374" t="s">
        <v>1130</v>
      </c>
      <c r="EJU38" s="374" t="s">
        <v>1130</v>
      </c>
      <c r="EJV38" s="374" t="s">
        <v>1130</v>
      </c>
      <c r="EJW38" s="374" t="s">
        <v>1130</v>
      </c>
      <c r="EJX38" s="374" t="s">
        <v>1130</v>
      </c>
      <c r="EJY38" s="374" t="s">
        <v>1130</v>
      </c>
      <c r="EJZ38" s="374" t="s">
        <v>1130</v>
      </c>
      <c r="EKA38" s="374" t="s">
        <v>1130</v>
      </c>
      <c r="EKB38" s="374" t="s">
        <v>1130</v>
      </c>
      <c r="EKC38" s="374" t="s">
        <v>1130</v>
      </c>
      <c r="EKD38" s="374" t="s">
        <v>1130</v>
      </c>
      <c r="EKE38" s="374" t="s">
        <v>1130</v>
      </c>
      <c r="EKF38" s="374" t="s">
        <v>1130</v>
      </c>
      <c r="EKG38" s="374" t="s">
        <v>1130</v>
      </c>
      <c r="EKH38" s="374" t="s">
        <v>1130</v>
      </c>
      <c r="EKI38" s="374" t="s">
        <v>1130</v>
      </c>
      <c r="EKJ38" s="374" t="s">
        <v>1130</v>
      </c>
      <c r="EKK38" s="374" t="s">
        <v>1130</v>
      </c>
      <c r="EKL38" s="374" t="s">
        <v>1130</v>
      </c>
      <c r="EKM38" s="374" t="s">
        <v>1130</v>
      </c>
      <c r="EKN38" s="374" t="s">
        <v>1130</v>
      </c>
      <c r="EKO38" s="374" t="s">
        <v>1130</v>
      </c>
      <c r="EKP38" s="374" t="s">
        <v>1130</v>
      </c>
      <c r="EKQ38" s="374" t="s">
        <v>1130</v>
      </c>
      <c r="EKR38" s="374" t="s">
        <v>1130</v>
      </c>
      <c r="EKS38" s="374" t="s">
        <v>1130</v>
      </c>
      <c r="EKT38" s="374" t="s">
        <v>1130</v>
      </c>
      <c r="EKU38" s="374" t="s">
        <v>1130</v>
      </c>
      <c r="EKV38" s="374" t="s">
        <v>1130</v>
      </c>
      <c r="EKW38" s="374" t="s">
        <v>1130</v>
      </c>
      <c r="EKX38" s="374" t="s">
        <v>1130</v>
      </c>
      <c r="EKY38" s="374" t="s">
        <v>1130</v>
      </c>
      <c r="EKZ38" s="374" t="s">
        <v>1130</v>
      </c>
      <c r="ELA38" s="374" t="s">
        <v>1130</v>
      </c>
      <c r="ELB38" s="374" t="s">
        <v>1130</v>
      </c>
      <c r="ELC38" s="374" t="s">
        <v>1130</v>
      </c>
      <c r="ELD38" s="374" t="s">
        <v>1130</v>
      </c>
      <c r="ELE38" s="374" t="s">
        <v>1130</v>
      </c>
      <c r="ELF38" s="374" t="s">
        <v>1130</v>
      </c>
      <c r="ELG38" s="374" t="s">
        <v>1130</v>
      </c>
      <c r="ELH38" s="374" t="s">
        <v>1130</v>
      </c>
      <c r="ELI38" s="374" t="s">
        <v>1130</v>
      </c>
      <c r="ELJ38" s="374" t="s">
        <v>1130</v>
      </c>
      <c r="ELK38" s="374" t="s">
        <v>1130</v>
      </c>
      <c r="ELL38" s="374" t="s">
        <v>1130</v>
      </c>
      <c r="ELM38" s="374" t="s">
        <v>1130</v>
      </c>
      <c r="ELN38" s="374" t="s">
        <v>1130</v>
      </c>
      <c r="ELO38" s="374" t="s">
        <v>1130</v>
      </c>
      <c r="ELP38" s="374" t="s">
        <v>1130</v>
      </c>
      <c r="ELQ38" s="374" t="s">
        <v>1130</v>
      </c>
      <c r="ELR38" s="374" t="s">
        <v>1130</v>
      </c>
      <c r="ELS38" s="374" t="s">
        <v>1130</v>
      </c>
      <c r="ELT38" s="374" t="s">
        <v>1130</v>
      </c>
      <c r="ELU38" s="374" t="s">
        <v>1130</v>
      </c>
      <c r="ELV38" s="374" t="s">
        <v>1130</v>
      </c>
      <c r="ELW38" s="374" t="s">
        <v>1130</v>
      </c>
      <c r="ELX38" s="374" t="s">
        <v>1130</v>
      </c>
      <c r="ELY38" s="374" t="s">
        <v>1130</v>
      </c>
      <c r="ELZ38" s="374" t="s">
        <v>1130</v>
      </c>
      <c r="EMA38" s="374" t="s">
        <v>1130</v>
      </c>
      <c r="EMB38" s="374" t="s">
        <v>1130</v>
      </c>
      <c r="EMC38" s="374" t="s">
        <v>1130</v>
      </c>
      <c r="EMD38" s="374" t="s">
        <v>1130</v>
      </c>
      <c r="EME38" s="374" t="s">
        <v>1130</v>
      </c>
      <c r="EMF38" s="374" t="s">
        <v>1130</v>
      </c>
      <c r="EMG38" s="374" t="s">
        <v>1130</v>
      </c>
      <c r="EMH38" s="374" t="s">
        <v>1130</v>
      </c>
      <c r="EMI38" s="374" t="s">
        <v>1130</v>
      </c>
      <c r="EMJ38" s="374" t="s">
        <v>1130</v>
      </c>
      <c r="EMK38" s="374" t="s">
        <v>1130</v>
      </c>
      <c r="EML38" s="374" t="s">
        <v>1130</v>
      </c>
      <c r="EMM38" s="374" t="s">
        <v>1130</v>
      </c>
      <c r="EMN38" s="374" t="s">
        <v>1130</v>
      </c>
      <c r="EMO38" s="374" t="s">
        <v>1130</v>
      </c>
      <c r="EMP38" s="374" t="s">
        <v>1130</v>
      </c>
      <c r="EMQ38" s="374" t="s">
        <v>1130</v>
      </c>
      <c r="EMR38" s="374" t="s">
        <v>1130</v>
      </c>
      <c r="EMS38" s="374" t="s">
        <v>1130</v>
      </c>
      <c r="EMT38" s="374" t="s">
        <v>1130</v>
      </c>
      <c r="EMU38" s="374" t="s">
        <v>1130</v>
      </c>
      <c r="EMV38" s="374" t="s">
        <v>1130</v>
      </c>
      <c r="EMW38" s="374" t="s">
        <v>1130</v>
      </c>
      <c r="EMX38" s="374" t="s">
        <v>1130</v>
      </c>
      <c r="EMY38" s="374" t="s">
        <v>1130</v>
      </c>
      <c r="EMZ38" s="374" t="s">
        <v>1130</v>
      </c>
      <c r="ENA38" s="374" t="s">
        <v>1130</v>
      </c>
      <c r="ENB38" s="374" t="s">
        <v>1130</v>
      </c>
      <c r="ENC38" s="374" t="s">
        <v>1130</v>
      </c>
      <c r="END38" s="374" t="s">
        <v>1130</v>
      </c>
      <c r="ENE38" s="374" t="s">
        <v>1130</v>
      </c>
      <c r="ENF38" s="374" t="s">
        <v>1130</v>
      </c>
      <c r="ENG38" s="374" t="s">
        <v>1130</v>
      </c>
      <c r="ENH38" s="374" t="s">
        <v>1130</v>
      </c>
      <c r="ENI38" s="374" t="s">
        <v>1130</v>
      </c>
      <c r="ENJ38" s="374" t="s">
        <v>1130</v>
      </c>
      <c r="ENK38" s="374" t="s">
        <v>1130</v>
      </c>
      <c r="ENL38" s="374" t="s">
        <v>1130</v>
      </c>
      <c r="ENM38" s="374" t="s">
        <v>1130</v>
      </c>
      <c r="ENN38" s="374" t="s">
        <v>1130</v>
      </c>
      <c r="ENO38" s="374" t="s">
        <v>1130</v>
      </c>
      <c r="ENP38" s="374" t="s">
        <v>1130</v>
      </c>
      <c r="ENQ38" s="374" t="s">
        <v>1130</v>
      </c>
      <c r="ENR38" s="374" t="s">
        <v>1130</v>
      </c>
      <c r="ENS38" s="374" t="s">
        <v>1130</v>
      </c>
      <c r="ENT38" s="374" t="s">
        <v>1130</v>
      </c>
      <c r="ENU38" s="374" t="s">
        <v>1130</v>
      </c>
      <c r="ENV38" s="374" t="s">
        <v>1130</v>
      </c>
      <c r="ENW38" s="374" t="s">
        <v>1130</v>
      </c>
      <c r="ENX38" s="374" t="s">
        <v>1130</v>
      </c>
      <c r="ENY38" s="374" t="s">
        <v>1130</v>
      </c>
      <c r="ENZ38" s="374" t="s">
        <v>1130</v>
      </c>
      <c r="EOA38" s="374" t="s">
        <v>1130</v>
      </c>
      <c r="EOB38" s="374" t="s">
        <v>1130</v>
      </c>
      <c r="EOC38" s="374" t="s">
        <v>1130</v>
      </c>
      <c r="EOD38" s="374" t="s">
        <v>1130</v>
      </c>
      <c r="EOE38" s="374" t="s">
        <v>1130</v>
      </c>
      <c r="EOF38" s="374" t="s">
        <v>1130</v>
      </c>
      <c r="EOG38" s="374" t="s">
        <v>1130</v>
      </c>
      <c r="EOH38" s="374" t="s">
        <v>1130</v>
      </c>
      <c r="EOI38" s="374" t="s">
        <v>1130</v>
      </c>
      <c r="EOJ38" s="374" t="s">
        <v>1130</v>
      </c>
      <c r="EOK38" s="374" t="s">
        <v>1130</v>
      </c>
      <c r="EOL38" s="374" t="s">
        <v>1130</v>
      </c>
      <c r="EOM38" s="374" t="s">
        <v>1130</v>
      </c>
      <c r="EON38" s="374" t="s">
        <v>1130</v>
      </c>
      <c r="EOO38" s="374" t="s">
        <v>1130</v>
      </c>
      <c r="EOP38" s="374" t="s">
        <v>1130</v>
      </c>
      <c r="EOQ38" s="374" t="s">
        <v>1130</v>
      </c>
      <c r="EOR38" s="374" t="s">
        <v>1130</v>
      </c>
      <c r="EOS38" s="374" t="s">
        <v>1130</v>
      </c>
      <c r="EOT38" s="374" t="s">
        <v>1130</v>
      </c>
      <c r="EOU38" s="374" t="s">
        <v>1130</v>
      </c>
      <c r="EOV38" s="374" t="s">
        <v>1130</v>
      </c>
      <c r="EOW38" s="374" t="s">
        <v>1130</v>
      </c>
      <c r="EOX38" s="374" t="s">
        <v>1130</v>
      </c>
      <c r="EOY38" s="374" t="s">
        <v>1130</v>
      </c>
      <c r="EOZ38" s="374" t="s">
        <v>1130</v>
      </c>
      <c r="EPA38" s="374" t="s">
        <v>1130</v>
      </c>
      <c r="EPB38" s="374" t="s">
        <v>1130</v>
      </c>
      <c r="EPC38" s="374" t="s">
        <v>1130</v>
      </c>
      <c r="EPD38" s="374" t="s">
        <v>1130</v>
      </c>
      <c r="EPE38" s="374" t="s">
        <v>1130</v>
      </c>
      <c r="EPF38" s="374" t="s">
        <v>1130</v>
      </c>
      <c r="EPG38" s="374" t="s">
        <v>1130</v>
      </c>
      <c r="EPH38" s="374" t="s">
        <v>1130</v>
      </c>
      <c r="EPI38" s="374" t="s">
        <v>1130</v>
      </c>
      <c r="EPJ38" s="374" t="s">
        <v>1130</v>
      </c>
      <c r="EPK38" s="374" t="s">
        <v>1130</v>
      </c>
      <c r="EPL38" s="374" t="s">
        <v>1130</v>
      </c>
      <c r="EPM38" s="374" t="s">
        <v>1130</v>
      </c>
      <c r="EPN38" s="374" t="s">
        <v>1130</v>
      </c>
      <c r="EPO38" s="374" t="s">
        <v>1130</v>
      </c>
      <c r="EPP38" s="374" t="s">
        <v>1130</v>
      </c>
      <c r="EPQ38" s="374" t="s">
        <v>1130</v>
      </c>
      <c r="EPR38" s="374" t="s">
        <v>1130</v>
      </c>
      <c r="EPS38" s="374" t="s">
        <v>1130</v>
      </c>
      <c r="EPT38" s="374" t="s">
        <v>1130</v>
      </c>
      <c r="EPU38" s="374" t="s">
        <v>1130</v>
      </c>
      <c r="EPV38" s="374" t="s">
        <v>1130</v>
      </c>
      <c r="EPW38" s="374" t="s">
        <v>1130</v>
      </c>
      <c r="EPX38" s="374" t="s">
        <v>1130</v>
      </c>
      <c r="EPY38" s="374" t="s">
        <v>1130</v>
      </c>
      <c r="EPZ38" s="374" t="s">
        <v>1130</v>
      </c>
      <c r="EQA38" s="374" t="s">
        <v>1130</v>
      </c>
      <c r="EQB38" s="374" t="s">
        <v>1130</v>
      </c>
      <c r="EQC38" s="374" t="s">
        <v>1130</v>
      </c>
      <c r="EQD38" s="374" t="s">
        <v>1130</v>
      </c>
      <c r="EQE38" s="374" t="s">
        <v>1130</v>
      </c>
      <c r="EQF38" s="374" t="s">
        <v>1130</v>
      </c>
      <c r="EQG38" s="374" t="s">
        <v>1130</v>
      </c>
      <c r="EQH38" s="374" t="s">
        <v>1130</v>
      </c>
      <c r="EQI38" s="374" t="s">
        <v>1130</v>
      </c>
      <c r="EQJ38" s="374" t="s">
        <v>1130</v>
      </c>
      <c r="EQK38" s="374" t="s">
        <v>1130</v>
      </c>
      <c r="EQL38" s="374" t="s">
        <v>1130</v>
      </c>
      <c r="EQM38" s="374" t="s">
        <v>1130</v>
      </c>
      <c r="EQN38" s="374" t="s">
        <v>1130</v>
      </c>
      <c r="EQO38" s="374" t="s">
        <v>1130</v>
      </c>
      <c r="EQP38" s="374" t="s">
        <v>1130</v>
      </c>
      <c r="EQQ38" s="374" t="s">
        <v>1130</v>
      </c>
      <c r="EQR38" s="374" t="s">
        <v>1130</v>
      </c>
      <c r="EQS38" s="374" t="s">
        <v>1130</v>
      </c>
      <c r="EQT38" s="374" t="s">
        <v>1130</v>
      </c>
      <c r="EQU38" s="374" t="s">
        <v>1130</v>
      </c>
      <c r="EQV38" s="374" t="s">
        <v>1130</v>
      </c>
      <c r="EQW38" s="374" t="s">
        <v>1130</v>
      </c>
      <c r="EQX38" s="374" t="s">
        <v>1130</v>
      </c>
      <c r="EQY38" s="374" t="s">
        <v>1130</v>
      </c>
      <c r="EQZ38" s="374" t="s">
        <v>1130</v>
      </c>
      <c r="ERA38" s="374" t="s">
        <v>1130</v>
      </c>
      <c r="ERB38" s="374" t="s">
        <v>1130</v>
      </c>
      <c r="ERC38" s="374" t="s">
        <v>1130</v>
      </c>
      <c r="ERD38" s="374" t="s">
        <v>1130</v>
      </c>
      <c r="ERE38" s="374" t="s">
        <v>1130</v>
      </c>
      <c r="ERF38" s="374" t="s">
        <v>1130</v>
      </c>
      <c r="ERG38" s="374" t="s">
        <v>1130</v>
      </c>
      <c r="ERH38" s="374" t="s">
        <v>1130</v>
      </c>
      <c r="ERI38" s="374" t="s">
        <v>1130</v>
      </c>
      <c r="ERJ38" s="374" t="s">
        <v>1130</v>
      </c>
      <c r="ERK38" s="374" t="s">
        <v>1130</v>
      </c>
      <c r="ERL38" s="374" t="s">
        <v>1130</v>
      </c>
      <c r="ERM38" s="374" t="s">
        <v>1130</v>
      </c>
      <c r="ERN38" s="374" t="s">
        <v>1130</v>
      </c>
      <c r="ERO38" s="374" t="s">
        <v>1130</v>
      </c>
      <c r="ERP38" s="374" t="s">
        <v>1130</v>
      </c>
      <c r="ERQ38" s="374" t="s">
        <v>1130</v>
      </c>
      <c r="ERR38" s="374" t="s">
        <v>1130</v>
      </c>
      <c r="ERS38" s="374" t="s">
        <v>1130</v>
      </c>
      <c r="ERT38" s="374" t="s">
        <v>1130</v>
      </c>
      <c r="ERU38" s="374" t="s">
        <v>1130</v>
      </c>
      <c r="ERV38" s="374" t="s">
        <v>1130</v>
      </c>
      <c r="ERW38" s="374" t="s">
        <v>1130</v>
      </c>
      <c r="ERX38" s="374" t="s">
        <v>1130</v>
      </c>
      <c r="ERY38" s="374" t="s">
        <v>1130</v>
      </c>
      <c r="ERZ38" s="374" t="s">
        <v>1130</v>
      </c>
      <c r="ESA38" s="374" t="s">
        <v>1130</v>
      </c>
      <c r="ESB38" s="374" t="s">
        <v>1130</v>
      </c>
      <c r="ESC38" s="374" t="s">
        <v>1130</v>
      </c>
      <c r="ESD38" s="374" t="s">
        <v>1130</v>
      </c>
      <c r="ESE38" s="374" t="s">
        <v>1130</v>
      </c>
      <c r="ESF38" s="374" t="s">
        <v>1130</v>
      </c>
      <c r="ESG38" s="374" t="s">
        <v>1130</v>
      </c>
      <c r="ESH38" s="374" t="s">
        <v>1130</v>
      </c>
      <c r="ESI38" s="374" t="s">
        <v>1130</v>
      </c>
      <c r="ESJ38" s="374" t="s">
        <v>1130</v>
      </c>
      <c r="ESK38" s="374" t="s">
        <v>1130</v>
      </c>
      <c r="ESL38" s="374" t="s">
        <v>1130</v>
      </c>
      <c r="ESM38" s="374" t="s">
        <v>1130</v>
      </c>
      <c r="ESN38" s="374" t="s">
        <v>1130</v>
      </c>
      <c r="ESO38" s="374" t="s">
        <v>1130</v>
      </c>
      <c r="ESP38" s="374" t="s">
        <v>1130</v>
      </c>
      <c r="ESQ38" s="374" t="s">
        <v>1130</v>
      </c>
      <c r="ESR38" s="374" t="s">
        <v>1130</v>
      </c>
      <c r="ESS38" s="374" t="s">
        <v>1130</v>
      </c>
      <c r="EST38" s="374" t="s">
        <v>1130</v>
      </c>
      <c r="ESU38" s="374" t="s">
        <v>1130</v>
      </c>
      <c r="ESV38" s="374" t="s">
        <v>1130</v>
      </c>
      <c r="ESW38" s="374" t="s">
        <v>1130</v>
      </c>
      <c r="ESX38" s="374" t="s">
        <v>1130</v>
      </c>
      <c r="ESY38" s="374" t="s">
        <v>1130</v>
      </c>
      <c r="ESZ38" s="374" t="s">
        <v>1130</v>
      </c>
      <c r="ETA38" s="374" t="s">
        <v>1130</v>
      </c>
      <c r="ETB38" s="374" t="s">
        <v>1130</v>
      </c>
      <c r="ETC38" s="374" t="s">
        <v>1130</v>
      </c>
      <c r="ETD38" s="374" t="s">
        <v>1130</v>
      </c>
      <c r="ETE38" s="374" t="s">
        <v>1130</v>
      </c>
      <c r="ETF38" s="374" t="s">
        <v>1130</v>
      </c>
      <c r="ETG38" s="374" t="s">
        <v>1130</v>
      </c>
      <c r="ETH38" s="374" t="s">
        <v>1130</v>
      </c>
      <c r="ETI38" s="374" t="s">
        <v>1130</v>
      </c>
      <c r="ETJ38" s="374" t="s">
        <v>1130</v>
      </c>
      <c r="ETK38" s="374" t="s">
        <v>1130</v>
      </c>
      <c r="ETL38" s="374" t="s">
        <v>1130</v>
      </c>
      <c r="ETM38" s="374" t="s">
        <v>1130</v>
      </c>
      <c r="ETN38" s="374" t="s">
        <v>1130</v>
      </c>
      <c r="ETO38" s="374" t="s">
        <v>1130</v>
      </c>
      <c r="ETP38" s="374" t="s">
        <v>1130</v>
      </c>
      <c r="ETQ38" s="374" t="s">
        <v>1130</v>
      </c>
      <c r="ETR38" s="374" t="s">
        <v>1130</v>
      </c>
      <c r="ETS38" s="374" t="s">
        <v>1130</v>
      </c>
      <c r="ETT38" s="374" t="s">
        <v>1130</v>
      </c>
      <c r="ETU38" s="374" t="s">
        <v>1130</v>
      </c>
      <c r="ETV38" s="374" t="s">
        <v>1130</v>
      </c>
      <c r="ETW38" s="374" t="s">
        <v>1130</v>
      </c>
      <c r="ETX38" s="374" t="s">
        <v>1130</v>
      </c>
      <c r="ETY38" s="374" t="s">
        <v>1130</v>
      </c>
      <c r="ETZ38" s="374" t="s">
        <v>1130</v>
      </c>
      <c r="EUA38" s="374" t="s">
        <v>1130</v>
      </c>
      <c r="EUB38" s="374" t="s">
        <v>1130</v>
      </c>
      <c r="EUC38" s="374" t="s">
        <v>1130</v>
      </c>
      <c r="EUD38" s="374" t="s">
        <v>1130</v>
      </c>
      <c r="EUE38" s="374" t="s">
        <v>1130</v>
      </c>
      <c r="EUF38" s="374" t="s">
        <v>1130</v>
      </c>
      <c r="EUG38" s="374" t="s">
        <v>1130</v>
      </c>
      <c r="EUH38" s="374" t="s">
        <v>1130</v>
      </c>
      <c r="EUI38" s="374" t="s">
        <v>1130</v>
      </c>
      <c r="EUJ38" s="374" t="s">
        <v>1130</v>
      </c>
      <c r="EUK38" s="374" t="s">
        <v>1130</v>
      </c>
      <c r="EUL38" s="374" t="s">
        <v>1130</v>
      </c>
      <c r="EUM38" s="374" t="s">
        <v>1130</v>
      </c>
      <c r="EUN38" s="374" t="s">
        <v>1130</v>
      </c>
      <c r="EUO38" s="374" t="s">
        <v>1130</v>
      </c>
      <c r="EUP38" s="374" t="s">
        <v>1130</v>
      </c>
      <c r="EUQ38" s="374" t="s">
        <v>1130</v>
      </c>
      <c r="EUR38" s="374" t="s">
        <v>1130</v>
      </c>
      <c r="EUS38" s="374" t="s">
        <v>1130</v>
      </c>
      <c r="EUT38" s="374" t="s">
        <v>1130</v>
      </c>
      <c r="EUU38" s="374" t="s">
        <v>1130</v>
      </c>
      <c r="EUV38" s="374" t="s">
        <v>1130</v>
      </c>
      <c r="EUW38" s="374" t="s">
        <v>1130</v>
      </c>
      <c r="EUX38" s="374" t="s">
        <v>1130</v>
      </c>
      <c r="EUY38" s="374" t="s">
        <v>1130</v>
      </c>
      <c r="EUZ38" s="374" t="s">
        <v>1130</v>
      </c>
      <c r="EVA38" s="374" t="s">
        <v>1130</v>
      </c>
      <c r="EVB38" s="374" t="s">
        <v>1130</v>
      </c>
      <c r="EVC38" s="374" t="s">
        <v>1130</v>
      </c>
      <c r="EVD38" s="374" t="s">
        <v>1130</v>
      </c>
      <c r="EVE38" s="374" t="s">
        <v>1130</v>
      </c>
      <c r="EVF38" s="374" t="s">
        <v>1130</v>
      </c>
      <c r="EVG38" s="374" t="s">
        <v>1130</v>
      </c>
      <c r="EVH38" s="374" t="s">
        <v>1130</v>
      </c>
      <c r="EVI38" s="374" t="s">
        <v>1130</v>
      </c>
      <c r="EVJ38" s="374" t="s">
        <v>1130</v>
      </c>
      <c r="EVK38" s="374" t="s">
        <v>1130</v>
      </c>
      <c r="EVL38" s="374" t="s">
        <v>1130</v>
      </c>
      <c r="EVM38" s="374" t="s">
        <v>1130</v>
      </c>
      <c r="EVN38" s="374" t="s">
        <v>1130</v>
      </c>
      <c r="EVO38" s="374" t="s">
        <v>1130</v>
      </c>
      <c r="EVP38" s="374" t="s">
        <v>1130</v>
      </c>
      <c r="EVQ38" s="374" t="s">
        <v>1130</v>
      </c>
      <c r="EVR38" s="374" t="s">
        <v>1130</v>
      </c>
      <c r="EVS38" s="374" t="s">
        <v>1130</v>
      </c>
      <c r="EVT38" s="374" t="s">
        <v>1130</v>
      </c>
      <c r="EVU38" s="374" t="s">
        <v>1130</v>
      </c>
      <c r="EVV38" s="374" t="s">
        <v>1130</v>
      </c>
      <c r="EVW38" s="374" t="s">
        <v>1130</v>
      </c>
      <c r="EVX38" s="374" t="s">
        <v>1130</v>
      </c>
      <c r="EVY38" s="374" t="s">
        <v>1130</v>
      </c>
      <c r="EVZ38" s="374" t="s">
        <v>1130</v>
      </c>
      <c r="EWA38" s="374" t="s">
        <v>1130</v>
      </c>
      <c r="EWB38" s="374" t="s">
        <v>1130</v>
      </c>
      <c r="EWC38" s="374" t="s">
        <v>1130</v>
      </c>
      <c r="EWD38" s="374" t="s">
        <v>1130</v>
      </c>
      <c r="EWE38" s="374" t="s">
        <v>1130</v>
      </c>
      <c r="EWF38" s="374" t="s">
        <v>1130</v>
      </c>
      <c r="EWG38" s="374" t="s">
        <v>1130</v>
      </c>
      <c r="EWH38" s="374" t="s">
        <v>1130</v>
      </c>
      <c r="EWI38" s="374" t="s">
        <v>1130</v>
      </c>
      <c r="EWJ38" s="374" t="s">
        <v>1130</v>
      </c>
      <c r="EWK38" s="374" t="s">
        <v>1130</v>
      </c>
      <c r="EWL38" s="374" t="s">
        <v>1130</v>
      </c>
      <c r="EWM38" s="374" t="s">
        <v>1130</v>
      </c>
      <c r="EWN38" s="374" t="s">
        <v>1130</v>
      </c>
      <c r="EWO38" s="374" t="s">
        <v>1130</v>
      </c>
      <c r="EWP38" s="374" t="s">
        <v>1130</v>
      </c>
      <c r="EWQ38" s="374" t="s">
        <v>1130</v>
      </c>
      <c r="EWR38" s="374" t="s">
        <v>1130</v>
      </c>
      <c r="EWS38" s="374" t="s">
        <v>1130</v>
      </c>
      <c r="EWT38" s="374" t="s">
        <v>1130</v>
      </c>
      <c r="EWU38" s="374" t="s">
        <v>1130</v>
      </c>
      <c r="EWV38" s="374" t="s">
        <v>1130</v>
      </c>
      <c r="EWW38" s="374" t="s">
        <v>1130</v>
      </c>
      <c r="EWX38" s="374" t="s">
        <v>1130</v>
      </c>
      <c r="EWY38" s="374" t="s">
        <v>1130</v>
      </c>
      <c r="EWZ38" s="374" t="s">
        <v>1130</v>
      </c>
      <c r="EXA38" s="374" t="s">
        <v>1130</v>
      </c>
      <c r="EXB38" s="374" t="s">
        <v>1130</v>
      </c>
      <c r="EXC38" s="374" t="s">
        <v>1130</v>
      </c>
      <c r="EXD38" s="374" t="s">
        <v>1130</v>
      </c>
      <c r="EXE38" s="374" t="s">
        <v>1130</v>
      </c>
      <c r="EXF38" s="374" t="s">
        <v>1130</v>
      </c>
      <c r="EXG38" s="374" t="s">
        <v>1130</v>
      </c>
      <c r="EXH38" s="374" t="s">
        <v>1130</v>
      </c>
      <c r="EXI38" s="374" t="s">
        <v>1130</v>
      </c>
      <c r="EXJ38" s="374" t="s">
        <v>1130</v>
      </c>
      <c r="EXK38" s="374" t="s">
        <v>1130</v>
      </c>
      <c r="EXL38" s="374" t="s">
        <v>1130</v>
      </c>
      <c r="EXM38" s="374" t="s">
        <v>1130</v>
      </c>
      <c r="EXN38" s="374" t="s">
        <v>1130</v>
      </c>
      <c r="EXO38" s="374" t="s">
        <v>1130</v>
      </c>
      <c r="EXP38" s="374" t="s">
        <v>1130</v>
      </c>
      <c r="EXQ38" s="374" t="s">
        <v>1130</v>
      </c>
      <c r="EXR38" s="374" t="s">
        <v>1130</v>
      </c>
      <c r="EXS38" s="374" t="s">
        <v>1130</v>
      </c>
      <c r="EXT38" s="374" t="s">
        <v>1130</v>
      </c>
      <c r="EXU38" s="374" t="s">
        <v>1130</v>
      </c>
      <c r="EXV38" s="374" t="s">
        <v>1130</v>
      </c>
      <c r="EXW38" s="374" t="s">
        <v>1130</v>
      </c>
      <c r="EXX38" s="374" t="s">
        <v>1130</v>
      </c>
      <c r="EXY38" s="374" t="s">
        <v>1130</v>
      </c>
      <c r="EXZ38" s="374" t="s">
        <v>1130</v>
      </c>
      <c r="EYA38" s="374" t="s">
        <v>1130</v>
      </c>
      <c r="EYB38" s="374" t="s">
        <v>1130</v>
      </c>
      <c r="EYC38" s="374" t="s">
        <v>1130</v>
      </c>
      <c r="EYD38" s="374" t="s">
        <v>1130</v>
      </c>
      <c r="EYE38" s="374" t="s">
        <v>1130</v>
      </c>
      <c r="EYF38" s="374" t="s">
        <v>1130</v>
      </c>
      <c r="EYG38" s="374" t="s">
        <v>1130</v>
      </c>
      <c r="EYH38" s="374" t="s">
        <v>1130</v>
      </c>
      <c r="EYI38" s="374" t="s">
        <v>1130</v>
      </c>
      <c r="EYJ38" s="374" t="s">
        <v>1130</v>
      </c>
      <c r="EYK38" s="374" t="s">
        <v>1130</v>
      </c>
      <c r="EYL38" s="374" t="s">
        <v>1130</v>
      </c>
      <c r="EYM38" s="374" t="s">
        <v>1130</v>
      </c>
      <c r="EYN38" s="374" t="s">
        <v>1130</v>
      </c>
      <c r="EYO38" s="374" t="s">
        <v>1130</v>
      </c>
      <c r="EYP38" s="374" t="s">
        <v>1130</v>
      </c>
      <c r="EYQ38" s="374" t="s">
        <v>1130</v>
      </c>
      <c r="EYR38" s="374" t="s">
        <v>1130</v>
      </c>
      <c r="EYS38" s="374" t="s">
        <v>1130</v>
      </c>
      <c r="EYT38" s="374" t="s">
        <v>1130</v>
      </c>
      <c r="EYU38" s="374" t="s">
        <v>1130</v>
      </c>
      <c r="EYV38" s="374" t="s">
        <v>1130</v>
      </c>
      <c r="EYW38" s="374" t="s">
        <v>1130</v>
      </c>
      <c r="EYX38" s="374" t="s">
        <v>1130</v>
      </c>
      <c r="EYY38" s="374" t="s">
        <v>1130</v>
      </c>
      <c r="EYZ38" s="374" t="s">
        <v>1130</v>
      </c>
      <c r="EZA38" s="374" t="s">
        <v>1130</v>
      </c>
      <c r="EZB38" s="374" t="s">
        <v>1130</v>
      </c>
      <c r="EZC38" s="374" t="s">
        <v>1130</v>
      </c>
      <c r="EZD38" s="374" t="s">
        <v>1130</v>
      </c>
      <c r="EZE38" s="374" t="s">
        <v>1130</v>
      </c>
      <c r="EZF38" s="374" t="s">
        <v>1130</v>
      </c>
      <c r="EZG38" s="374" t="s">
        <v>1130</v>
      </c>
      <c r="EZH38" s="374" t="s">
        <v>1130</v>
      </c>
      <c r="EZI38" s="374" t="s">
        <v>1130</v>
      </c>
      <c r="EZJ38" s="374" t="s">
        <v>1130</v>
      </c>
      <c r="EZK38" s="374" t="s">
        <v>1130</v>
      </c>
      <c r="EZL38" s="374" t="s">
        <v>1130</v>
      </c>
      <c r="EZM38" s="374" t="s">
        <v>1130</v>
      </c>
      <c r="EZN38" s="374" t="s">
        <v>1130</v>
      </c>
      <c r="EZO38" s="374" t="s">
        <v>1130</v>
      </c>
      <c r="EZP38" s="374" t="s">
        <v>1130</v>
      </c>
      <c r="EZQ38" s="374" t="s">
        <v>1130</v>
      </c>
      <c r="EZR38" s="374" t="s">
        <v>1130</v>
      </c>
      <c r="EZS38" s="374" t="s">
        <v>1130</v>
      </c>
      <c r="EZT38" s="374" t="s">
        <v>1130</v>
      </c>
      <c r="EZU38" s="374" t="s">
        <v>1130</v>
      </c>
      <c r="EZV38" s="374" t="s">
        <v>1130</v>
      </c>
      <c r="EZW38" s="374" t="s">
        <v>1130</v>
      </c>
      <c r="EZX38" s="374" t="s">
        <v>1130</v>
      </c>
      <c r="EZY38" s="374" t="s">
        <v>1130</v>
      </c>
      <c r="EZZ38" s="374" t="s">
        <v>1130</v>
      </c>
      <c r="FAA38" s="374" t="s">
        <v>1130</v>
      </c>
      <c r="FAB38" s="374" t="s">
        <v>1130</v>
      </c>
      <c r="FAC38" s="374" t="s">
        <v>1130</v>
      </c>
      <c r="FAD38" s="374" t="s">
        <v>1130</v>
      </c>
      <c r="FAE38" s="374" t="s">
        <v>1130</v>
      </c>
      <c r="FAF38" s="374" t="s">
        <v>1130</v>
      </c>
      <c r="FAG38" s="374" t="s">
        <v>1130</v>
      </c>
      <c r="FAH38" s="374" t="s">
        <v>1130</v>
      </c>
      <c r="FAI38" s="374" t="s">
        <v>1130</v>
      </c>
      <c r="FAJ38" s="374" t="s">
        <v>1130</v>
      </c>
      <c r="FAK38" s="374" t="s">
        <v>1130</v>
      </c>
      <c r="FAL38" s="374" t="s">
        <v>1130</v>
      </c>
      <c r="FAM38" s="374" t="s">
        <v>1130</v>
      </c>
      <c r="FAN38" s="374" t="s">
        <v>1130</v>
      </c>
      <c r="FAO38" s="374" t="s">
        <v>1130</v>
      </c>
      <c r="FAP38" s="374" t="s">
        <v>1130</v>
      </c>
      <c r="FAQ38" s="374" t="s">
        <v>1130</v>
      </c>
      <c r="FAR38" s="374" t="s">
        <v>1130</v>
      </c>
      <c r="FAS38" s="374" t="s">
        <v>1130</v>
      </c>
      <c r="FAT38" s="374" t="s">
        <v>1130</v>
      </c>
      <c r="FAU38" s="374" t="s">
        <v>1130</v>
      </c>
      <c r="FAV38" s="374" t="s">
        <v>1130</v>
      </c>
      <c r="FAW38" s="374" t="s">
        <v>1130</v>
      </c>
      <c r="FAX38" s="374" t="s">
        <v>1130</v>
      </c>
      <c r="FAY38" s="374" t="s">
        <v>1130</v>
      </c>
      <c r="FAZ38" s="374" t="s">
        <v>1130</v>
      </c>
      <c r="FBA38" s="374" t="s">
        <v>1130</v>
      </c>
      <c r="FBB38" s="374" t="s">
        <v>1130</v>
      </c>
      <c r="FBC38" s="374" t="s">
        <v>1130</v>
      </c>
      <c r="FBD38" s="374" t="s">
        <v>1130</v>
      </c>
      <c r="FBE38" s="374" t="s">
        <v>1130</v>
      </c>
      <c r="FBF38" s="374" t="s">
        <v>1130</v>
      </c>
      <c r="FBG38" s="374" t="s">
        <v>1130</v>
      </c>
      <c r="FBH38" s="374" t="s">
        <v>1130</v>
      </c>
      <c r="FBI38" s="374" t="s">
        <v>1130</v>
      </c>
      <c r="FBJ38" s="374" t="s">
        <v>1130</v>
      </c>
      <c r="FBK38" s="374" t="s">
        <v>1130</v>
      </c>
      <c r="FBL38" s="374" t="s">
        <v>1130</v>
      </c>
      <c r="FBM38" s="374" t="s">
        <v>1130</v>
      </c>
      <c r="FBN38" s="374" t="s">
        <v>1130</v>
      </c>
      <c r="FBO38" s="374" t="s">
        <v>1130</v>
      </c>
      <c r="FBP38" s="374" t="s">
        <v>1130</v>
      </c>
      <c r="FBQ38" s="374" t="s">
        <v>1130</v>
      </c>
      <c r="FBR38" s="374" t="s">
        <v>1130</v>
      </c>
      <c r="FBS38" s="374" t="s">
        <v>1130</v>
      </c>
      <c r="FBT38" s="374" t="s">
        <v>1130</v>
      </c>
      <c r="FBU38" s="374" t="s">
        <v>1130</v>
      </c>
      <c r="FBV38" s="374" t="s">
        <v>1130</v>
      </c>
      <c r="FBW38" s="374" t="s">
        <v>1130</v>
      </c>
      <c r="FBX38" s="374" t="s">
        <v>1130</v>
      </c>
      <c r="FBY38" s="374" t="s">
        <v>1130</v>
      </c>
      <c r="FBZ38" s="374" t="s">
        <v>1130</v>
      </c>
      <c r="FCA38" s="374" t="s">
        <v>1130</v>
      </c>
      <c r="FCB38" s="374" t="s">
        <v>1130</v>
      </c>
      <c r="FCC38" s="374" t="s">
        <v>1130</v>
      </c>
      <c r="FCD38" s="374" t="s">
        <v>1130</v>
      </c>
      <c r="FCE38" s="374" t="s">
        <v>1130</v>
      </c>
      <c r="FCF38" s="374" t="s">
        <v>1130</v>
      </c>
      <c r="FCG38" s="374" t="s">
        <v>1130</v>
      </c>
      <c r="FCH38" s="374" t="s">
        <v>1130</v>
      </c>
      <c r="FCI38" s="374" t="s">
        <v>1130</v>
      </c>
      <c r="FCJ38" s="374" t="s">
        <v>1130</v>
      </c>
      <c r="FCK38" s="374" t="s">
        <v>1130</v>
      </c>
      <c r="FCL38" s="374" t="s">
        <v>1130</v>
      </c>
      <c r="FCM38" s="374" t="s">
        <v>1130</v>
      </c>
      <c r="FCN38" s="374" t="s">
        <v>1130</v>
      </c>
      <c r="FCO38" s="374" t="s">
        <v>1130</v>
      </c>
      <c r="FCP38" s="374" t="s">
        <v>1130</v>
      </c>
      <c r="FCQ38" s="374" t="s">
        <v>1130</v>
      </c>
      <c r="FCR38" s="374" t="s">
        <v>1130</v>
      </c>
      <c r="FCS38" s="374" t="s">
        <v>1130</v>
      </c>
      <c r="FCT38" s="374" t="s">
        <v>1130</v>
      </c>
      <c r="FCU38" s="374" t="s">
        <v>1130</v>
      </c>
      <c r="FCV38" s="374" t="s">
        <v>1130</v>
      </c>
      <c r="FCW38" s="374" t="s">
        <v>1130</v>
      </c>
      <c r="FCX38" s="374" t="s">
        <v>1130</v>
      </c>
      <c r="FCY38" s="374" t="s">
        <v>1130</v>
      </c>
      <c r="FCZ38" s="374" t="s">
        <v>1130</v>
      </c>
      <c r="FDA38" s="374" t="s">
        <v>1130</v>
      </c>
      <c r="FDB38" s="374" t="s">
        <v>1130</v>
      </c>
      <c r="FDC38" s="374" t="s">
        <v>1130</v>
      </c>
      <c r="FDD38" s="374" t="s">
        <v>1130</v>
      </c>
      <c r="FDE38" s="374" t="s">
        <v>1130</v>
      </c>
      <c r="FDF38" s="374" t="s">
        <v>1130</v>
      </c>
      <c r="FDG38" s="374" t="s">
        <v>1130</v>
      </c>
      <c r="FDH38" s="374" t="s">
        <v>1130</v>
      </c>
      <c r="FDI38" s="374" t="s">
        <v>1130</v>
      </c>
      <c r="FDJ38" s="374" t="s">
        <v>1130</v>
      </c>
      <c r="FDK38" s="374" t="s">
        <v>1130</v>
      </c>
      <c r="FDL38" s="374" t="s">
        <v>1130</v>
      </c>
      <c r="FDM38" s="374" t="s">
        <v>1130</v>
      </c>
      <c r="FDN38" s="374" t="s">
        <v>1130</v>
      </c>
      <c r="FDO38" s="374" t="s">
        <v>1130</v>
      </c>
      <c r="FDP38" s="374" t="s">
        <v>1130</v>
      </c>
      <c r="FDQ38" s="374" t="s">
        <v>1130</v>
      </c>
      <c r="FDR38" s="374" t="s">
        <v>1130</v>
      </c>
      <c r="FDS38" s="374" t="s">
        <v>1130</v>
      </c>
      <c r="FDT38" s="374" t="s">
        <v>1130</v>
      </c>
      <c r="FDU38" s="374" t="s">
        <v>1130</v>
      </c>
      <c r="FDV38" s="374" t="s">
        <v>1130</v>
      </c>
      <c r="FDW38" s="374" t="s">
        <v>1130</v>
      </c>
      <c r="FDX38" s="374" t="s">
        <v>1130</v>
      </c>
      <c r="FDY38" s="374" t="s">
        <v>1130</v>
      </c>
      <c r="FDZ38" s="374" t="s">
        <v>1130</v>
      </c>
      <c r="FEA38" s="374" t="s">
        <v>1130</v>
      </c>
      <c r="FEB38" s="374" t="s">
        <v>1130</v>
      </c>
      <c r="FEC38" s="374" t="s">
        <v>1130</v>
      </c>
      <c r="FED38" s="374" t="s">
        <v>1130</v>
      </c>
      <c r="FEE38" s="374" t="s">
        <v>1130</v>
      </c>
      <c r="FEF38" s="374" t="s">
        <v>1130</v>
      </c>
      <c r="FEG38" s="374" t="s">
        <v>1130</v>
      </c>
      <c r="FEH38" s="374" t="s">
        <v>1130</v>
      </c>
      <c r="FEI38" s="374" t="s">
        <v>1130</v>
      </c>
      <c r="FEJ38" s="374" t="s">
        <v>1130</v>
      </c>
      <c r="FEK38" s="374" t="s">
        <v>1130</v>
      </c>
      <c r="FEL38" s="374" t="s">
        <v>1130</v>
      </c>
      <c r="FEM38" s="374" t="s">
        <v>1130</v>
      </c>
      <c r="FEN38" s="374" t="s">
        <v>1130</v>
      </c>
      <c r="FEO38" s="374" t="s">
        <v>1130</v>
      </c>
      <c r="FEP38" s="374" t="s">
        <v>1130</v>
      </c>
      <c r="FEQ38" s="374" t="s">
        <v>1130</v>
      </c>
      <c r="FER38" s="374" t="s">
        <v>1130</v>
      </c>
      <c r="FES38" s="374" t="s">
        <v>1130</v>
      </c>
      <c r="FET38" s="374" t="s">
        <v>1130</v>
      </c>
      <c r="FEU38" s="374" t="s">
        <v>1130</v>
      </c>
      <c r="FEV38" s="374" t="s">
        <v>1130</v>
      </c>
      <c r="FEW38" s="374" t="s">
        <v>1130</v>
      </c>
      <c r="FEX38" s="374" t="s">
        <v>1130</v>
      </c>
      <c r="FEY38" s="374" t="s">
        <v>1130</v>
      </c>
      <c r="FEZ38" s="374" t="s">
        <v>1130</v>
      </c>
      <c r="FFA38" s="374" t="s">
        <v>1130</v>
      </c>
      <c r="FFB38" s="374" t="s">
        <v>1130</v>
      </c>
      <c r="FFC38" s="374" t="s">
        <v>1130</v>
      </c>
      <c r="FFD38" s="374" t="s">
        <v>1130</v>
      </c>
      <c r="FFE38" s="374" t="s">
        <v>1130</v>
      </c>
      <c r="FFF38" s="374" t="s">
        <v>1130</v>
      </c>
      <c r="FFG38" s="374" t="s">
        <v>1130</v>
      </c>
      <c r="FFH38" s="374" t="s">
        <v>1130</v>
      </c>
      <c r="FFI38" s="374" t="s">
        <v>1130</v>
      </c>
      <c r="FFJ38" s="374" t="s">
        <v>1130</v>
      </c>
      <c r="FFK38" s="374" t="s">
        <v>1130</v>
      </c>
      <c r="FFL38" s="374" t="s">
        <v>1130</v>
      </c>
      <c r="FFM38" s="374" t="s">
        <v>1130</v>
      </c>
      <c r="FFN38" s="374" t="s">
        <v>1130</v>
      </c>
      <c r="FFO38" s="374" t="s">
        <v>1130</v>
      </c>
      <c r="FFP38" s="374" t="s">
        <v>1130</v>
      </c>
      <c r="FFQ38" s="374" t="s">
        <v>1130</v>
      </c>
      <c r="FFR38" s="374" t="s">
        <v>1130</v>
      </c>
      <c r="FFS38" s="374" t="s">
        <v>1130</v>
      </c>
      <c r="FFT38" s="374" t="s">
        <v>1130</v>
      </c>
      <c r="FFU38" s="374" t="s">
        <v>1130</v>
      </c>
      <c r="FFV38" s="374" t="s">
        <v>1130</v>
      </c>
      <c r="FFW38" s="374" t="s">
        <v>1130</v>
      </c>
      <c r="FFX38" s="374" t="s">
        <v>1130</v>
      </c>
      <c r="FFY38" s="374" t="s">
        <v>1130</v>
      </c>
      <c r="FFZ38" s="374" t="s">
        <v>1130</v>
      </c>
      <c r="FGA38" s="374" t="s">
        <v>1130</v>
      </c>
      <c r="FGB38" s="374" t="s">
        <v>1130</v>
      </c>
      <c r="FGC38" s="374" t="s">
        <v>1130</v>
      </c>
      <c r="FGD38" s="374" t="s">
        <v>1130</v>
      </c>
      <c r="FGE38" s="374" t="s">
        <v>1130</v>
      </c>
      <c r="FGF38" s="374" t="s">
        <v>1130</v>
      </c>
      <c r="FGG38" s="374" t="s">
        <v>1130</v>
      </c>
      <c r="FGH38" s="374" t="s">
        <v>1130</v>
      </c>
      <c r="FGI38" s="374" t="s">
        <v>1130</v>
      </c>
      <c r="FGJ38" s="374" t="s">
        <v>1130</v>
      </c>
      <c r="FGK38" s="374" t="s">
        <v>1130</v>
      </c>
      <c r="FGL38" s="374" t="s">
        <v>1130</v>
      </c>
      <c r="FGM38" s="374" t="s">
        <v>1130</v>
      </c>
      <c r="FGN38" s="374" t="s">
        <v>1130</v>
      </c>
      <c r="FGO38" s="374" t="s">
        <v>1130</v>
      </c>
      <c r="FGP38" s="374" t="s">
        <v>1130</v>
      </c>
      <c r="FGQ38" s="374" t="s">
        <v>1130</v>
      </c>
      <c r="FGR38" s="374" t="s">
        <v>1130</v>
      </c>
      <c r="FGS38" s="374" t="s">
        <v>1130</v>
      </c>
      <c r="FGT38" s="374" t="s">
        <v>1130</v>
      </c>
      <c r="FGU38" s="374" t="s">
        <v>1130</v>
      </c>
      <c r="FGV38" s="374" t="s">
        <v>1130</v>
      </c>
      <c r="FGW38" s="374" t="s">
        <v>1130</v>
      </c>
      <c r="FGX38" s="374" t="s">
        <v>1130</v>
      </c>
      <c r="FGY38" s="374" t="s">
        <v>1130</v>
      </c>
      <c r="FGZ38" s="374" t="s">
        <v>1130</v>
      </c>
      <c r="FHA38" s="374" t="s">
        <v>1130</v>
      </c>
      <c r="FHB38" s="374" t="s">
        <v>1130</v>
      </c>
      <c r="FHC38" s="374" t="s">
        <v>1130</v>
      </c>
      <c r="FHD38" s="374" t="s">
        <v>1130</v>
      </c>
      <c r="FHE38" s="374" t="s">
        <v>1130</v>
      </c>
      <c r="FHF38" s="374" t="s">
        <v>1130</v>
      </c>
      <c r="FHG38" s="374" t="s">
        <v>1130</v>
      </c>
      <c r="FHH38" s="374" t="s">
        <v>1130</v>
      </c>
      <c r="FHI38" s="374" t="s">
        <v>1130</v>
      </c>
      <c r="FHJ38" s="374" t="s">
        <v>1130</v>
      </c>
      <c r="FHK38" s="374" t="s">
        <v>1130</v>
      </c>
      <c r="FHL38" s="374" t="s">
        <v>1130</v>
      </c>
      <c r="FHM38" s="374" t="s">
        <v>1130</v>
      </c>
      <c r="FHN38" s="374" t="s">
        <v>1130</v>
      </c>
      <c r="FHO38" s="374" t="s">
        <v>1130</v>
      </c>
      <c r="FHP38" s="374" t="s">
        <v>1130</v>
      </c>
      <c r="FHQ38" s="374" t="s">
        <v>1130</v>
      </c>
      <c r="FHR38" s="374" t="s">
        <v>1130</v>
      </c>
      <c r="FHS38" s="374" t="s">
        <v>1130</v>
      </c>
      <c r="FHT38" s="374" t="s">
        <v>1130</v>
      </c>
      <c r="FHU38" s="374" t="s">
        <v>1130</v>
      </c>
      <c r="FHV38" s="374" t="s">
        <v>1130</v>
      </c>
      <c r="FHW38" s="374" t="s">
        <v>1130</v>
      </c>
      <c r="FHX38" s="374" t="s">
        <v>1130</v>
      </c>
      <c r="FHY38" s="374" t="s">
        <v>1130</v>
      </c>
      <c r="FHZ38" s="374" t="s">
        <v>1130</v>
      </c>
      <c r="FIA38" s="374" t="s">
        <v>1130</v>
      </c>
      <c r="FIB38" s="374" t="s">
        <v>1130</v>
      </c>
      <c r="FIC38" s="374" t="s">
        <v>1130</v>
      </c>
      <c r="FID38" s="374" t="s">
        <v>1130</v>
      </c>
      <c r="FIE38" s="374" t="s">
        <v>1130</v>
      </c>
      <c r="FIF38" s="374" t="s">
        <v>1130</v>
      </c>
      <c r="FIG38" s="374" t="s">
        <v>1130</v>
      </c>
      <c r="FIH38" s="374" t="s">
        <v>1130</v>
      </c>
      <c r="FII38" s="374" t="s">
        <v>1130</v>
      </c>
      <c r="FIJ38" s="374" t="s">
        <v>1130</v>
      </c>
      <c r="FIK38" s="374" t="s">
        <v>1130</v>
      </c>
      <c r="FIL38" s="374" t="s">
        <v>1130</v>
      </c>
      <c r="FIM38" s="374" t="s">
        <v>1130</v>
      </c>
      <c r="FIN38" s="374" t="s">
        <v>1130</v>
      </c>
      <c r="FIO38" s="374" t="s">
        <v>1130</v>
      </c>
      <c r="FIP38" s="374" t="s">
        <v>1130</v>
      </c>
      <c r="FIQ38" s="374" t="s">
        <v>1130</v>
      </c>
      <c r="FIR38" s="374" t="s">
        <v>1130</v>
      </c>
      <c r="FIS38" s="374" t="s">
        <v>1130</v>
      </c>
      <c r="FIT38" s="374" t="s">
        <v>1130</v>
      </c>
      <c r="FIU38" s="374" t="s">
        <v>1130</v>
      </c>
      <c r="FIV38" s="374" t="s">
        <v>1130</v>
      </c>
      <c r="FIW38" s="374" t="s">
        <v>1130</v>
      </c>
      <c r="FIX38" s="374" t="s">
        <v>1130</v>
      </c>
      <c r="FIY38" s="374" t="s">
        <v>1130</v>
      </c>
      <c r="FIZ38" s="374" t="s">
        <v>1130</v>
      </c>
      <c r="FJA38" s="374" t="s">
        <v>1130</v>
      </c>
      <c r="FJB38" s="374" t="s">
        <v>1130</v>
      </c>
      <c r="FJC38" s="374" t="s">
        <v>1130</v>
      </c>
      <c r="FJD38" s="374" t="s">
        <v>1130</v>
      </c>
      <c r="FJE38" s="374" t="s">
        <v>1130</v>
      </c>
      <c r="FJF38" s="374" t="s">
        <v>1130</v>
      </c>
      <c r="FJG38" s="374" t="s">
        <v>1130</v>
      </c>
      <c r="FJH38" s="374" t="s">
        <v>1130</v>
      </c>
      <c r="FJI38" s="374" t="s">
        <v>1130</v>
      </c>
      <c r="FJJ38" s="374" t="s">
        <v>1130</v>
      </c>
      <c r="FJK38" s="374" t="s">
        <v>1130</v>
      </c>
      <c r="FJL38" s="374" t="s">
        <v>1130</v>
      </c>
      <c r="FJM38" s="374" t="s">
        <v>1130</v>
      </c>
      <c r="FJN38" s="374" t="s">
        <v>1130</v>
      </c>
      <c r="FJO38" s="374" t="s">
        <v>1130</v>
      </c>
      <c r="FJP38" s="374" t="s">
        <v>1130</v>
      </c>
      <c r="FJQ38" s="374" t="s">
        <v>1130</v>
      </c>
      <c r="FJR38" s="374" t="s">
        <v>1130</v>
      </c>
      <c r="FJS38" s="374" t="s">
        <v>1130</v>
      </c>
      <c r="FJT38" s="374" t="s">
        <v>1130</v>
      </c>
      <c r="FJU38" s="374" t="s">
        <v>1130</v>
      </c>
      <c r="FJV38" s="374" t="s">
        <v>1130</v>
      </c>
      <c r="FJW38" s="374" t="s">
        <v>1130</v>
      </c>
      <c r="FJX38" s="374" t="s">
        <v>1130</v>
      </c>
      <c r="FJY38" s="374" t="s">
        <v>1130</v>
      </c>
      <c r="FJZ38" s="374" t="s">
        <v>1130</v>
      </c>
      <c r="FKA38" s="374" t="s">
        <v>1130</v>
      </c>
      <c r="FKB38" s="374" t="s">
        <v>1130</v>
      </c>
      <c r="FKC38" s="374" t="s">
        <v>1130</v>
      </c>
      <c r="FKD38" s="374" t="s">
        <v>1130</v>
      </c>
      <c r="FKE38" s="374" t="s">
        <v>1130</v>
      </c>
      <c r="FKF38" s="374" t="s">
        <v>1130</v>
      </c>
      <c r="FKG38" s="374" t="s">
        <v>1130</v>
      </c>
      <c r="FKH38" s="374" t="s">
        <v>1130</v>
      </c>
      <c r="FKI38" s="374" t="s">
        <v>1130</v>
      </c>
      <c r="FKJ38" s="374" t="s">
        <v>1130</v>
      </c>
      <c r="FKK38" s="374" t="s">
        <v>1130</v>
      </c>
      <c r="FKL38" s="374" t="s">
        <v>1130</v>
      </c>
      <c r="FKM38" s="374" t="s">
        <v>1130</v>
      </c>
      <c r="FKN38" s="374" t="s">
        <v>1130</v>
      </c>
      <c r="FKO38" s="374" t="s">
        <v>1130</v>
      </c>
      <c r="FKP38" s="374" t="s">
        <v>1130</v>
      </c>
      <c r="FKQ38" s="374" t="s">
        <v>1130</v>
      </c>
      <c r="FKR38" s="374" t="s">
        <v>1130</v>
      </c>
      <c r="FKS38" s="374" t="s">
        <v>1130</v>
      </c>
      <c r="FKT38" s="374" t="s">
        <v>1130</v>
      </c>
      <c r="FKU38" s="374" t="s">
        <v>1130</v>
      </c>
      <c r="FKV38" s="374" t="s">
        <v>1130</v>
      </c>
      <c r="FKW38" s="374" t="s">
        <v>1130</v>
      </c>
      <c r="FKX38" s="374" t="s">
        <v>1130</v>
      </c>
      <c r="FKY38" s="374" t="s">
        <v>1130</v>
      </c>
      <c r="FKZ38" s="374" t="s">
        <v>1130</v>
      </c>
      <c r="FLA38" s="374" t="s">
        <v>1130</v>
      </c>
      <c r="FLB38" s="374" t="s">
        <v>1130</v>
      </c>
      <c r="FLC38" s="374" t="s">
        <v>1130</v>
      </c>
      <c r="FLD38" s="374" t="s">
        <v>1130</v>
      </c>
      <c r="FLE38" s="374" t="s">
        <v>1130</v>
      </c>
      <c r="FLF38" s="374" t="s">
        <v>1130</v>
      </c>
      <c r="FLG38" s="374" t="s">
        <v>1130</v>
      </c>
      <c r="FLH38" s="374" t="s">
        <v>1130</v>
      </c>
      <c r="FLI38" s="374" t="s">
        <v>1130</v>
      </c>
      <c r="FLJ38" s="374" t="s">
        <v>1130</v>
      </c>
      <c r="FLK38" s="374" t="s">
        <v>1130</v>
      </c>
      <c r="FLL38" s="374" t="s">
        <v>1130</v>
      </c>
      <c r="FLM38" s="374" t="s">
        <v>1130</v>
      </c>
      <c r="FLN38" s="374" t="s">
        <v>1130</v>
      </c>
      <c r="FLO38" s="374" t="s">
        <v>1130</v>
      </c>
      <c r="FLP38" s="374" t="s">
        <v>1130</v>
      </c>
      <c r="FLQ38" s="374" t="s">
        <v>1130</v>
      </c>
      <c r="FLR38" s="374" t="s">
        <v>1130</v>
      </c>
      <c r="FLS38" s="374" t="s">
        <v>1130</v>
      </c>
      <c r="FLT38" s="374" t="s">
        <v>1130</v>
      </c>
      <c r="FLU38" s="374" t="s">
        <v>1130</v>
      </c>
      <c r="FLV38" s="374" t="s">
        <v>1130</v>
      </c>
      <c r="FLW38" s="374" t="s">
        <v>1130</v>
      </c>
      <c r="FLX38" s="374" t="s">
        <v>1130</v>
      </c>
      <c r="FLY38" s="374" t="s">
        <v>1130</v>
      </c>
      <c r="FLZ38" s="374" t="s">
        <v>1130</v>
      </c>
      <c r="FMA38" s="374" t="s">
        <v>1130</v>
      </c>
      <c r="FMB38" s="374" t="s">
        <v>1130</v>
      </c>
      <c r="FMC38" s="374" t="s">
        <v>1130</v>
      </c>
      <c r="FMD38" s="374" t="s">
        <v>1130</v>
      </c>
      <c r="FME38" s="374" t="s">
        <v>1130</v>
      </c>
      <c r="FMF38" s="374" t="s">
        <v>1130</v>
      </c>
      <c r="FMG38" s="374" t="s">
        <v>1130</v>
      </c>
      <c r="FMH38" s="374" t="s">
        <v>1130</v>
      </c>
      <c r="FMI38" s="374" t="s">
        <v>1130</v>
      </c>
      <c r="FMJ38" s="374" t="s">
        <v>1130</v>
      </c>
      <c r="FMK38" s="374" t="s">
        <v>1130</v>
      </c>
      <c r="FML38" s="374" t="s">
        <v>1130</v>
      </c>
      <c r="FMM38" s="374" t="s">
        <v>1130</v>
      </c>
      <c r="FMN38" s="374" t="s">
        <v>1130</v>
      </c>
      <c r="FMO38" s="374" t="s">
        <v>1130</v>
      </c>
      <c r="FMP38" s="374" t="s">
        <v>1130</v>
      </c>
      <c r="FMQ38" s="374" t="s">
        <v>1130</v>
      </c>
      <c r="FMR38" s="374" t="s">
        <v>1130</v>
      </c>
      <c r="FMS38" s="374" t="s">
        <v>1130</v>
      </c>
      <c r="FMT38" s="374" t="s">
        <v>1130</v>
      </c>
      <c r="FMU38" s="374" t="s">
        <v>1130</v>
      </c>
      <c r="FMV38" s="374" t="s">
        <v>1130</v>
      </c>
      <c r="FMW38" s="374" t="s">
        <v>1130</v>
      </c>
      <c r="FMX38" s="374" t="s">
        <v>1130</v>
      </c>
      <c r="FMY38" s="374" t="s">
        <v>1130</v>
      </c>
      <c r="FMZ38" s="374" t="s">
        <v>1130</v>
      </c>
      <c r="FNA38" s="374" t="s">
        <v>1130</v>
      </c>
      <c r="FNB38" s="374" t="s">
        <v>1130</v>
      </c>
      <c r="FNC38" s="374" t="s">
        <v>1130</v>
      </c>
      <c r="FND38" s="374" t="s">
        <v>1130</v>
      </c>
      <c r="FNE38" s="374" t="s">
        <v>1130</v>
      </c>
      <c r="FNF38" s="374" t="s">
        <v>1130</v>
      </c>
      <c r="FNG38" s="374" t="s">
        <v>1130</v>
      </c>
      <c r="FNH38" s="374" t="s">
        <v>1130</v>
      </c>
      <c r="FNI38" s="374" t="s">
        <v>1130</v>
      </c>
      <c r="FNJ38" s="374" t="s">
        <v>1130</v>
      </c>
      <c r="FNK38" s="374" t="s">
        <v>1130</v>
      </c>
      <c r="FNL38" s="374" t="s">
        <v>1130</v>
      </c>
      <c r="FNM38" s="374" t="s">
        <v>1130</v>
      </c>
      <c r="FNN38" s="374" t="s">
        <v>1130</v>
      </c>
      <c r="FNO38" s="374" t="s">
        <v>1130</v>
      </c>
      <c r="FNP38" s="374" t="s">
        <v>1130</v>
      </c>
      <c r="FNQ38" s="374" t="s">
        <v>1130</v>
      </c>
      <c r="FNR38" s="374" t="s">
        <v>1130</v>
      </c>
      <c r="FNS38" s="374" t="s">
        <v>1130</v>
      </c>
      <c r="FNT38" s="374" t="s">
        <v>1130</v>
      </c>
      <c r="FNU38" s="374" t="s">
        <v>1130</v>
      </c>
      <c r="FNV38" s="374" t="s">
        <v>1130</v>
      </c>
      <c r="FNW38" s="374" t="s">
        <v>1130</v>
      </c>
      <c r="FNX38" s="374" t="s">
        <v>1130</v>
      </c>
      <c r="FNY38" s="374" t="s">
        <v>1130</v>
      </c>
      <c r="FNZ38" s="374" t="s">
        <v>1130</v>
      </c>
      <c r="FOA38" s="374" t="s">
        <v>1130</v>
      </c>
      <c r="FOB38" s="374" t="s">
        <v>1130</v>
      </c>
      <c r="FOC38" s="374" t="s">
        <v>1130</v>
      </c>
      <c r="FOD38" s="374" t="s">
        <v>1130</v>
      </c>
      <c r="FOE38" s="374" t="s">
        <v>1130</v>
      </c>
      <c r="FOF38" s="374" t="s">
        <v>1130</v>
      </c>
      <c r="FOG38" s="374" t="s">
        <v>1130</v>
      </c>
      <c r="FOH38" s="374" t="s">
        <v>1130</v>
      </c>
      <c r="FOI38" s="374" t="s">
        <v>1130</v>
      </c>
      <c r="FOJ38" s="374" t="s">
        <v>1130</v>
      </c>
      <c r="FOK38" s="374" t="s">
        <v>1130</v>
      </c>
      <c r="FOL38" s="374" t="s">
        <v>1130</v>
      </c>
      <c r="FOM38" s="374" t="s">
        <v>1130</v>
      </c>
      <c r="FON38" s="374" t="s">
        <v>1130</v>
      </c>
      <c r="FOO38" s="374" t="s">
        <v>1130</v>
      </c>
      <c r="FOP38" s="374" t="s">
        <v>1130</v>
      </c>
      <c r="FOQ38" s="374" t="s">
        <v>1130</v>
      </c>
      <c r="FOR38" s="374" t="s">
        <v>1130</v>
      </c>
      <c r="FOS38" s="374" t="s">
        <v>1130</v>
      </c>
      <c r="FOT38" s="374" t="s">
        <v>1130</v>
      </c>
      <c r="FOU38" s="374" t="s">
        <v>1130</v>
      </c>
      <c r="FOV38" s="374" t="s">
        <v>1130</v>
      </c>
      <c r="FOW38" s="374" t="s">
        <v>1130</v>
      </c>
      <c r="FOX38" s="374" t="s">
        <v>1130</v>
      </c>
      <c r="FOY38" s="374" t="s">
        <v>1130</v>
      </c>
      <c r="FOZ38" s="374" t="s">
        <v>1130</v>
      </c>
      <c r="FPA38" s="374" t="s">
        <v>1130</v>
      </c>
      <c r="FPB38" s="374" t="s">
        <v>1130</v>
      </c>
      <c r="FPC38" s="374" t="s">
        <v>1130</v>
      </c>
      <c r="FPD38" s="374" t="s">
        <v>1130</v>
      </c>
      <c r="FPE38" s="374" t="s">
        <v>1130</v>
      </c>
      <c r="FPF38" s="374" t="s">
        <v>1130</v>
      </c>
      <c r="FPG38" s="374" t="s">
        <v>1130</v>
      </c>
      <c r="FPH38" s="374" t="s">
        <v>1130</v>
      </c>
      <c r="FPI38" s="374" t="s">
        <v>1130</v>
      </c>
      <c r="FPJ38" s="374" t="s">
        <v>1130</v>
      </c>
      <c r="FPK38" s="374" t="s">
        <v>1130</v>
      </c>
      <c r="FPL38" s="374" t="s">
        <v>1130</v>
      </c>
      <c r="FPM38" s="374" t="s">
        <v>1130</v>
      </c>
      <c r="FPN38" s="374" t="s">
        <v>1130</v>
      </c>
      <c r="FPO38" s="374" t="s">
        <v>1130</v>
      </c>
      <c r="FPP38" s="374" t="s">
        <v>1130</v>
      </c>
      <c r="FPQ38" s="374" t="s">
        <v>1130</v>
      </c>
      <c r="FPR38" s="374" t="s">
        <v>1130</v>
      </c>
      <c r="FPS38" s="374" t="s">
        <v>1130</v>
      </c>
      <c r="FPT38" s="374" t="s">
        <v>1130</v>
      </c>
      <c r="FPU38" s="374" t="s">
        <v>1130</v>
      </c>
      <c r="FPV38" s="374" t="s">
        <v>1130</v>
      </c>
      <c r="FPW38" s="374" t="s">
        <v>1130</v>
      </c>
      <c r="FPX38" s="374" t="s">
        <v>1130</v>
      </c>
      <c r="FPY38" s="374" t="s">
        <v>1130</v>
      </c>
      <c r="FPZ38" s="374" t="s">
        <v>1130</v>
      </c>
      <c r="FQA38" s="374" t="s">
        <v>1130</v>
      </c>
      <c r="FQB38" s="374" t="s">
        <v>1130</v>
      </c>
      <c r="FQC38" s="374" t="s">
        <v>1130</v>
      </c>
      <c r="FQD38" s="374" t="s">
        <v>1130</v>
      </c>
      <c r="FQE38" s="374" t="s">
        <v>1130</v>
      </c>
      <c r="FQF38" s="374" t="s">
        <v>1130</v>
      </c>
      <c r="FQG38" s="374" t="s">
        <v>1130</v>
      </c>
      <c r="FQH38" s="374" t="s">
        <v>1130</v>
      </c>
      <c r="FQI38" s="374" t="s">
        <v>1130</v>
      </c>
      <c r="FQJ38" s="374" t="s">
        <v>1130</v>
      </c>
      <c r="FQK38" s="374" t="s">
        <v>1130</v>
      </c>
      <c r="FQL38" s="374" t="s">
        <v>1130</v>
      </c>
      <c r="FQM38" s="374" t="s">
        <v>1130</v>
      </c>
      <c r="FQN38" s="374" t="s">
        <v>1130</v>
      </c>
      <c r="FQO38" s="374" t="s">
        <v>1130</v>
      </c>
      <c r="FQP38" s="374" t="s">
        <v>1130</v>
      </c>
      <c r="FQQ38" s="374" t="s">
        <v>1130</v>
      </c>
      <c r="FQR38" s="374" t="s">
        <v>1130</v>
      </c>
      <c r="FQS38" s="374" t="s">
        <v>1130</v>
      </c>
      <c r="FQT38" s="374" t="s">
        <v>1130</v>
      </c>
      <c r="FQU38" s="374" t="s">
        <v>1130</v>
      </c>
      <c r="FQV38" s="374" t="s">
        <v>1130</v>
      </c>
      <c r="FQW38" s="374" t="s">
        <v>1130</v>
      </c>
      <c r="FQX38" s="374" t="s">
        <v>1130</v>
      </c>
      <c r="FQY38" s="374" t="s">
        <v>1130</v>
      </c>
      <c r="FQZ38" s="374" t="s">
        <v>1130</v>
      </c>
      <c r="FRA38" s="374" t="s">
        <v>1130</v>
      </c>
      <c r="FRB38" s="374" t="s">
        <v>1130</v>
      </c>
      <c r="FRC38" s="374" t="s">
        <v>1130</v>
      </c>
      <c r="FRD38" s="374" t="s">
        <v>1130</v>
      </c>
      <c r="FRE38" s="374" t="s">
        <v>1130</v>
      </c>
      <c r="FRF38" s="374" t="s">
        <v>1130</v>
      </c>
      <c r="FRG38" s="374" t="s">
        <v>1130</v>
      </c>
      <c r="FRH38" s="374" t="s">
        <v>1130</v>
      </c>
      <c r="FRI38" s="374" t="s">
        <v>1130</v>
      </c>
      <c r="FRJ38" s="374" t="s">
        <v>1130</v>
      </c>
      <c r="FRK38" s="374" t="s">
        <v>1130</v>
      </c>
      <c r="FRL38" s="374" t="s">
        <v>1130</v>
      </c>
      <c r="FRM38" s="374" t="s">
        <v>1130</v>
      </c>
      <c r="FRN38" s="374" t="s">
        <v>1130</v>
      </c>
      <c r="FRO38" s="374" t="s">
        <v>1130</v>
      </c>
      <c r="FRP38" s="374" t="s">
        <v>1130</v>
      </c>
      <c r="FRQ38" s="374" t="s">
        <v>1130</v>
      </c>
      <c r="FRR38" s="374" t="s">
        <v>1130</v>
      </c>
      <c r="FRS38" s="374" t="s">
        <v>1130</v>
      </c>
      <c r="FRT38" s="374" t="s">
        <v>1130</v>
      </c>
      <c r="FRU38" s="374" t="s">
        <v>1130</v>
      </c>
      <c r="FRV38" s="374" t="s">
        <v>1130</v>
      </c>
      <c r="FRW38" s="374" t="s">
        <v>1130</v>
      </c>
      <c r="FRX38" s="374" t="s">
        <v>1130</v>
      </c>
      <c r="FRY38" s="374" t="s">
        <v>1130</v>
      </c>
      <c r="FRZ38" s="374" t="s">
        <v>1130</v>
      </c>
      <c r="FSA38" s="374" t="s">
        <v>1130</v>
      </c>
      <c r="FSB38" s="374" t="s">
        <v>1130</v>
      </c>
      <c r="FSC38" s="374" t="s">
        <v>1130</v>
      </c>
      <c r="FSD38" s="374" t="s">
        <v>1130</v>
      </c>
      <c r="FSE38" s="374" t="s">
        <v>1130</v>
      </c>
      <c r="FSF38" s="374" t="s">
        <v>1130</v>
      </c>
      <c r="FSG38" s="374" t="s">
        <v>1130</v>
      </c>
      <c r="FSH38" s="374" t="s">
        <v>1130</v>
      </c>
      <c r="FSI38" s="374" t="s">
        <v>1130</v>
      </c>
      <c r="FSJ38" s="374" t="s">
        <v>1130</v>
      </c>
      <c r="FSK38" s="374" t="s">
        <v>1130</v>
      </c>
      <c r="FSL38" s="374" t="s">
        <v>1130</v>
      </c>
      <c r="FSM38" s="374" t="s">
        <v>1130</v>
      </c>
      <c r="FSN38" s="374" t="s">
        <v>1130</v>
      </c>
      <c r="FSO38" s="374" t="s">
        <v>1130</v>
      </c>
      <c r="FSP38" s="374" t="s">
        <v>1130</v>
      </c>
      <c r="FSQ38" s="374" t="s">
        <v>1130</v>
      </c>
      <c r="FSR38" s="374" t="s">
        <v>1130</v>
      </c>
      <c r="FSS38" s="374" t="s">
        <v>1130</v>
      </c>
      <c r="FST38" s="374" t="s">
        <v>1130</v>
      </c>
      <c r="FSU38" s="374" t="s">
        <v>1130</v>
      </c>
      <c r="FSV38" s="374" t="s">
        <v>1130</v>
      </c>
      <c r="FSW38" s="374" t="s">
        <v>1130</v>
      </c>
      <c r="FSX38" s="374" t="s">
        <v>1130</v>
      </c>
      <c r="FSY38" s="374" t="s">
        <v>1130</v>
      </c>
      <c r="FSZ38" s="374" t="s">
        <v>1130</v>
      </c>
      <c r="FTA38" s="374" t="s">
        <v>1130</v>
      </c>
      <c r="FTB38" s="374" t="s">
        <v>1130</v>
      </c>
      <c r="FTC38" s="374" t="s">
        <v>1130</v>
      </c>
      <c r="FTD38" s="374" t="s">
        <v>1130</v>
      </c>
      <c r="FTE38" s="374" t="s">
        <v>1130</v>
      </c>
      <c r="FTF38" s="374" t="s">
        <v>1130</v>
      </c>
      <c r="FTG38" s="374" t="s">
        <v>1130</v>
      </c>
      <c r="FTH38" s="374" t="s">
        <v>1130</v>
      </c>
      <c r="FTI38" s="374" t="s">
        <v>1130</v>
      </c>
      <c r="FTJ38" s="374" t="s">
        <v>1130</v>
      </c>
      <c r="FTK38" s="374" t="s">
        <v>1130</v>
      </c>
      <c r="FTL38" s="374" t="s">
        <v>1130</v>
      </c>
      <c r="FTM38" s="374" t="s">
        <v>1130</v>
      </c>
      <c r="FTN38" s="374" t="s">
        <v>1130</v>
      </c>
      <c r="FTO38" s="374" t="s">
        <v>1130</v>
      </c>
      <c r="FTP38" s="374" t="s">
        <v>1130</v>
      </c>
      <c r="FTQ38" s="374" t="s">
        <v>1130</v>
      </c>
      <c r="FTR38" s="374" t="s">
        <v>1130</v>
      </c>
      <c r="FTS38" s="374" t="s">
        <v>1130</v>
      </c>
      <c r="FTT38" s="374" t="s">
        <v>1130</v>
      </c>
      <c r="FTU38" s="374" t="s">
        <v>1130</v>
      </c>
      <c r="FTV38" s="374" t="s">
        <v>1130</v>
      </c>
      <c r="FTW38" s="374" t="s">
        <v>1130</v>
      </c>
      <c r="FTX38" s="374" t="s">
        <v>1130</v>
      </c>
      <c r="FTY38" s="374" t="s">
        <v>1130</v>
      </c>
      <c r="FTZ38" s="374" t="s">
        <v>1130</v>
      </c>
      <c r="FUA38" s="374" t="s">
        <v>1130</v>
      </c>
      <c r="FUB38" s="374" t="s">
        <v>1130</v>
      </c>
      <c r="FUC38" s="374" t="s">
        <v>1130</v>
      </c>
      <c r="FUD38" s="374" t="s">
        <v>1130</v>
      </c>
      <c r="FUE38" s="374" t="s">
        <v>1130</v>
      </c>
      <c r="FUF38" s="374" t="s">
        <v>1130</v>
      </c>
      <c r="FUG38" s="374" t="s">
        <v>1130</v>
      </c>
      <c r="FUH38" s="374" t="s">
        <v>1130</v>
      </c>
      <c r="FUI38" s="374" t="s">
        <v>1130</v>
      </c>
      <c r="FUJ38" s="374" t="s">
        <v>1130</v>
      </c>
      <c r="FUK38" s="374" t="s">
        <v>1130</v>
      </c>
      <c r="FUL38" s="374" t="s">
        <v>1130</v>
      </c>
      <c r="FUM38" s="374" t="s">
        <v>1130</v>
      </c>
      <c r="FUN38" s="374" t="s">
        <v>1130</v>
      </c>
      <c r="FUO38" s="374" t="s">
        <v>1130</v>
      </c>
      <c r="FUP38" s="374" t="s">
        <v>1130</v>
      </c>
      <c r="FUQ38" s="374" t="s">
        <v>1130</v>
      </c>
      <c r="FUR38" s="374" t="s">
        <v>1130</v>
      </c>
      <c r="FUS38" s="374" t="s">
        <v>1130</v>
      </c>
      <c r="FUT38" s="374" t="s">
        <v>1130</v>
      </c>
      <c r="FUU38" s="374" t="s">
        <v>1130</v>
      </c>
      <c r="FUV38" s="374" t="s">
        <v>1130</v>
      </c>
      <c r="FUW38" s="374" t="s">
        <v>1130</v>
      </c>
      <c r="FUX38" s="374" t="s">
        <v>1130</v>
      </c>
      <c r="FUY38" s="374" t="s">
        <v>1130</v>
      </c>
      <c r="FUZ38" s="374" t="s">
        <v>1130</v>
      </c>
      <c r="FVA38" s="374" t="s">
        <v>1130</v>
      </c>
      <c r="FVB38" s="374" t="s">
        <v>1130</v>
      </c>
      <c r="FVC38" s="374" t="s">
        <v>1130</v>
      </c>
      <c r="FVD38" s="374" t="s">
        <v>1130</v>
      </c>
      <c r="FVE38" s="374" t="s">
        <v>1130</v>
      </c>
      <c r="FVF38" s="374" t="s">
        <v>1130</v>
      </c>
      <c r="FVG38" s="374" t="s">
        <v>1130</v>
      </c>
      <c r="FVH38" s="374" t="s">
        <v>1130</v>
      </c>
      <c r="FVI38" s="374" t="s">
        <v>1130</v>
      </c>
      <c r="FVJ38" s="374" t="s">
        <v>1130</v>
      </c>
      <c r="FVK38" s="374" t="s">
        <v>1130</v>
      </c>
      <c r="FVL38" s="374" t="s">
        <v>1130</v>
      </c>
      <c r="FVM38" s="374" t="s">
        <v>1130</v>
      </c>
      <c r="FVN38" s="374" t="s">
        <v>1130</v>
      </c>
      <c r="FVO38" s="374" t="s">
        <v>1130</v>
      </c>
      <c r="FVP38" s="374" t="s">
        <v>1130</v>
      </c>
      <c r="FVQ38" s="374" t="s">
        <v>1130</v>
      </c>
      <c r="FVR38" s="374" t="s">
        <v>1130</v>
      </c>
      <c r="FVS38" s="374" t="s">
        <v>1130</v>
      </c>
      <c r="FVT38" s="374" t="s">
        <v>1130</v>
      </c>
      <c r="FVU38" s="374" t="s">
        <v>1130</v>
      </c>
      <c r="FVV38" s="374" t="s">
        <v>1130</v>
      </c>
      <c r="FVW38" s="374" t="s">
        <v>1130</v>
      </c>
      <c r="FVX38" s="374" t="s">
        <v>1130</v>
      </c>
      <c r="FVY38" s="374" t="s">
        <v>1130</v>
      </c>
      <c r="FVZ38" s="374" t="s">
        <v>1130</v>
      </c>
      <c r="FWA38" s="374" t="s">
        <v>1130</v>
      </c>
      <c r="FWB38" s="374" t="s">
        <v>1130</v>
      </c>
      <c r="FWC38" s="374" t="s">
        <v>1130</v>
      </c>
      <c r="FWD38" s="374" t="s">
        <v>1130</v>
      </c>
      <c r="FWE38" s="374" t="s">
        <v>1130</v>
      </c>
      <c r="FWF38" s="374" t="s">
        <v>1130</v>
      </c>
      <c r="FWG38" s="374" t="s">
        <v>1130</v>
      </c>
      <c r="FWH38" s="374" t="s">
        <v>1130</v>
      </c>
      <c r="FWI38" s="374" t="s">
        <v>1130</v>
      </c>
      <c r="FWJ38" s="374" t="s">
        <v>1130</v>
      </c>
      <c r="FWK38" s="374" t="s">
        <v>1130</v>
      </c>
      <c r="FWL38" s="374" t="s">
        <v>1130</v>
      </c>
      <c r="FWM38" s="374" t="s">
        <v>1130</v>
      </c>
      <c r="FWN38" s="374" t="s">
        <v>1130</v>
      </c>
      <c r="FWO38" s="374" t="s">
        <v>1130</v>
      </c>
      <c r="FWP38" s="374" t="s">
        <v>1130</v>
      </c>
      <c r="FWQ38" s="374" t="s">
        <v>1130</v>
      </c>
      <c r="FWR38" s="374" t="s">
        <v>1130</v>
      </c>
      <c r="FWS38" s="374" t="s">
        <v>1130</v>
      </c>
      <c r="FWT38" s="374" t="s">
        <v>1130</v>
      </c>
      <c r="FWU38" s="374" t="s">
        <v>1130</v>
      </c>
      <c r="FWV38" s="374" t="s">
        <v>1130</v>
      </c>
      <c r="FWW38" s="374" t="s">
        <v>1130</v>
      </c>
      <c r="FWX38" s="374" t="s">
        <v>1130</v>
      </c>
      <c r="FWY38" s="374" t="s">
        <v>1130</v>
      </c>
      <c r="FWZ38" s="374" t="s">
        <v>1130</v>
      </c>
      <c r="FXA38" s="374" t="s">
        <v>1130</v>
      </c>
      <c r="FXB38" s="374" t="s">
        <v>1130</v>
      </c>
      <c r="FXC38" s="374" t="s">
        <v>1130</v>
      </c>
      <c r="FXD38" s="374" t="s">
        <v>1130</v>
      </c>
      <c r="FXE38" s="374" t="s">
        <v>1130</v>
      </c>
      <c r="FXF38" s="374" t="s">
        <v>1130</v>
      </c>
      <c r="FXG38" s="374" t="s">
        <v>1130</v>
      </c>
      <c r="FXH38" s="374" t="s">
        <v>1130</v>
      </c>
      <c r="FXI38" s="374" t="s">
        <v>1130</v>
      </c>
      <c r="FXJ38" s="374" t="s">
        <v>1130</v>
      </c>
      <c r="FXK38" s="374" t="s">
        <v>1130</v>
      </c>
      <c r="FXL38" s="374" t="s">
        <v>1130</v>
      </c>
      <c r="FXM38" s="374" t="s">
        <v>1130</v>
      </c>
      <c r="FXN38" s="374" t="s">
        <v>1130</v>
      </c>
      <c r="FXO38" s="374" t="s">
        <v>1130</v>
      </c>
      <c r="FXP38" s="374" t="s">
        <v>1130</v>
      </c>
      <c r="FXQ38" s="374" t="s">
        <v>1130</v>
      </c>
      <c r="FXR38" s="374" t="s">
        <v>1130</v>
      </c>
      <c r="FXS38" s="374" t="s">
        <v>1130</v>
      </c>
      <c r="FXT38" s="374" t="s">
        <v>1130</v>
      </c>
      <c r="FXU38" s="374" t="s">
        <v>1130</v>
      </c>
      <c r="FXV38" s="374" t="s">
        <v>1130</v>
      </c>
      <c r="FXW38" s="374" t="s">
        <v>1130</v>
      </c>
      <c r="FXX38" s="374" t="s">
        <v>1130</v>
      </c>
      <c r="FXY38" s="374" t="s">
        <v>1130</v>
      </c>
      <c r="FXZ38" s="374" t="s">
        <v>1130</v>
      </c>
      <c r="FYA38" s="374" t="s">
        <v>1130</v>
      </c>
      <c r="FYB38" s="374" t="s">
        <v>1130</v>
      </c>
      <c r="FYC38" s="374" t="s">
        <v>1130</v>
      </c>
      <c r="FYD38" s="374" t="s">
        <v>1130</v>
      </c>
      <c r="FYE38" s="374" t="s">
        <v>1130</v>
      </c>
      <c r="FYF38" s="374" t="s">
        <v>1130</v>
      </c>
      <c r="FYG38" s="374" t="s">
        <v>1130</v>
      </c>
      <c r="FYH38" s="374" t="s">
        <v>1130</v>
      </c>
      <c r="FYI38" s="374" t="s">
        <v>1130</v>
      </c>
      <c r="FYJ38" s="374" t="s">
        <v>1130</v>
      </c>
      <c r="FYK38" s="374" t="s">
        <v>1130</v>
      </c>
      <c r="FYL38" s="374" t="s">
        <v>1130</v>
      </c>
      <c r="FYM38" s="374" t="s">
        <v>1130</v>
      </c>
      <c r="FYN38" s="374" t="s">
        <v>1130</v>
      </c>
      <c r="FYO38" s="374" t="s">
        <v>1130</v>
      </c>
      <c r="FYP38" s="374" t="s">
        <v>1130</v>
      </c>
      <c r="FYQ38" s="374" t="s">
        <v>1130</v>
      </c>
      <c r="FYR38" s="374" t="s">
        <v>1130</v>
      </c>
      <c r="FYS38" s="374" t="s">
        <v>1130</v>
      </c>
      <c r="FYT38" s="374" t="s">
        <v>1130</v>
      </c>
      <c r="FYU38" s="374" t="s">
        <v>1130</v>
      </c>
      <c r="FYV38" s="374" t="s">
        <v>1130</v>
      </c>
      <c r="FYW38" s="374" t="s">
        <v>1130</v>
      </c>
      <c r="FYX38" s="374" t="s">
        <v>1130</v>
      </c>
      <c r="FYY38" s="374" t="s">
        <v>1130</v>
      </c>
      <c r="FYZ38" s="374" t="s">
        <v>1130</v>
      </c>
      <c r="FZA38" s="374" t="s">
        <v>1130</v>
      </c>
      <c r="FZB38" s="374" t="s">
        <v>1130</v>
      </c>
      <c r="FZC38" s="374" t="s">
        <v>1130</v>
      </c>
      <c r="FZD38" s="374" t="s">
        <v>1130</v>
      </c>
      <c r="FZE38" s="374" t="s">
        <v>1130</v>
      </c>
      <c r="FZF38" s="374" t="s">
        <v>1130</v>
      </c>
      <c r="FZG38" s="374" t="s">
        <v>1130</v>
      </c>
      <c r="FZH38" s="374" t="s">
        <v>1130</v>
      </c>
      <c r="FZI38" s="374" t="s">
        <v>1130</v>
      </c>
      <c r="FZJ38" s="374" t="s">
        <v>1130</v>
      </c>
      <c r="FZK38" s="374" t="s">
        <v>1130</v>
      </c>
      <c r="FZL38" s="374" t="s">
        <v>1130</v>
      </c>
      <c r="FZM38" s="374" t="s">
        <v>1130</v>
      </c>
      <c r="FZN38" s="374" t="s">
        <v>1130</v>
      </c>
      <c r="FZO38" s="374" t="s">
        <v>1130</v>
      </c>
      <c r="FZP38" s="374" t="s">
        <v>1130</v>
      </c>
      <c r="FZQ38" s="374" t="s">
        <v>1130</v>
      </c>
      <c r="FZR38" s="374" t="s">
        <v>1130</v>
      </c>
      <c r="FZS38" s="374" t="s">
        <v>1130</v>
      </c>
      <c r="FZT38" s="374" t="s">
        <v>1130</v>
      </c>
      <c r="FZU38" s="374" t="s">
        <v>1130</v>
      </c>
      <c r="FZV38" s="374" t="s">
        <v>1130</v>
      </c>
      <c r="FZW38" s="374" t="s">
        <v>1130</v>
      </c>
      <c r="FZX38" s="374" t="s">
        <v>1130</v>
      </c>
      <c r="FZY38" s="374" t="s">
        <v>1130</v>
      </c>
      <c r="FZZ38" s="374" t="s">
        <v>1130</v>
      </c>
      <c r="GAA38" s="374" t="s">
        <v>1130</v>
      </c>
      <c r="GAB38" s="374" t="s">
        <v>1130</v>
      </c>
      <c r="GAC38" s="374" t="s">
        <v>1130</v>
      </c>
      <c r="GAD38" s="374" t="s">
        <v>1130</v>
      </c>
      <c r="GAE38" s="374" t="s">
        <v>1130</v>
      </c>
      <c r="GAF38" s="374" t="s">
        <v>1130</v>
      </c>
      <c r="GAG38" s="374" t="s">
        <v>1130</v>
      </c>
      <c r="GAH38" s="374" t="s">
        <v>1130</v>
      </c>
      <c r="GAI38" s="374" t="s">
        <v>1130</v>
      </c>
      <c r="GAJ38" s="374" t="s">
        <v>1130</v>
      </c>
      <c r="GAK38" s="374" t="s">
        <v>1130</v>
      </c>
      <c r="GAL38" s="374" t="s">
        <v>1130</v>
      </c>
      <c r="GAM38" s="374" t="s">
        <v>1130</v>
      </c>
      <c r="GAN38" s="374" t="s">
        <v>1130</v>
      </c>
      <c r="GAO38" s="374" t="s">
        <v>1130</v>
      </c>
      <c r="GAP38" s="374" t="s">
        <v>1130</v>
      </c>
      <c r="GAQ38" s="374" t="s">
        <v>1130</v>
      </c>
      <c r="GAR38" s="374" t="s">
        <v>1130</v>
      </c>
      <c r="GAS38" s="374" t="s">
        <v>1130</v>
      </c>
      <c r="GAT38" s="374" t="s">
        <v>1130</v>
      </c>
      <c r="GAU38" s="374" t="s">
        <v>1130</v>
      </c>
      <c r="GAV38" s="374" t="s">
        <v>1130</v>
      </c>
      <c r="GAW38" s="374" t="s">
        <v>1130</v>
      </c>
      <c r="GAX38" s="374" t="s">
        <v>1130</v>
      </c>
      <c r="GAY38" s="374" t="s">
        <v>1130</v>
      </c>
      <c r="GAZ38" s="374" t="s">
        <v>1130</v>
      </c>
      <c r="GBA38" s="374" t="s">
        <v>1130</v>
      </c>
      <c r="GBB38" s="374" t="s">
        <v>1130</v>
      </c>
      <c r="GBC38" s="374" t="s">
        <v>1130</v>
      </c>
      <c r="GBD38" s="374" t="s">
        <v>1130</v>
      </c>
      <c r="GBE38" s="374" t="s">
        <v>1130</v>
      </c>
      <c r="GBF38" s="374" t="s">
        <v>1130</v>
      </c>
      <c r="GBG38" s="374" t="s">
        <v>1130</v>
      </c>
      <c r="GBH38" s="374" t="s">
        <v>1130</v>
      </c>
      <c r="GBI38" s="374" t="s">
        <v>1130</v>
      </c>
      <c r="GBJ38" s="374" t="s">
        <v>1130</v>
      </c>
      <c r="GBK38" s="374" t="s">
        <v>1130</v>
      </c>
      <c r="GBL38" s="374" t="s">
        <v>1130</v>
      </c>
      <c r="GBM38" s="374" t="s">
        <v>1130</v>
      </c>
      <c r="GBN38" s="374" t="s">
        <v>1130</v>
      </c>
      <c r="GBO38" s="374" t="s">
        <v>1130</v>
      </c>
      <c r="GBP38" s="374" t="s">
        <v>1130</v>
      </c>
      <c r="GBQ38" s="374" t="s">
        <v>1130</v>
      </c>
      <c r="GBR38" s="374" t="s">
        <v>1130</v>
      </c>
      <c r="GBS38" s="374" t="s">
        <v>1130</v>
      </c>
      <c r="GBT38" s="374" t="s">
        <v>1130</v>
      </c>
      <c r="GBU38" s="374" t="s">
        <v>1130</v>
      </c>
      <c r="GBV38" s="374" t="s">
        <v>1130</v>
      </c>
      <c r="GBW38" s="374" t="s">
        <v>1130</v>
      </c>
      <c r="GBX38" s="374" t="s">
        <v>1130</v>
      </c>
      <c r="GBY38" s="374" t="s">
        <v>1130</v>
      </c>
      <c r="GBZ38" s="374" t="s">
        <v>1130</v>
      </c>
      <c r="GCA38" s="374" t="s">
        <v>1130</v>
      </c>
      <c r="GCB38" s="374" t="s">
        <v>1130</v>
      </c>
      <c r="GCC38" s="374" t="s">
        <v>1130</v>
      </c>
      <c r="GCD38" s="374" t="s">
        <v>1130</v>
      </c>
      <c r="GCE38" s="374" t="s">
        <v>1130</v>
      </c>
      <c r="GCF38" s="374" t="s">
        <v>1130</v>
      </c>
      <c r="GCG38" s="374" t="s">
        <v>1130</v>
      </c>
      <c r="GCH38" s="374" t="s">
        <v>1130</v>
      </c>
      <c r="GCI38" s="374" t="s">
        <v>1130</v>
      </c>
      <c r="GCJ38" s="374" t="s">
        <v>1130</v>
      </c>
      <c r="GCK38" s="374" t="s">
        <v>1130</v>
      </c>
      <c r="GCL38" s="374" t="s">
        <v>1130</v>
      </c>
      <c r="GCM38" s="374" t="s">
        <v>1130</v>
      </c>
      <c r="GCN38" s="374" t="s">
        <v>1130</v>
      </c>
      <c r="GCO38" s="374" t="s">
        <v>1130</v>
      </c>
      <c r="GCP38" s="374" t="s">
        <v>1130</v>
      </c>
      <c r="GCQ38" s="374" t="s">
        <v>1130</v>
      </c>
      <c r="GCR38" s="374" t="s">
        <v>1130</v>
      </c>
      <c r="GCS38" s="374" t="s">
        <v>1130</v>
      </c>
      <c r="GCT38" s="374" t="s">
        <v>1130</v>
      </c>
      <c r="GCU38" s="374" t="s">
        <v>1130</v>
      </c>
      <c r="GCV38" s="374" t="s">
        <v>1130</v>
      </c>
      <c r="GCW38" s="374" t="s">
        <v>1130</v>
      </c>
      <c r="GCX38" s="374" t="s">
        <v>1130</v>
      </c>
      <c r="GCY38" s="374" t="s">
        <v>1130</v>
      </c>
      <c r="GCZ38" s="374" t="s">
        <v>1130</v>
      </c>
      <c r="GDA38" s="374" t="s">
        <v>1130</v>
      </c>
      <c r="GDB38" s="374" t="s">
        <v>1130</v>
      </c>
      <c r="GDC38" s="374" t="s">
        <v>1130</v>
      </c>
      <c r="GDD38" s="374" t="s">
        <v>1130</v>
      </c>
      <c r="GDE38" s="374" t="s">
        <v>1130</v>
      </c>
      <c r="GDF38" s="374" t="s">
        <v>1130</v>
      </c>
      <c r="GDG38" s="374" t="s">
        <v>1130</v>
      </c>
      <c r="GDH38" s="374" t="s">
        <v>1130</v>
      </c>
      <c r="GDI38" s="374" t="s">
        <v>1130</v>
      </c>
      <c r="GDJ38" s="374" t="s">
        <v>1130</v>
      </c>
      <c r="GDK38" s="374" t="s">
        <v>1130</v>
      </c>
      <c r="GDL38" s="374" t="s">
        <v>1130</v>
      </c>
      <c r="GDM38" s="374" t="s">
        <v>1130</v>
      </c>
      <c r="GDN38" s="374" t="s">
        <v>1130</v>
      </c>
      <c r="GDO38" s="374" t="s">
        <v>1130</v>
      </c>
      <c r="GDP38" s="374" t="s">
        <v>1130</v>
      </c>
      <c r="GDQ38" s="374" t="s">
        <v>1130</v>
      </c>
      <c r="GDR38" s="374" t="s">
        <v>1130</v>
      </c>
      <c r="GDS38" s="374" t="s">
        <v>1130</v>
      </c>
      <c r="GDT38" s="374" t="s">
        <v>1130</v>
      </c>
      <c r="GDU38" s="374" t="s">
        <v>1130</v>
      </c>
      <c r="GDV38" s="374" t="s">
        <v>1130</v>
      </c>
      <c r="GDW38" s="374" t="s">
        <v>1130</v>
      </c>
      <c r="GDX38" s="374" t="s">
        <v>1130</v>
      </c>
      <c r="GDY38" s="374" t="s">
        <v>1130</v>
      </c>
      <c r="GDZ38" s="374" t="s">
        <v>1130</v>
      </c>
      <c r="GEA38" s="374" t="s">
        <v>1130</v>
      </c>
      <c r="GEB38" s="374" t="s">
        <v>1130</v>
      </c>
      <c r="GEC38" s="374" t="s">
        <v>1130</v>
      </c>
      <c r="GED38" s="374" t="s">
        <v>1130</v>
      </c>
      <c r="GEE38" s="374" t="s">
        <v>1130</v>
      </c>
      <c r="GEF38" s="374" t="s">
        <v>1130</v>
      </c>
      <c r="GEG38" s="374" t="s">
        <v>1130</v>
      </c>
      <c r="GEH38" s="374" t="s">
        <v>1130</v>
      </c>
      <c r="GEI38" s="374" t="s">
        <v>1130</v>
      </c>
      <c r="GEJ38" s="374" t="s">
        <v>1130</v>
      </c>
      <c r="GEK38" s="374" t="s">
        <v>1130</v>
      </c>
      <c r="GEL38" s="374" t="s">
        <v>1130</v>
      </c>
      <c r="GEM38" s="374" t="s">
        <v>1130</v>
      </c>
      <c r="GEN38" s="374" t="s">
        <v>1130</v>
      </c>
      <c r="GEO38" s="374" t="s">
        <v>1130</v>
      </c>
      <c r="GEP38" s="374" t="s">
        <v>1130</v>
      </c>
      <c r="GEQ38" s="374" t="s">
        <v>1130</v>
      </c>
      <c r="GER38" s="374" t="s">
        <v>1130</v>
      </c>
      <c r="GES38" s="374" t="s">
        <v>1130</v>
      </c>
      <c r="GET38" s="374" t="s">
        <v>1130</v>
      </c>
      <c r="GEU38" s="374" t="s">
        <v>1130</v>
      </c>
      <c r="GEV38" s="374" t="s">
        <v>1130</v>
      </c>
      <c r="GEW38" s="374" t="s">
        <v>1130</v>
      </c>
      <c r="GEX38" s="374" t="s">
        <v>1130</v>
      </c>
      <c r="GEY38" s="374" t="s">
        <v>1130</v>
      </c>
      <c r="GEZ38" s="374" t="s">
        <v>1130</v>
      </c>
      <c r="GFA38" s="374" t="s">
        <v>1130</v>
      </c>
      <c r="GFB38" s="374" t="s">
        <v>1130</v>
      </c>
      <c r="GFC38" s="374" t="s">
        <v>1130</v>
      </c>
      <c r="GFD38" s="374" t="s">
        <v>1130</v>
      </c>
      <c r="GFE38" s="374" t="s">
        <v>1130</v>
      </c>
      <c r="GFF38" s="374" t="s">
        <v>1130</v>
      </c>
      <c r="GFG38" s="374" t="s">
        <v>1130</v>
      </c>
      <c r="GFH38" s="374" t="s">
        <v>1130</v>
      </c>
      <c r="GFI38" s="374" t="s">
        <v>1130</v>
      </c>
      <c r="GFJ38" s="374" t="s">
        <v>1130</v>
      </c>
      <c r="GFK38" s="374" t="s">
        <v>1130</v>
      </c>
      <c r="GFL38" s="374" t="s">
        <v>1130</v>
      </c>
      <c r="GFM38" s="374" t="s">
        <v>1130</v>
      </c>
      <c r="GFN38" s="374" t="s">
        <v>1130</v>
      </c>
      <c r="GFO38" s="374" t="s">
        <v>1130</v>
      </c>
      <c r="GFP38" s="374" t="s">
        <v>1130</v>
      </c>
      <c r="GFQ38" s="374" t="s">
        <v>1130</v>
      </c>
      <c r="GFR38" s="374" t="s">
        <v>1130</v>
      </c>
      <c r="GFS38" s="374" t="s">
        <v>1130</v>
      </c>
      <c r="GFT38" s="374" t="s">
        <v>1130</v>
      </c>
      <c r="GFU38" s="374" t="s">
        <v>1130</v>
      </c>
      <c r="GFV38" s="374" t="s">
        <v>1130</v>
      </c>
      <c r="GFW38" s="374" t="s">
        <v>1130</v>
      </c>
      <c r="GFX38" s="374" t="s">
        <v>1130</v>
      </c>
      <c r="GFY38" s="374" t="s">
        <v>1130</v>
      </c>
      <c r="GFZ38" s="374" t="s">
        <v>1130</v>
      </c>
      <c r="GGA38" s="374" t="s">
        <v>1130</v>
      </c>
      <c r="GGB38" s="374" t="s">
        <v>1130</v>
      </c>
      <c r="GGC38" s="374" t="s">
        <v>1130</v>
      </c>
      <c r="GGD38" s="374" t="s">
        <v>1130</v>
      </c>
      <c r="GGE38" s="374" t="s">
        <v>1130</v>
      </c>
      <c r="GGF38" s="374" t="s">
        <v>1130</v>
      </c>
      <c r="GGG38" s="374" t="s">
        <v>1130</v>
      </c>
      <c r="GGH38" s="374" t="s">
        <v>1130</v>
      </c>
      <c r="GGI38" s="374" t="s">
        <v>1130</v>
      </c>
      <c r="GGJ38" s="374" t="s">
        <v>1130</v>
      </c>
      <c r="GGK38" s="374" t="s">
        <v>1130</v>
      </c>
      <c r="GGL38" s="374" t="s">
        <v>1130</v>
      </c>
      <c r="GGM38" s="374" t="s">
        <v>1130</v>
      </c>
      <c r="GGN38" s="374" t="s">
        <v>1130</v>
      </c>
      <c r="GGO38" s="374" t="s">
        <v>1130</v>
      </c>
      <c r="GGP38" s="374" t="s">
        <v>1130</v>
      </c>
      <c r="GGQ38" s="374" t="s">
        <v>1130</v>
      </c>
      <c r="GGR38" s="374" t="s">
        <v>1130</v>
      </c>
      <c r="GGS38" s="374" t="s">
        <v>1130</v>
      </c>
      <c r="GGT38" s="374" t="s">
        <v>1130</v>
      </c>
      <c r="GGU38" s="374" t="s">
        <v>1130</v>
      </c>
      <c r="GGV38" s="374" t="s">
        <v>1130</v>
      </c>
      <c r="GGW38" s="374" t="s">
        <v>1130</v>
      </c>
      <c r="GGX38" s="374" t="s">
        <v>1130</v>
      </c>
      <c r="GGY38" s="374" t="s">
        <v>1130</v>
      </c>
      <c r="GGZ38" s="374" t="s">
        <v>1130</v>
      </c>
      <c r="GHA38" s="374" t="s">
        <v>1130</v>
      </c>
      <c r="GHB38" s="374" t="s">
        <v>1130</v>
      </c>
      <c r="GHC38" s="374" t="s">
        <v>1130</v>
      </c>
      <c r="GHD38" s="374" t="s">
        <v>1130</v>
      </c>
      <c r="GHE38" s="374" t="s">
        <v>1130</v>
      </c>
      <c r="GHF38" s="374" t="s">
        <v>1130</v>
      </c>
      <c r="GHG38" s="374" t="s">
        <v>1130</v>
      </c>
      <c r="GHH38" s="374" t="s">
        <v>1130</v>
      </c>
      <c r="GHI38" s="374" t="s">
        <v>1130</v>
      </c>
      <c r="GHJ38" s="374" t="s">
        <v>1130</v>
      </c>
      <c r="GHK38" s="374" t="s">
        <v>1130</v>
      </c>
      <c r="GHL38" s="374" t="s">
        <v>1130</v>
      </c>
      <c r="GHM38" s="374" t="s">
        <v>1130</v>
      </c>
      <c r="GHN38" s="374" t="s">
        <v>1130</v>
      </c>
      <c r="GHO38" s="374" t="s">
        <v>1130</v>
      </c>
      <c r="GHP38" s="374" t="s">
        <v>1130</v>
      </c>
      <c r="GHQ38" s="374" t="s">
        <v>1130</v>
      </c>
      <c r="GHR38" s="374" t="s">
        <v>1130</v>
      </c>
      <c r="GHS38" s="374" t="s">
        <v>1130</v>
      </c>
      <c r="GHT38" s="374" t="s">
        <v>1130</v>
      </c>
      <c r="GHU38" s="374" t="s">
        <v>1130</v>
      </c>
      <c r="GHV38" s="374" t="s">
        <v>1130</v>
      </c>
      <c r="GHW38" s="374" t="s">
        <v>1130</v>
      </c>
      <c r="GHX38" s="374" t="s">
        <v>1130</v>
      </c>
      <c r="GHY38" s="374" t="s">
        <v>1130</v>
      </c>
      <c r="GHZ38" s="374" t="s">
        <v>1130</v>
      </c>
      <c r="GIA38" s="374" t="s">
        <v>1130</v>
      </c>
      <c r="GIB38" s="374" t="s">
        <v>1130</v>
      </c>
      <c r="GIC38" s="374" t="s">
        <v>1130</v>
      </c>
      <c r="GID38" s="374" t="s">
        <v>1130</v>
      </c>
      <c r="GIE38" s="374" t="s">
        <v>1130</v>
      </c>
      <c r="GIF38" s="374" t="s">
        <v>1130</v>
      </c>
      <c r="GIG38" s="374" t="s">
        <v>1130</v>
      </c>
      <c r="GIH38" s="374" t="s">
        <v>1130</v>
      </c>
      <c r="GII38" s="374" t="s">
        <v>1130</v>
      </c>
      <c r="GIJ38" s="374" t="s">
        <v>1130</v>
      </c>
      <c r="GIK38" s="374" t="s">
        <v>1130</v>
      </c>
      <c r="GIL38" s="374" t="s">
        <v>1130</v>
      </c>
      <c r="GIM38" s="374" t="s">
        <v>1130</v>
      </c>
      <c r="GIN38" s="374" t="s">
        <v>1130</v>
      </c>
      <c r="GIO38" s="374" t="s">
        <v>1130</v>
      </c>
      <c r="GIP38" s="374" t="s">
        <v>1130</v>
      </c>
      <c r="GIQ38" s="374" t="s">
        <v>1130</v>
      </c>
      <c r="GIR38" s="374" t="s">
        <v>1130</v>
      </c>
      <c r="GIS38" s="374" t="s">
        <v>1130</v>
      </c>
      <c r="GIT38" s="374" t="s">
        <v>1130</v>
      </c>
      <c r="GIU38" s="374" t="s">
        <v>1130</v>
      </c>
      <c r="GIV38" s="374" t="s">
        <v>1130</v>
      </c>
      <c r="GIW38" s="374" t="s">
        <v>1130</v>
      </c>
      <c r="GIX38" s="374" t="s">
        <v>1130</v>
      </c>
      <c r="GIY38" s="374" t="s">
        <v>1130</v>
      </c>
      <c r="GIZ38" s="374" t="s">
        <v>1130</v>
      </c>
      <c r="GJA38" s="374" t="s">
        <v>1130</v>
      </c>
      <c r="GJB38" s="374" t="s">
        <v>1130</v>
      </c>
      <c r="GJC38" s="374" t="s">
        <v>1130</v>
      </c>
      <c r="GJD38" s="374" t="s">
        <v>1130</v>
      </c>
      <c r="GJE38" s="374" t="s">
        <v>1130</v>
      </c>
      <c r="GJF38" s="374" t="s">
        <v>1130</v>
      </c>
      <c r="GJG38" s="374" t="s">
        <v>1130</v>
      </c>
      <c r="GJH38" s="374" t="s">
        <v>1130</v>
      </c>
      <c r="GJI38" s="374" t="s">
        <v>1130</v>
      </c>
      <c r="GJJ38" s="374" t="s">
        <v>1130</v>
      </c>
      <c r="GJK38" s="374" t="s">
        <v>1130</v>
      </c>
      <c r="GJL38" s="374" t="s">
        <v>1130</v>
      </c>
      <c r="GJM38" s="374" t="s">
        <v>1130</v>
      </c>
      <c r="GJN38" s="374" t="s">
        <v>1130</v>
      </c>
      <c r="GJO38" s="374" t="s">
        <v>1130</v>
      </c>
      <c r="GJP38" s="374" t="s">
        <v>1130</v>
      </c>
      <c r="GJQ38" s="374" t="s">
        <v>1130</v>
      </c>
      <c r="GJR38" s="374" t="s">
        <v>1130</v>
      </c>
      <c r="GJS38" s="374" t="s">
        <v>1130</v>
      </c>
      <c r="GJT38" s="374" t="s">
        <v>1130</v>
      </c>
      <c r="GJU38" s="374" t="s">
        <v>1130</v>
      </c>
      <c r="GJV38" s="374" t="s">
        <v>1130</v>
      </c>
      <c r="GJW38" s="374" t="s">
        <v>1130</v>
      </c>
      <c r="GJX38" s="374" t="s">
        <v>1130</v>
      </c>
      <c r="GJY38" s="374" t="s">
        <v>1130</v>
      </c>
      <c r="GJZ38" s="374" t="s">
        <v>1130</v>
      </c>
      <c r="GKA38" s="374" t="s">
        <v>1130</v>
      </c>
      <c r="GKB38" s="374" t="s">
        <v>1130</v>
      </c>
      <c r="GKC38" s="374" t="s">
        <v>1130</v>
      </c>
      <c r="GKD38" s="374" t="s">
        <v>1130</v>
      </c>
      <c r="GKE38" s="374" t="s">
        <v>1130</v>
      </c>
      <c r="GKF38" s="374" t="s">
        <v>1130</v>
      </c>
      <c r="GKG38" s="374" t="s">
        <v>1130</v>
      </c>
      <c r="GKH38" s="374" t="s">
        <v>1130</v>
      </c>
      <c r="GKI38" s="374" t="s">
        <v>1130</v>
      </c>
      <c r="GKJ38" s="374" t="s">
        <v>1130</v>
      </c>
      <c r="GKK38" s="374" t="s">
        <v>1130</v>
      </c>
      <c r="GKL38" s="374" t="s">
        <v>1130</v>
      </c>
      <c r="GKM38" s="374" t="s">
        <v>1130</v>
      </c>
      <c r="GKN38" s="374" t="s">
        <v>1130</v>
      </c>
      <c r="GKO38" s="374" t="s">
        <v>1130</v>
      </c>
      <c r="GKP38" s="374" t="s">
        <v>1130</v>
      </c>
      <c r="GKQ38" s="374" t="s">
        <v>1130</v>
      </c>
      <c r="GKR38" s="374" t="s">
        <v>1130</v>
      </c>
      <c r="GKS38" s="374" t="s">
        <v>1130</v>
      </c>
      <c r="GKT38" s="374" t="s">
        <v>1130</v>
      </c>
      <c r="GKU38" s="374" t="s">
        <v>1130</v>
      </c>
      <c r="GKV38" s="374" t="s">
        <v>1130</v>
      </c>
      <c r="GKW38" s="374" t="s">
        <v>1130</v>
      </c>
      <c r="GKX38" s="374" t="s">
        <v>1130</v>
      </c>
      <c r="GKY38" s="374" t="s">
        <v>1130</v>
      </c>
      <c r="GKZ38" s="374" t="s">
        <v>1130</v>
      </c>
      <c r="GLA38" s="374" t="s">
        <v>1130</v>
      </c>
      <c r="GLB38" s="374" t="s">
        <v>1130</v>
      </c>
      <c r="GLC38" s="374" t="s">
        <v>1130</v>
      </c>
      <c r="GLD38" s="374" t="s">
        <v>1130</v>
      </c>
      <c r="GLE38" s="374" t="s">
        <v>1130</v>
      </c>
      <c r="GLF38" s="374" t="s">
        <v>1130</v>
      </c>
      <c r="GLG38" s="374" t="s">
        <v>1130</v>
      </c>
      <c r="GLH38" s="374" t="s">
        <v>1130</v>
      </c>
      <c r="GLI38" s="374" t="s">
        <v>1130</v>
      </c>
      <c r="GLJ38" s="374" t="s">
        <v>1130</v>
      </c>
      <c r="GLK38" s="374" t="s">
        <v>1130</v>
      </c>
      <c r="GLL38" s="374" t="s">
        <v>1130</v>
      </c>
      <c r="GLM38" s="374" t="s">
        <v>1130</v>
      </c>
      <c r="GLN38" s="374" t="s">
        <v>1130</v>
      </c>
      <c r="GLO38" s="374" t="s">
        <v>1130</v>
      </c>
      <c r="GLP38" s="374" t="s">
        <v>1130</v>
      </c>
      <c r="GLQ38" s="374" t="s">
        <v>1130</v>
      </c>
      <c r="GLR38" s="374" t="s">
        <v>1130</v>
      </c>
      <c r="GLS38" s="374" t="s">
        <v>1130</v>
      </c>
      <c r="GLT38" s="374" t="s">
        <v>1130</v>
      </c>
      <c r="GLU38" s="374" t="s">
        <v>1130</v>
      </c>
      <c r="GLV38" s="374" t="s">
        <v>1130</v>
      </c>
      <c r="GLW38" s="374" t="s">
        <v>1130</v>
      </c>
      <c r="GLX38" s="374" t="s">
        <v>1130</v>
      </c>
      <c r="GLY38" s="374" t="s">
        <v>1130</v>
      </c>
      <c r="GLZ38" s="374" t="s">
        <v>1130</v>
      </c>
      <c r="GMA38" s="374" t="s">
        <v>1130</v>
      </c>
      <c r="GMB38" s="374" t="s">
        <v>1130</v>
      </c>
      <c r="GMC38" s="374" t="s">
        <v>1130</v>
      </c>
      <c r="GMD38" s="374" t="s">
        <v>1130</v>
      </c>
      <c r="GME38" s="374" t="s">
        <v>1130</v>
      </c>
      <c r="GMF38" s="374" t="s">
        <v>1130</v>
      </c>
      <c r="GMG38" s="374" t="s">
        <v>1130</v>
      </c>
      <c r="GMH38" s="374" t="s">
        <v>1130</v>
      </c>
      <c r="GMI38" s="374" t="s">
        <v>1130</v>
      </c>
      <c r="GMJ38" s="374" t="s">
        <v>1130</v>
      </c>
      <c r="GMK38" s="374" t="s">
        <v>1130</v>
      </c>
      <c r="GML38" s="374" t="s">
        <v>1130</v>
      </c>
      <c r="GMM38" s="374" t="s">
        <v>1130</v>
      </c>
      <c r="GMN38" s="374" t="s">
        <v>1130</v>
      </c>
      <c r="GMO38" s="374" t="s">
        <v>1130</v>
      </c>
      <c r="GMP38" s="374" t="s">
        <v>1130</v>
      </c>
      <c r="GMQ38" s="374" t="s">
        <v>1130</v>
      </c>
      <c r="GMR38" s="374" t="s">
        <v>1130</v>
      </c>
      <c r="GMS38" s="374" t="s">
        <v>1130</v>
      </c>
      <c r="GMT38" s="374" t="s">
        <v>1130</v>
      </c>
      <c r="GMU38" s="374" t="s">
        <v>1130</v>
      </c>
      <c r="GMV38" s="374" t="s">
        <v>1130</v>
      </c>
      <c r="GMW38" s="374" t="s">
        <v>1130</v>
      </c>
      <c r="GMX38" s="374" t="s">
        <v>1130</v>
      </c>
      <c r="GMY38" s="374" t="s">
        <v>1130</v>
      </c>
      <c r="GMZ38" s="374" t="s">
        <v>1130</v>
      </c>
      <c r="GNA38" s="374" t="s">
        <v>1130</v>
      </c>
      <c r="GNB38" s="374" t="s">
        <v>1130</v>
      </c>
      <c r="GNC38" s="374" t="s">
        <v>1130</v>
      </c>
      <c r="GND38" s="374" t="s">
        <v>1130</v>
      </c>
      <c r="GNE38" s="374" t="s">
        <v>1130</v>
      </c>
      <c r="GNF38" s="374" t="s">
        <v>1130</v>
      </c>
      <c r="GNG38" s="374" t="s">
        <v>1130</v>
      </c>
      <c r="GNH38" s="374" t="s">
        <v>1130</v>
      </c>
      <c r="GNI38" s="374" t="s">
        <v>1130</v>
      </c>
      <c r="GNJ38" s="374" t="s">
        <v>1130</v>
      </c>
      <c r="GNK38" s="374" t="s">
        <v>1130</v>
      </c>
      <c r="GNL38" s="374" t="s">
        <v>1130</v>
      </c>
      <c r="GNM38" s="374" t="s">
        <v>1130</v>
      </c>
      <c r="GNN38" s="374" t="s">
        <v>1130</v>
      </c>
      <c r="GNO38" s="374" t="s">
        <v>1130</v>
      </c>
      <c r="GNP38" s="374" t="s">
        <v>1130</v>
      </c>
      <c r="GNQ38" s="374" t="s">
        <v>1130</v>
      </c>
      <c r="GNR38" s="374" t="s">
        <v>1130</v>
      </c>
      <c r="GNS38" s="374" t="s">
        <v>1130</v>
      </c>
      <c r="GNT38" s="374" t="s">
        <v>1130</v>
      </c>
      <c r="GNU38" s="374" t="s">
        <v>1130</v>
      </c>
      <c r="GNV38" s="374" t="s">
        <v>1130</v>
      </c>
      <c r="GNW38" s="374" t="s">
        <v>1130</v>
      </c>
      <c r="GNX38" s="374" t="s">
        <v>1130</v>
      </c>
      <c r="GNY38" s="374" t="s">
        <v>1130</v>
      </c>
      <c r="GNZ38" s="374" t="s">
        <v>1130</v>
      </c>
      <c r="GOA38" s="374" t="s">
        <v>1130</v>
      </c>
      <c r="GOB38" s="374" t="s">
        <v>1130</v>
      </c>
      <c r="GOC38" s="374" t="s">
        <v>1130</v>
      </c>
      <c r="GOD38" s="374" t="s">
        <v>1130</v>
      </c>
      <c r="GOE38" s="374" t="s">
        <v>1130</v>
      </c>
      <c r="GOF38" s="374" t="s">
        <v>1130</v>
      </c>
      <c r="GOG38" s="374" t="s">
        <v>1130</v>
      </c>
      <c r="GOH38" s="374" t="s">
        <v>1130</v>
      </c>
      <c r="GOI38" s="374" t="s">
        <v>1130</v>
      </c>
      <c r="GOJ38" s="374" t="s">
        <v>1130</v>
      </c>
      <c r="GOK38" s="374" t="s">
        <v>1130</v>
      </c>
      <c r="GOL38" s="374" t="s">
        <v>1130</v>
      </c>
      <c r="GOM38" s="374" t="s">
        <v>1130</v>
      </c>
      <c r="GON38" s="374" t="s">
        <v>1130</v>
      </c>
      <c r="GOO38" s="374" t="s">
        <v>1130</v>
      </c>
      <c r="GOP38" s="374" t="s">
        <v>1130</v>
      </c>
      <c r="GOQ38" s="374" t="s">
        <v>1130</v>
      </c>
      <c r="GOR38" s="374" t="s">
        <v>1130</v>
      </c>
      <c r="GOS38" s="374" t="s">
        <v>1130</v>
      </c>
      <c r="GOT38" s="374" t="s">
        <v>1130</v>
      </c>
      <c r="GOU38" s="374" t="s">
        <v>1130</v>
      </c>
      <c r="GOV38" s="374" t="s">
        <v>1130</v>
      </c>
      <c r="GOW38" s="374" t="s">
        <v>1130</v>
      </c>
      <c r="GOX38" s="374" t="s">
        <v>1130</v>
      </c>
      <c r="GOY38" s="374" t="s">
        <v>1130</v>
      </c>
      <c r="GOZ38" s="374" t="s">
        <v>1130</v>
      </c>
      <c r="GPA38" s="374" t="s">
        <v>1130</v>
      </c>
      <c r="GPB38" s="374" t="s">
        <v>1130</v>
      </c>
      <c r="GPC38" s="374" t="s">
        <v>1130</v>
      </c>
      <c r="GPD38" s="374" t="s">
        <v>1130</v>
      </c>
      <c r="GPE38" s="374" t="s">
        <v>1130</v>
      </c>
      <c r="GPF38" s="374" t="s">
        <v>1130</v>
      </c>
      <c r="GPG38" s="374" t="s">
        <v>1130</v>
      </c>
      <c r="GPH38" s="374" t="s">
        <v>1130</v>
      </c>
      <c r="GPI38" s="374" t="s">
        <v>1130</v>
      </c>
      <c r="GPJ38" s="374" t="s">
        <v>1130</v>
      </c>
      <c r="GPK38" s="374" t="s">
        <v>1130</v>
      </c>
      <c r="GPL38" s="374" t="s">
        <v>1130</v>
      </c>
      <c r="GPM38" s="374" t="s">
        <v>1130</v>
      </c>
      <c r="GPN38" s="374" t="s">
        <v>1130</v>
      </c>
      <c r="GPO38" s="374" t="s">
        <v>1130</v>
      </c>
      <c r="GPP38" s="374" t="s">
        <v>1130</v>
      </c>
      <c r="GPQ38" s="374" t="s">
        <v>1130</v>
      </c>
      <c r="GPR38" s="374" t="s">
        <v>1130</v>
      </c>
      <c r="GPS38" s="374" t="s">
        <v>1130</v>
      </c>
      <c r="GPT38" s="374" t="s">
        <v>1130</v>
      </c>
      <c r="GPU38" s="374" t="s">
        <v>1130</v>
      </c>
      <c r="GPV38" s="374" t="s">
        <v>1130</v>
      </c>
      <c r="GPW38" s="374" t="s">
        <v>1130</v>
      </c>
      <c r="GPX38" s="374" t="s">
        <v>1130</v>
      </c>
      <c r="GPY38" s="374" t="s">
        <v>1130</v>
      </c>
      <c r="GPZ38" s="374" t="s">
        <v>1130</v>
      </c>
      <c r="GQA38" s="374" t="s">
        <v>1130</v>
      </c>
      <c r="GQB38" s="374" t="s">
        <v>1130</v>
      </c>
      <c r="GQC38" s="374" t="s">
        <v>1130</v>
      </c>
      <c r="GQD38" s="374" t="s">
        <v>1130</v>
      </c>
      <c r="GQE38" s="374" t="s">
        <v>1130</v>
      </c>
      <c r="GQF38" s="374" t="s">
        <v>1130</v>
      </c>
      <c r="GQG38" s="374" t="s">
        <v>1130</v>
      </c>
      <c r="GQH38" s="374" t="s">
        <v>1130</v>
      </c>
      <c r="GQI38" s="374" t="s">
        <v>1130</v>
      </c>
      <c r="GQJ38" s="374" t="s">
        <v>1130</v>
      </c>
      <c r="GQK38" s="374" t="s">
        <v>1130</v>
      </c>
      <c r="GQL38" s="374" t="s">
        <v>1130</v>
      </c>
      <c r="GQM38" s="374" t="s">
        <v>1130</v>
      </c>
      <c r="GQN38" s="374" t="s">
        <v>1130</v>
      </c>
      <c r="GQO38" s="374" t="s">
        <v>1130</v>
      </c>
      <c r="GQP38" s="374" t="s">
        <v>1130</v>
      </c>
      <c r="GQQ38" s="374" t="s">
        <v>1130</v>
      </c>
      <c r="GQR38" s="374" t="s">
        <v>1130</v>
      </c>
      <c r="GQS38" s="374" t="s">
        <v>1130</v>
      </c>
      <c r="GQT38" s="374" t="s">
        <v>1130</v>
      </c>
      <c r="GQU38" s="374" t="s">
        <v>1130</v>
      </c>
      <c r="GQV38" s="374" t="s">
        <v>1130</v>
      </c>
      <c r="GQW38" s="374" t="s">
        <v>1130</v>
      </c>
      <c r="GQX38" s="374" t="s">
        <v>1130</v>
      </c>
      <c r="GQY38" s="374" t="s">
        <v>1130</v>
      </c>
      <c r="GQZ38" s="374" t="s">
        <v>1130</v>
      </c>
      <c r="GRA38" s="374" t="s">
        <v>1130</v>
      </c>
      <c r="GRB38" s="374" t="s">
        <v>1130</v>
      </c>
      <c r="GRC38" s="374" t="s">
        <v>1130</v>
      </c>
      <c r="GRD38" s="374" t="s">
        <v>1130</v>
      </c>
      <c r="GRE38" s="374" t="s">
        <v>1130</v>
      </c>
      <c r="GRF38" s="374" t="s">
        <v>1130</v>
      </c>
      <c r="GRG38" s="374" t="s">
        <v>1130</v>
      </c>
      <c r="GRH38" s="374" t="s">
        <v>1130</v>
      </c>
      <c r="GRI38" s="374" t="s">
        <v>1130</v>
      </c>
      <c r="GRJ38" s="374" t="s">
        <v>1130</v>
      </c>
      <c r="GRK38" s="374" t="s">
        <v>1130</v>
      </c>
      <c r="GRL38" s="374" t="s">
        <v>1130</v>
      </c>
      <c r="GRM38" s="374" t="s">
        <v>1130</v>
      </c>
      <c r="GRN38" s="374" t="s">
        <v>1130</v>
      </c>
      <c r="GRO38" s="374" t="s">
        <v>1130</v>
      </c>
      <c r="GRP38" s="374" t="s">
        <v>1130</v>
      </c>
      <c r="GRQ38" s="374" t="s">
        <v>1130</v>
      </c>
      <c r="GRR38" s="374" t="s">
        <v>1130</v>
      </c>
      <c r="GRS38" s="374" t="s">
        <v>1130</v>
      </c>
      <c r="GRT38" s="374" t="s">
        <v>1130</v>
      </c>
      <c r="GRU38" s="374" t="s">
        <v>1130</v>
      </c>
      <c r="GRV38" s="374" t="s">
        <v>1130</v>
      </c>
      <c r="GRW38" s="374" t="s">
        <v>1130</v>
      </c>
      <c r="GRX38" s="374" t="s">
        <v>1130</v>
      </c>
      <c r="GRY38" s="374" t="s">
        <v>1130</v>
      </c>
      <c r="GRZ38" s="374" t="s">
        <v>1130</v>
      </c>
      <c r="GSA38" s="374" t="s">
        <v>1130</v>
      </c>
      <c r="GSB38" s="374" t="s">
        <v>1130</v>
      </c>
      <c r="GSC38" s="374" t="s">
        <v>1130</v>
      </c>
      <c r="GSD38" s="374" t="s">
        <v>1130</v>
      </c>
      <c r="GSE38" s="374" t="s">
        <v>1130</v>
      </c>
      <c r="GSF38" s="374" t="s">
        <v>1130</v>
      </c>
      <c r="GSG38" s="374" t="s">
        <v>1130</v>
      </c>
      <c r="GSH38" s="374" t="s">
        <v>1130</v>
      </c>
      <c r="GSI38" s="374" t="s">
        <v>1130</v>
      </c>
      <c r="GSJ38" s="374" t="s">
        <v>1130</v>
      </c>
      <c r="GSK38" s="374" t="s">
        <v>1130</v>
      </c>
      <c r="GSL38" s="374" t="s">
        <v>1130</v>
      </c>
      <c r="GSM38" s="374" t="s">
        <v>1130</v>
      </c>
      <c r="GSN38" s="374" t="s">
        <v>1130</v>
      </c>
      <c r="GSO38" s="374" t="s">
        <v>1130</v>
      </c>
      <c r="GSP38" s="374" t="s">
        <v>1130</v>
      </c>
      <c r="GSQ38" s="374" t="s">
        <v>1130</v>
      </c>
      <c r="GSR38" s="374" t="s">
        <v>1130</v>
      </c>
      <c r="GSS38" s="374" t="s">
        <v>1130</v>
      </c>
      <c r="GST38" s="374" t="s">
        <v>1130</v>
      </c>
      <c r="GSU38" s="374" t="s">
        <v>1130</v>
      </c>
      <c r="GSV38" s="374" t="s">
        <v>1130</v>
      </c>
      <c r="GSW38" s="374" t="s">
        <v>1130</v>
      </c>
      <c r="GSX38" s="374" t="s">
        <v>1130</v>
      </c>
      <c r="GSY38" s="374" t="s">
        <v>1130</v>
      </c>
      <c r="GSZ38" s="374" t="s">
        <v>1130</v>
      </c>
      <c r="GTA38" s="374" t="s">
        <v>1130</v>
      </c>
      <c r="GTB38" s="374" t="s">
        <v>1130</v>
      </c>
      <c r="GTC38" s="374" t="s">
        <v>1130</v>
      </c>
      <c r="GTD38" s="374" t="s">
        <v>1130</v>
      </c>
      <c r="GTE38" s="374" t="s">
        <v>1130</v>
      </c>
      <c r="GTF38" s="374" t="s">
        <v>1130</v>
      </c>
      <c r="GTG38" s="374" t="s">
        <v>1130</v>
      </c>
      <c r="GTH38" s="374" t="s">
        <v>1130</v>
      </c>
      <c r="GTI38" s="374" t="s">
        <v>1130</v>
      </c>
      <c r="GTJ38" s="374" t="s">
        <v>1130</v>
      </c>
      <c r="GTK38" s="374" t="s">
        <v>1130</v>
      </c>
      <c r="GTL38" s="374" t="s">
        <v>1130</v>
      </c>
      <c r="GTM38" s="374" t="s">
        <v>1130</v>
      </c>
      <c r="GTN38" s="374" t="s">
        <v>1130</v>
      </c>
      <c r="GTO38" s="374" t="s">
        <v>1130</v>
      </c>
      <c r="GTP38" s="374" t="s">
        <v>1130</v>
      </c>
      <c r="GTQ38" s="374" t="s">
        <v>1130</v>
      </c>
      <c r="GTR38" s="374" t="s">
        <v>1130</v>
      </c>
      <c r="GTS38" s="374" t="s">
        <v>1130</v>
      </c>
      <c r="GTT38" s="374" t="s">
        <v>1130</v>
      </c>
      <c r="GTU38" s="374" t="s">
        <v>1130</v>
      </c>
      <c r="GTV38" s="374" t="s">
        <v>1130</v>
      </c>
      <c r="GTW38" s="374" t="s">
        <v>1130</v>
      </c>
      <c r="GTX38" s="374" t="s">
        <v>1130</v>
      </c>
      <c r="GTY38" s="374" t="s">
        <v>1130</v>
      </c>
      <c r="GTZ38" s="374" t="s">
        <v>1130</v>
      </c>
      <c r="GUA38" s="374" t="s">
        <v>1130</v>
      </c>
      <c r="GUB38" s="374" t="s">
        <v>1130</v>
      </c>
      <c r="GUC38" s="374" t="s">
        <v>1130</v>
      </c>
      <c r="GUD38" s="374" t="s">
        <v>1130</v>
      </c>
      <c r="GUE38" s="374" t="s">
        <v>1130</v>
      </c>
      <c r="GUF38" s="374" t="s">
        <v>1130</v>
      </c>
      <c r="GUG38" s="374" t="s">
        <v>1130</v>
      </c>
      <c r="GUH38" s="374" t="s">
        <v>1130</v>
      </c>
      <c r="GUI38" s="374" t="s">
        <v>1130</v>
      </c>
      <c r="GUJ38" s="374" t="s">
        <v>1130</v>
      </c>
      <c r="GUK38" s="374" t="s">
        <v>1130</v>
      </c>
      <c r="GUL38" s="374" t="s">
        <v>1130</v>
      </c>
      <c r="GUM38" s="374" t="s">
        <v>1130</v>
      </c>
      <c r="GUN38" s="374" t="s">
        <v>1130</v>
      </c>
      <c r="GUO38" s="374" t="s">
        <v>1130</v>
      </c>
      <c r="GUP38" s="374" t="s">
        <v>1130</v>
      </c>
      <c r="GUQ38" s="374" t="s">
        <v>1130</v>
      </c>
      <c r="GUR38" s="374" t="s">
        <v>1130</v>
      </c>
      <c r="GUS38" s="374" t="s">
        <v>1130</v>
      </c>
      <c r="GUT38" s="374" t="s">
        <v>1130</v>
      </c>
      <c r="GUU38" s="374" t="s">
        <v>1130</v>
      </c>
      <c r="GUV38" s="374" t="s">
        <v>1130</v>
      </c>
      <c r="GUW38" s="374" t="s">
        <v>1130</v>
      </c>
      <c r="GUX38" s="374" t="s">
        <v>1130</v>
      </c>
      <c r="GUY38" s="374" t="s">
        <v>1130</v>
      </c>
      <c r="GUZ38" s="374" t="s">
        <v>1130</v>
      </c>
      <c r="GVA38" s="374" t="s">
        <v>1130</v>
      </c>
      <c r="GVB38" s="374" t="s">
        <v>1130</v>
      </c>
      <c r="GVC38" s="374" t="s">
        <v>1130</v>
      </c>
      <c r="GVD38" s="374" t="s">
        <v>1130</v>
      </c>
      <c r="GVE38" s="374" t="s">
        <v>1130</v>
      </c>
      <c r="GVF38" s="374" t="s">
        <v>1130</v>
      </c>
      <c r="GVG38" s="374" t="s">
        <v>1130</v>
      </c>
      <c r="GVH38" s="374" t="s">
        <v>1130</v>
      </c>
      <c r="GVI38" s="374" t="s">
        <v>1130</v>
      </c>
      <c r="GVJ38" s="374" t="s">
        <v>1130</v>
      </c>
      <c r="GVK38" s="374" t="s">
        <v>1130</v>
      </c>
      <c r="GVL38" s="374" t="s">
        <v>1130</v>
      </c>
      <c r="GVM38" s="374" t="s">
        <v>1130</v>
      </c>
      <c r="GVN38" s="374" t="s">
        <v>1130</v>
      </c>
      <c r="GVO38" s="374" t="s">
        <v>1130</v>
      </c>
      <c r="GVP38" s="374" t="s">
        <v>1130</v>
      </c>
      <c r="GVQ38" s="374" t="s">
        <v>1130</v>
      </c>
      <c r="GVR38" s="374" t="s">
        <v>1130</v>
      </c>
      <c r="GVS38" s="374" t="s">
        <v>1130</v>
      </c>
      <c r="GVT38" s="374" t="s">
        <v>1130</v>
      </c>
      <c r="GVU38" s="374" t="s">
        <v>1130</v>
      </c>
      <c r="GVV38" s="374" t="s">
        <v>1130</v>
      </c>
      <c r="GVW38" s="374" t="s">
        <v>1130</v>
      </c>
      <c r="GVX38" s="374" t="s">
        <v>1130</v>
      </c>
      <c r="GVY38" s="374" t="s">
        <v>1130</v>
      </c>
      <c r="GVZ38" s="374" t="s">
        <v>1130</v>
      </c>
      <c r="GWA38" s="374" t="s">
        <v>1130</v>
      </c>
      <c r="GWB38" s="374" t="s">
        <v>1130</v>
      </c>
      <c r="GWC38" s="374" t="s">
        <v>1130</v>
      </c>
      <c r="GWD38" s="374" t="s">
        <v>1130</v>
      </c>
      <c r="GWE38" s="374" t="s">
        <v>1130</v>
      </c>
      <c r="GWF38" s="374" t="s">
        <v>1130</v>
      </c>
      <c r="GWG38" s="374" t="s">
        <v>1130</v>
      </c>
      <c r="GWH38" s="374" t="s">
        <v>1130</v>
      </c>
      <c r="GWI38" s="374" t="s">
        <v>1130</v>
      </c>
      <c r="GWJ38" s="374" t="s">
        <v>1130</v>
      </c>
      <c r="GWK38" s="374" t="s">
        <v>1130</v>
      </c>
      <c r="GWL38" s="374" t="s">
        <v>1130</v>
      </c>
      <c r="GWM38" s="374" t="s">
        <v>1130</v>
      </c>
      <c r="GWN38" s="374" t="s">
        <v>1130</v>
      </c>
      <c r="GWO38" s="374" t="s">
        <v>1130</v>
      </c>
      <c r="GWP38" s="374" t="s">
        <v>1130</v>
      </c>
      <c r="GWQ38" s="374" t="s">
        <v>1130</v>
      </c>
      <c r="GWR38" s="374" t="s">
        <v>1130</v>
      </c>
      <c r="GWS38" s="374" t="s">
        <v>1130</v>
      </c>
      <c r="GWT38" s="374" t="s">
        <v>1130</v>
      </c>
      <c r="GWU38" s="374" t="s">
        <v>1130</v>
      </c>
      <c r="GWV38" s="374" t="s">
        <v>1130</v>
      </c>
      <c r="GWW38" s="374" t="s">
        <v>1130</v>
      </c>
      <c r="GWX38" s="374" t="s">
        <v>1130</v>
      </c>
      <c r="GWY38" s="374" t="s">
        <v>1130</v>
      </c>
      <c r="GWZ38" s="374" t="s">
        <v>1130</v>
      </c>
      <c r="GXA38" s="374" t="s">
        <v>1130</v>
      </c>
      <c r="GXB38" s="374" t="s">
        <v>1130</v>
      </c>
      <c r="GXC38" s="374" t="s">
        <v>1130</v>
      </c>
      <c r="GXD38" s="374" t="s">
        <v>1130</v>
      </c>
      <c r="GXE38" s="374" t="s">
        <v>1130</v>
      </c>
      <c r="GXF38" s="374" t="s">
        <v>1130</v>
      </c>
      <c r="GXG38" s="374" t="s">
        <v>1130</v>
      </c>
      <c r="GXH38" s="374" t="s">
        <v>1130</v>
      </c>
      <c r="GXI38" s="374" t="s">
        <v>1130</v>
      </c>
      <c r="GXJ38" s="374" t="s">
        <v>1130</v>
      </c>
      <c r="GXK38" s="374" t="s">
        <v>1130</v>
      </c>
      <c r="GXL38" s="374" t="s">
        <v>1130</v>
      </c>
      <c r="GXM38" s="374" t="s">
        <v>1130</v>
      </c>
      <c r="GXN38" s="374" t="s">
        <v>1130</v>
      </c>
      <c r="GXO38" s="374" t="s">
        <v>1130</v>
      </c>
      <c r="GXP38" s="374" t="s">
        <v>1130</v>
      </c>
      <c r="GXQ38" s="374" t="s">
        <v>1130</v>
      </c>
      <c r="GXR38" s="374" t="s">
        <v>1130</v>
      </c>
      <c r="GXS38" s="374" t="s">
        <v>1130</v>
      </c>
      <c r="GXT38" s="374" t="s">
        <v>1130</v>
      </c>
      <c r="GXU38" s="374" t="s">
        <v>1130</v>
      </c>
      <c r="GXV38" s="374" t="s">
        <v>1130</v>
      </c>
      <c r="GXW38" s="374" t="s">
        <v>1130</v>
      </c>
      <c r="GXX38" s="374" t="s">
        <v>1130</v>
      </c>
      <c r="GXY38" s="374" t="s">
        <v>1130</v>
      </c>
      <c r="GXZ38" s="374" t="s">
        <v>1130</v>
      </c>
      <c r="GYA38" s="374" t="s">
        <v>1130</v>
      </c>
      <c r="GYB38" s="374" t="s">
        <v>1130</v>
      </c>
      <c r="GYC38" s="374" t="s">
        <v>1130</v>
      </c>
      <c r="GYD38" s="374" t="s">
        <v>1130</v>
      </c>
      <c r="GYE38" s="374" t="s">
        <v>1130</v>
      </c>
      <c r="GYF38" s="374" t="s">
        <v>1130</v>
      </c>
      <c r="GYG38" s="374" t="s">
        <v>1130</v>
      </c>
      <c r="GYH38" s="374" t="s">
        <v>1130</v>
      </c>
      <c r="GYI38" s="374" t="s">
        <v>1130</v>
      </c>
      <c r="GYJ38" s="374" t="s">
        <v>1130</v>
      </c>
      <c r="GYK38" s="374" t="s">
        <v>1130</v>
      </c>
      <c r="GYL38" s="374" t="s">
        <v>1130</v>
      </c>
      <c r="GYM38" s="374" t="s">
        <v>1130</v>
      </c>
      <c r="GYN38" s="374" t="s">
        <v>1130</v>
      </c>
      <c r="GYO38" s="374" t="s">
        <v>1130</v>
      </c>
      <c r="GYP38" s="374" t="s">
        <v>1130</v>
      </c>
      <c r="GYQ38" s="374" t="s">
        <v>1130</v>
      </c>
      <c r="GYR38" s="374" t="s">
        <v>1130</v>
      </c>
      <c r="GYS38" s="374" t="s">
        <v>1130</v>
      </c>
      <c r="GYT38" s="374" t="s">
        <v>1130</v>
      </c>
      <c r="GYU38" s="374" t="s">
        <v>1130</v>
      </c>
      <c r="GYV38" s="374" t="s">
        <v>1130</v>
      </c>
      <c r="GYW38" s="374" t="s">
        <v>1130</v>
      </c>
      <c r="GYX38" s="374" t="s">
        <v>1130</v>
      </c>
      <c r="GYY38" s="374" t="s">
        <v>1130</v>
      </c>
      <c r="GYZ38" s="374" t="s">
        <v>1130</v>
      </c>
      <c r="GZA38" s="374" t="s">
        <v>1130</v>
      </c>
      <c r="GZB38" s="374" t="s">
        <v>1130</v>
      </c>
      <c r="GZC38" s="374" t="s">
        <v>1130</v>
      </c>
      <c r="GZD38" s="374" t="s">
        <v>1130</v>
      </c>
      <c r="GZE38" s="374" t="s">
        <v>1130</v>
      </c>
      <c r="GZF38" s="374" t="s">
        <v>1130</v>
      </c>
      <c r="GZG38" s="374" t="s">
        <v>1130</v>
      </c>
      <c r="GZH38" s="374" t="s">
        <v>1130</v>
      </c>
      <c r="GZI38" s="374" t="s">
        <v>1130</v>
      </c>
      <c r="GZJ38" s="374" t="s">
        <v>1130</v>
      </c>
      <c r="GZK38" s="374" t="s">
        <v>1130</v>
      </c>
      <c r="GZL38" s="374" t="s">
        <v>1130</v>
      </c>
      <c r="GZM38" s="374" t="s">
        <v>1130</v>
      </c>
      <c r="GZN38" s="374" t="s">
        <v>1130</v>
      </c>
      <c r="GZO38" s="374" t="s">
        <v>1130</v>
      </c>
      <c r="GZP38" s="374" t="s">
        <v>1130</v>
      </c>
      <c r="GZQ38" s="374" t="s">
        <v>1130</v>
      </c>
      <c r="GZR38" s="374" t="s">
        <v>1130</v>
      </c>
      <c r="GZS38" s="374" t="s">
        <v>1130</v>
      </c>
      <c r="GZT38" s="374" t="s">
        <v>1130</v>
      </c>
      <c r="GZU38" s="374" t="s">
        <v>1130</v>
      </c>
      <c r="GZV38" s="374" t="s">
        <v>1130</v>
      </c>
      <c r="GZW38" s="374" t="s">
        <v>1130</v>
      </c>
      <c r="GZX38" s="374" t="s">
        <v>1130</v>
      </c>
      <c r="GZY38" s="374" t="s">
        <v>1130</v>
      </c>
      <c r="GZZ38" s="374" t="s">
        <v>1130</v>
      </c>
      <c r="HAA38" s="374" t="s">
        <v>1130</v>
      </c>
      <c r="HAB38" s="374" t="s">
        <v>1130</v>
      </c>
      <c r="HAC38" s="374" t="s">
        <v>1130</v>
      </c>
      <c r="HAD38" s="374" t="s">
        <v>1130</v>
      </c>
      <c r="HAE38" s="374" t="s">
        <v>1130</v>
      </c>
      <c r="HAF38" s="374" t="s">
        <v>1130</v>
      </c>
      <c r="HAG38" s="374" t="s">
        <v>1130</v>
      </c>
      <c r="HAH38" s="374" t="s">
        <v>1130</v>
      </c>
      <c r="HAI38" s="374" t="s">
        <v>1130</v>
      </c>
      <c r="HAJ38" s="374" t="s">
        <v>1130</v>
      </c>
      <c r="HAK38" s="374" t="s">
        <v>1130</v>
      </c>
      <c r="HAL38" s="374" t="s">
        <v>1130</v>
      </c>
      <c r="HAM38" s="374" t="s">
        <v>1130</v>
      </c>
      <c r="HAN38" s="374" t="s">
        <v>1130</v>
      </c>
      <c r="HAO38" s="374" t="s">
        <v>1130</v>
      </c>
      <c r="HAP38" s="374" t="s">
        <v>1130</v>
      </c>
      <c r="HAQ38" s="374" t="s">
        <v>1130</v>
      </c>
      <c r="HAR38" s="374" t="s">
        <v>1130</v>
      </c>
      <c r="HAS38" s="374" t="s">
        <v>1130</v>
      </c>
      <c r="HAT38" s="374" t="s">
        <v>1130</v>
      </c>
      <c r="HAU38" s="374" t="s">
        <v>1130</v>
      </c>
      <c r="HAV38" s="374" t="s">
        <v>1130</v>
      </c>
      <c r="HAW38" s="374" t="s">
        <v>1130</v>
      </c>
      <c r="HAX38" s="374" t="s">
        <v>1130</v>
      </c>
      <c r="HAY38" s="374" t="s">
        <v>1130</v>
      </c>
      <c r="HAZ38" s="374" t="s">
        <v>1130</v>
      </c>
      <c r="HBA38" s="374" t="s">
        <v>1130</v>
      </c>
      <c r="HBB38" s="374" t="s">
        <v>1130</v>
      </c>
      <c r="HBC38" s="374" t="s">
        <v>1130</v>
      </c>
      <c r="HBD38" s="374" t="s">
        <v>1130</v>
      </c>
      <c r="HBE38" s="374" t="s">
        <v>1130</v>
      </c>
      <c r="HBF38" s="374" t="s">
        <v>1130</v>
      </c>
      <c r="HBG38" s="374" t="s">
        <v>1130</v>
      </c>
      <c r="HBH38" s="374" t="s">
        <v>1130</v>
      </c>
      <c r="HBI38" s="374" t="s">
        <v>1130</v>
      </c>
      <c r="HBJ38" s="374" t="s">
        <v>1130</v>
      </c>
      <c r="HBK38" s="374" t="s">
        <v>1130</v>
      </c>
      <c r="HBL38" s="374" t="s">
        <v>1130</v>
      </c>
      <c r="HBM38" s="374" t="s">
        <v>1130</v>
      </c>
      <c r="HBN38" s="374" t="s">
        <v>1130</v>
      </c>
      <c r="HBO38" s="374" t="s">
        <v>1130</v>
      </c>
      <c r="HBP38" s="374" t="s">
        <v>1130</v>
      </c>
      <c r="HBQ38" s="374" t="s">
        <v>1130</v>
      </c>
      <c r="HBR38" s="374" t="s">
        <v>1130</v>
      </c>
      <c r="HBS38" s="374" t="s">
        <v>1130</v>
      </c>
      <c r="HBT38" s="374" t="s">
        <v>1130</v>
      </c>
      <c r="HBU38" s="374" t="s">
        <v>1130</v>
      </c>
      <c r="HBV38" s="374" t="s">
        <v>1130</v>
      </c>
      <c r="HBW38" s="374" t="s">
        <v>1130</v>
      </c>
      <c r="HBX38" s="374" t="s">
        <v>1130</v>
      </c>
      <c r="HBY38" s="374" t="s">
        <v>1130</v>
      </c>
      <c r="HBZ38" s="374" t="s">
        <v>1130</v>
      </c>
      <c r="HCA38" s="374" t="s">
        <v>1130</v>
      </c>
      <c r="HCB38" s="374" t="s">
        <v>1130</v>
      </c>
      <c r="HCC38" s="374" t="s">
        <v>1130</v>
      </c>
      <c r="HCD38" s="374" t="s">
        <v>1130</v>
      </c>
      <c r="HCE38" s="374" t="s">
        <v>1130</v>
      </c>
      <c r="HCF38" s="374" t="s">
        <v>1130</v>
      </c>
      <c r="HCG38" s="374" t="s">
        <v>1130</v>
      </c>
      <c r="HCH38" s="374" t="s">
        <v>1130</v>
      </c>
      <c r="HCI38" s="374" t="s">
        <v>1130</v>
      </c>
      <c r="HCJ38" s="374" t="s">
        <v>1130</v>
      </c>
      <c r="HCK38" s="374" t="s">
        <v>1130</v>
      </c>
      <c r="HCL38" s="374" t="s">
        <v>1130</v>
      </c>
      <c r="HCM38" s="374" t="s">
        <v>1130</v>
      </c>
      <c r="HCN38" s="374" t="s">
        <v>1130</v>
      </c>
      <c r="HCO38" s="374" t="s">
        <v>1130</v>
      </c>
      <c r="HCP38" s="374" t="s">
        <v>1130</v>
      </c>
      <c r="HCQ38" s="374" t="s">
        <v>1130</v>
      </c>
      <c r="HCR38" s="374" t="s">
        <v>1130</v>
      </c>
      <c r="HCS38" s="374" t="s">
        <v>1130</v>
      </c>
      <c r="HCT38" s="374" t="s">
        <v>1130</v>
      </c>
      <c r="HCU38" s="374" t="s">
        <v>1130</v>
      </c>
      <c r="HCV38" s="374" t="s">
        <v>1130</v>
      </c>
      <c r="HCW38" s="374" t="s">
        <v>1130</v>
      </c>
      <c r="HCX38" s="374" t="s">
        <v>1130</v>
      </c>
      <c r="HCY38" s="374" t="s">
        <v>1130</v>
      </c>
      <c r="HCZ38" s="374" t="s">
        <v>1130</v>
      </c>
      <c r="HDA38" s="374" t="s">
        <v>1130</v>
      </c>
      <c r="HDB38" s="374" t="s">
        <v>1130</v>
      </c>
      <c r="HDC38" s="374" t="s">
        <v>1130</v>
      </c>
      <c r="HDD38" s="374" t="s">
        <v>1130</v>
      </c>
      <c r="HDE38" s="374" t="s">
        <v>1130</v>
      </c>
      <c r="HDF38" s="374" t="s">
        <v>1130</v>
      </c>
      <c r="HDG38" s="374" t="s">
        <v>1130</v>
      </c>
      <c r="HDH38" s="374" t="s">
        <v>1130</v>
      </c>
      <c r="HDI38" s="374" t="s">
        <v>1130</v>
      </c>
      <c r="HDJ38" s="374" t="s">
        <v>1130</v>
      </c>
      <c r="HDK38" s="374" t="s">
        <v>1130</v>
      </c>
      <c r="HDL38" s="374" t="s">
        <v>1130</v>
      </c>
      <c r="HDM38" s="374" t="s">
        <v>1130</v>
      </c>
      <c r="HDN38" s="374" t="s">
        <v>1130</v>
      </c>
      <c r="HDO38" s="374" t="s">
        <v>1130</v>
      </c>
      <c r="HDP38" s="374" t="s">
        <v>1130</v>
      </c>
      <c r="HDQ38" s="374" t="s">
        <v>1130</v>
      </c>
      <c r="HDR38" s="374" t="s">
        <v>1130</v>
      </c>
      <c r="HDS38" s="374" t="s">
        <v>1130</v>
      </c>
      <c r="HDT38" s="374" t="s">
        <v>1130</v>
      </c>
      <c r="HDU38" s="374" t="s">
        <v>1130</v>
      </c>
      <c r="HDV38" s="374" t="s">
        <v>1130</v>
      </c>
      <c r="HDW38" s="374" t="s">
        <v>1130</v>
      </c>
      <c r="HDX38" s="374" t="s">
        <v>1130</v>
      </c>
      <c r="HDY38" s="374" t="s">
        <v>1130</v>
      </c>
      <c r="HDZ38" s="374" t="s">
        <v>1130</v>
      </c>
      <c r="HEA38" s="374" t="s">
        <v>1130</v>
      </c>
      <c r="HEB38" s="374" t="s">
        <v>1130</v>
      </c>
      <c r="HEC38" s="374" t="s">
        <v>1130</v>
      </c>
      <c r="HED38" s="374" t="s">
        <v>1130</v>
      </c>
      <c r="HEE38" s="374" t="s">
        <v>1130</v>
      </c>
      <c r="HEF38" s="374" t="s">
        <v>1130</v>
      </c>
      <c r="HEG38" s="374" t="s">
        <v>1130</v>
      </c>
      <c r="HEH38" s="374" t="s">
        <v>1130</v>
      </c>
      <c r="HEI38" s="374" t="s">
        <v>1130</v>
      </c>
      <c r="HEJ38" s="374" t="s">
        <v>1130</v>
      </c>
      <c r="HEK38" s="374" t="s">
        <v>1130</v>
      </c>
      <c r="HEL38" s="374" t="s">
        <v>1130</v>
      </c>
      <c r="HEM38" s="374" t="s">
        <v>1130</v>
      </c>
      <c r="HEN38" s="374" t="s">
        <v>1130</v>
      </c>
      <c r="HEO38" s="374" t="s">
        <v>1130</v>
      </c>
      <c r="HEP38" s="374" t="s">
        <v>1130</v>
      </c>
      <c r="HEQ38" s="374" t="s">
        <v>1130</v>
      </c>
      <c r="HER38" s="374" t="s">
        <v>1130</v>
      </c>
      <c r="HES38" s="374" t="s">
        <v>1130</v>
      </c>
      <c r="HET38" s="374" t="s">
        <v>1130</v>
      </c>
      <c r="HEU38" s="374" t="s">
        <v>1130</v>
      </c>
      <c r="HEV38" s="374" t="s">
        <v>1130</v>
      </c>
      <c r="HEW38" s="374" t="s">
        <v>1130</v>
      </c>
      <c r="HEX38" s="374" t="s">
        <v>1130</v>
      </c>
      <c r="HEY38" s="374" t="s">
        <v>1130</v>
      </c>
      <c r="HEZ38" s="374" t="s">
        <v>1130</v>
      </c>
      <c r="HFA38" s="374" t="s">
        <v>1130</v>
      </c>
      <c r="HFB38" s="374" t="s">
        <v>1130</v>
      </c>
      <c r="HFC38" s="374" t="s">
        <v>1130</v>
      </c>
      <c r="HFD38" s="374" t="s">
        <v>1130</v>
      </c>
      <c r="HFE38" s="374" t="s">
        <v>1130</v>
      </c>
      <c r="HFF38" s="374" t="s">
        <v>1130</v>
      </c>
      <c r="HFG38" s="374" t="s">
        <v>1130</v>
      </c>
      <c r="HFH38" s="374" t="s">
        <v>1130</v>
      </c>
      <c r="HFI38" s="374" t="s">
        <v>1130</v>
      </c>
      <c r="HFJ38" s="374" t="s">
        <v>1130</v>
      </c>
      <c r="HFK38" s="374" t="s">
        <v>1130</v>
      </c>
      <c r="HFL38" s="374" t="s">
        <v>1130</v>
      </c>
      <c r="HFM38" s="374" t="s">
        <v>1130</v>
      </c>
      <c r="HFN38" s="374" t="s">
        <v>1130</v>
      </c>
      <c r="HFO38" s="374" t="s">
        <v>1130</v>
      </c>
      <c r="HFP38" s="374" t="s">
        <v>1130</v>
      </c>
      <c r="HFQ38" s="374" t="s">
        <v>1130</v>
      </c>
      <c r="HFR38" s="374" t="s">
        <v>1130</v>
      </c>
      <c r="HFS38" s="374" t="s">
        <v>1130</v>
      </c>
      <c r="HFT38" s="374" t="s">
        <v>1130</v>
      </c>
      <c r="HFU38" s="374" t="s">
        <v>1130</v>
      </c>
      <c r="HFV38" s="374" t="s">
        <v>1130</v>
      </c>
      <c r="HFW38" s="374" t="s">
        <v>1130</v>
      </c>
      <c r="HFX38" s="374" t="s">
        <v>1130</v>
      </c>
      <c r="HFY38" s="374" t="s">
        <v>1130</v>
      </c>
      <c r="HFZ38" s="374" t="s">
        <v>1130</v>
      </c>
      <c r="HGA38" s="374" t="s">
        <v>1130</v>
      </c>
      <c r="HGB38" s="374" t="s">
        <v>1130</v>
      </c>
      <c r="HGC38" s="374" t="s">
        <v>1130</v>
      </c>
      <c r="HGD38" s="374" t="s">
        <v>1130</v>
      </c>
      <c r="HGE38" s="374" t="s">
        <v>1130</v>
      </c>
      <c r="HGF38" s="374" t="s">
        <v>1130</v>
      </c>
      <c r="HGG38" s="374" t="s">
        <v>1130</v>
      </c>
      <c r="HGH38" s="374" t="s">
        <v>1130</v>
      </c>
      <c r="HGI38" s="374" t="s">
        <v>1130</v>
      </c>
      <c r="HGJ38" s="374" t="s">
        <v>1130</v>
      </c>
      <c r="HGK38" s="374" t="s">
        <v>1130</v>
      </c>
      <c r="HGL38" s="374" t="s">
        <v>1130</v>
      </c>
      <c r="HGM38" s="374" t="s">
        <v>1130</v>
      </c>
      <c r="HGN38" s="374" t="s">
        <v>1130</v>
      </c>
      <c r="HGO38" s="374" t="s">
        <v>1130</v>
      </c>
      <c r="HGP38" s="374" t="s">
        <v>1130</v>
      </c>
      <c r="HGQ38" s="374" t="s">
        <v>1130</v>
      </c>
      <c r="HGR38" s="374" t="s">
        <v>1130</v>
      </c>
      <c r="HGS38" s="374" t="s">
        <v>1130</v>
      </c>
      <c r="HGT38" s="374" t="s">
        <v>1130</v>
      </c>
      <c r="HGU38" s="374" t="s">
        <v>1130</v>
      </c>
      <c r="HGV38" s="374" t="s">
        <v>1130</v>
      </c>
      <c r="HGW38" s="374" t="s">
        <v>1130</v>
      </c>
      <c r="HGX38" s="374" t="s">
        <v>1130</v>
      </c>
      <c r="HGY38" s="374" t="s">
        <v>1130</v>
      </c>
      <c r="HGZ38" s="374" t="s">
        <v>1130</v>
      </c>
      <c r="HHA38" s="374" t="s">
        <v>1130</v>
      </c>
      <c r="HHB38" s="374" t="s">
        <v>1130</v>
      </c>
      <c r="HHC38" s="374" t="s">
        <v>1130</v>
      </c>
      <c r="HHD38" s="374" t="s">
        <v>1130</v>
      </c>
      <c r="HHE38" s="374" t="s">
        <v>1130</v>
      </c>
      <c r="HHF38" s="374" t="s">
        <v>1130</v>
      </c>
      <c r="HHG38" s="374" t="s">
        <v>1130</v>
      </c>
      <c r="HHH38" s="374" t="s">
        <v>1130</v>
      </c>
      <c r="HHI38" s="374" t="s">
        <v>1130</v>
      </c>
      <c r="HHJ38" s="374" t="s">
        <v>1130</v>
      </c>
      <c r="HHK38" s="374" t="s">
        <v>1130</v>
      </c>
      <c r="HHL38" s="374" t="s">
        <v>1130</v>
      </c>
      <c r="HHM38" s="374" t="s">
        <v>1130</v>
      </c>
      <c r="HHN38" s="374" t="s">
        <v>1130</v>
      </c>
      <c r="HHO38" s="374" t="s">
        <v>1130</v>
      </c>
      <c r="HHP38" s="374" t="s">
        <v>1130</v>
      </c>
      <c r="HHQ38" s="374" t="s">
        <v>1130</v>
      </c>
      <c r="HHR38" s="374" t="s">
        <v>1130</v>
      </c>
      <c r="HHS38" s="374" t="s">
        <v>1130</v>
      </c>
      <c r="HHT38" s="374" t="s">
        <v>1130</v>
      </c>
      <c r="HHU38" s="374" t="s">
        <v>1130</v>
      </c>
      <c r="HHV38" s="374" t="s">
        <v>1130</v>
      </c>
      <c r="HHW38" s="374" t="s">
        <v>1130</v>
      </c>
      <c r="HHX38" s="374" t="s">
        <v>1130</v>
      </c>
      <c r="HHY38" s="374" t="s">
        <v>1130</v>
      </c>
      <c r="HHZ38" s="374" t="s">
        <v>1130</v>
      </c>
      <c r="HIA38" s="374" t="s">
        <v>1130</v>
      </c>
      <c r="HIB38" s="374" t="s">
        <v>1130</v>
      </c>
      <c r="HIC38" s="374" t="s">
        <v>1130</v>
      </c>
      <c r="HID38" s="374" t="s">
        <v>1130</v>
      </c>
      <c r="HIE38" s="374" t="s">
        <v>1130</v>
      </c>
      <c r="HIF38" s="374" t="s">
        <v>1130</v>
      </c>
      <c r="HIG38" s="374" t="s">
        <v>1130</v>
      </c>
      <c r="HIH38" s="374" t="s">
        <v>1130</v>
      </c>
      <c r="HII38" s="374" t="s">
        <v>1130</v>
      </c>
      <c r="HIJ38" s="374" t="s">
        <v>1130</v>
      </c>
      <c r="HIK38" s="374" t="s">
        <v>1130</v>
      </c>
      <c r="HIL38" s="374" t="s">
        <v>1130</v>
      </c>
      <c r="HIM38" s="374" t="s">
        <v>1130</v>
      </c>
      <c r="HIN38" s="374" t="s">
        <v>1130</v>
      </c>
      <c r="HIO38" s="374" t="s">
        <v>1130</v>
      </c>
      <c r="HIP38" s="374" t="s">
        <v>1130</v>
      </c>
      <c r="HIQ38" s="374" t="s">
        <v>1130</v>
      </c>
      <c r="HIR38" s="374" t="s">
        <v>1130</v>
      </c>
      <c r="HIS38" s="374" t="s">
        <v>1130</v>
      </c>
      <c r="HIT38" s="374" t="s">
        <v>1130</v>
      </c>
      <c r="HIU38" s="374" t="s">
        <v>1130</v>
      </c>
      <c r="HIV38" s="374" t="s">
        <v>1130</v>
      </c>
      <c r="HIW38" s="374" t="s">
        <v>1130</v>
      </c>
      <c r="HIX38" s="374" t="s">
        <v>1130</v>
      </c>
      <c r="HIY38" s="374" t="s">
        <v>1130</v>
      </c>
      <c r="HIZ38" s="374" t="s">
        <v>1130</v>
      </c>
      <c r="HJA38" s="374" t="s">
        <v>1130</v>
      </c>
      <c r="HJB38" s="374" t="s">
        <v>1130</v>
      </c>
      <c r="HJC38" s="374" t="s">
        <v>1130</v>
      </c>
      <c r="HJD38" s="374" t="s">
        <v>1130</v>
      </c>
      <c r="HJE38" s="374" t="s">
        <v>1130</v>
      </c>
      <c r="HJF38" s="374" t="s">
        <v>1130</v>
      </c>
      <c r="HJG38" s="374" t="s">
        <v>1130</v>
      </c>
      <c r="HJH38" s="374" t="s">
        <v>1130</v>
      </c>
      <c r="HJI38" s="374" t="s">
        <v>1130</v>
      </c>
      <c r="HJJ38" s="374" t="s">
        <v>1130</v>
      </c>
      <c r="HJK38" s="374" t="s">
        <v>1130</v>
      </c>
      <c r="HJL38" s="374" t="s">
        <v>1130</v>
      </c>
      <c r="HJM38" s="374" t="s">
        <v>1130</v>
      </c>
      <c r="HJN38" s="374" t="s">
        <v>1130</v>
      </c>
      <c r="HJO38" s="374" t="s">
        <v>1130</v>
      </c>
      <c r="HJP38" s="374" t="s">
        <v>1130</v>
      </c>
      <c r="HJQ38" s="374" t="s">
        <v>1130</v>
      </c>
      <c r="HJR38" s="374" t="s">
        <v>1130</v>
      </c>
      <c r="HJS38" s="374" t="s">
        <v>1130</v>
      </c>
      <c r="HJT38" s="374" t="s">
        <v>1130</v>
      </c>
      <c r="HJU38" s="374" t="s">
        <v>1130</v>
      </c>
      <c r="HJV38" s="374" t="s">
        <v>1130</v>
      </c>
      <c r="HJW38" s="374" t="s">
        <v>1130</v>
      </c>
      <c r="HJX38" s="374" t="s">
        <v>1130</v>
      </c>
      <c r="HJY38" s="374" t="s">
        <v>1130</v>
      </c>
      <c r="HJZ38" s="374" t="s">
        <v>1130</v>
      </c>
      <c r="HKA38" s="374" t="s">
        <v>1130</v>
      </c>
      <c r="HKB38" s="374" t="s">
        <v>1130</v>
      </c>
      <c r="HKC38" s="374" t="s">
        <v>1130</v>
      </c>
      <c r="HKD38" s="374" t="s">
        <v>1130</v>
      </c>
      <c r="HKE38" s="374" t="s">
        <v>1130</v>
      </c>
      <c r="HKF38" s="374" t="s">
        <v>1130</v>
      </c>
      <c r="HKG38" s="374" t="s">
        <v>1130</v>
      </c>
      <c r="HKH38" s="374" t="s">
        <v>1130</v>
      </c>
      <c r="HKI38" s="374" t="s">
        <v>1130</v>
      </c>
      <c r="HKJ38" s="374" t="s">
        <v>1130</v>
      </c>
      <c r="HKK38" s="374" t="s">
        <v>1130</v>
      </c>
      <c r="HKL38" s="374" t="s">
        <v>1130</v>
      </c>
      <c r="HKM38" s="374" t="s">
        <v>1130</v>
      </c>
      <c r="HKN38" s="374" t="s">
        <v>1130</v>
      </c>
      <c r="HKO38" s="374" t="s">
        <v>1130</v>
      </c>
      <c r="HKP38" s="374" t="s">
        <v>1130</v>
      </c>
      <c r="HKQ38" s="374" t="s">
        <v>1130</v>
      </c>
      <c r="HKR38" s="374" t="s">
        <v>1130</v>
      </c>
      <c r="HKS38" s="374" t="s">
        <v>1130</v>
      </c>
      <c r="HKT38" s="374" t="s">
        <v>1130</v>
      </c>
      <c r="HKU38" s="374" t="s">
        <v>1130</v>
      </c>
      <c r="HKV38" s="374" t="s">
        <v>1130</v>
      </c>
      <c r="HKW38" s="374" t="s">
        <v>1130</v>
      </c>
      <c r="HKX38" s="374" t="s">
        <v>1130</v>
      </c>
      <c r="HKY38" s="374" t="s">
        <v>1130</v>
      </c>
      <c r="HKZ38" s="374" t="s">
        <v>1130</v>
      </c>
      <c r="HLA38" s="374" t="s">
        <v>1130</v>
      </c>
      <c r="HLB38" s="374" t="s">
        <v>1130</v>
      </c>
      <c r="HLC38" s="374" t="s">
        <v>1130</v>
      </c>
      <c r="HLD38" s="374" t="s">
        <v>1130</v>
      </c>
      <c r="HLE38" s="374" t="s">
        <v>1130</v>
      </c>
      <c r="HLF38" s="374" t="s">
        <v>1130</v>
      </c>
      <c r="HLG38" s="374" t="s">
        <v>1130</v>
      </c>
      <c r="HLH38" s="374" t="s">
        <v>1130</v>
      </c>
      <c r="HLI38" s="374" t="s">
        <v>1130</v>
      </c>
      <c r="HLJ38" s="374" t="s">
        <v>1130</v>
      </c>
      <c r="HLK38" s="374" t="s">
        <v>1130</v>
      </c>
      <c r="HLL38" s="374" t="s">
        <v>1130</v>
      </c>
      <c r="HLM38" s="374" t="s">
        <v>1130</v>
      </c>
      <c r="HLN38" s="374" t="s">
        <v>1130</v>
      </c>
      <c r="HLO38" s="374" t="s">
        <v>1130</v>
      </c>
      <c r="HLP38" s="374" t="s">
        <v>1130</v>
      </c>
      <c r="HLQ38" s="374" t="s">
        <v>1130</v>
      </c>
      <c r="HLR38" s="374" t="s">
        <v>1130</v>
      </c>
      <c r="HLS38" s="374" t="s">
        <v>1130</v>
      </c>
      <c r="HLT38" s="374" t="s">
        <v>1130</v>
      </c>
      <c r="HLU38" s="374" t="s">
        <v>1130</v>
      </c>
      <c r="HLV38" s="374" t="s">
        <v>1130</v>
      </c>
      <c r="HLW38" s="374" t="s">
        <v>1130</v>
      </c>
      <c r="HLX38" s="374" t="s">
        <v>1130</v>
      </c>
      <c r="HLY38" s="374" t="s">
        <v>1130</v>
      </c>
      <c r="HLZ38" s="374" t="s">
        <v>1130</v>
      </c>
      <c r="HMA38" s="374" t="s">
        <v>1130</v>
      </c>
      <c r="HMB38" s="374" t="s">
        <v>1130</v>
      </c>
      <c r="HMC38" s="374" t="s">
        <v>1130</v>
      </c>
      <c r="HMD38" s="374" t="s">
        <v>1130</v>
      </c>
      <c r="HME38" s="374" t="s">
        <v>1130</v>
      </c>
      <c r="HMF38" s="374" t="s">
        <v>1130</v>
      </c>
      <c r="HMG38" s="374" t="s">
        <v>1130</v>
      </c>
      <c r="HMH38" s="374" t="s">
        <v>1130</v>
      </c>
      <c r="HMI38" s="374" t="s">
        <v>1130</v>
      </c>
      <c r="HMJ38" s="374" t="s">
        <v>1130</v>
      </c>
      <c r="HMK38" s="374" t="s">
        <v>1130</v>
      </c>
      <c r="HML38" s="374" t="s">
        <v>1130</v>
      </c>
      <c r="HMM38" s="374" t="s">
        <v>1130</v>
      </c>
      <c r="HMN38" s="374" t="s">
        <v>1130</v>
      </c>
      <c r="HMO38" s="374" t="s">
        <v>1130</v>
      </c>
      <c r="HMP38" s="374" t="s">
        <v>1130</v>
      </c>
      <c r="HMQ38" s="374" t="s">
        <v>1130</v>
      </c>
      <c r="HMR38" s="374" t="s">
        <v>1130</v>
      </c>
      <c r="HMS38" s="374" t="s">
        <v>1130</v>
      </c>
      <c r="HMT38" s="374" t="s">
        <v>1130</v>
      </c>
      <c r="HMU38" s="374" t="s">
        <v>1130</v>
      </c>
      <c r="HMV38" s="374" t="s">
        <v>1130</v>
      </c>
      <c r="HMW38" s="374" t="s">
        <v>1130</v>
      </c>
      <c r="HMX38" s="374" t="s">
        <v>1130</v>
      </c>
      <c r="HMY38" s="374" t="s">
        <v>1130</v>
      </c>
      <c r="HMZ38" s="374" t="s">
        <v>1130</v>
      </c>
      <c r="HNA38" s="374" t="s">
        <v>1130</v>
      </c>
      <c r="HNB38" s="374" t="s">
        <v>1130</v>
      </c>
      <c r="HNC38" s="374" t="s">
        <v>1130</v>
      </c>
      <c r="HND38" s="374" t="s">
        <v>1130</v>
      </c>
      <c r="HNE38" s="374" t="s">
        <v>1130</v>
      </c>
      <c r="HNF38" s="374" t="s">
        <v>1130</v>
      </c>
      <c r="HNG38" s="374" t="s">
        <v>1130</v>
      </c>
      <c r="HNH38" s="374" t="s">
        <v>1130</v>
      </c>
      <c r="HNI38" s="374" t="s">
        <v>1130</v>
      </c>
      <c r="HNJ38" s="374" t="s">
        <v>1130</v>
      </c>
      <c r="HNK38" s="374" t="s">
        <v>1130</v>
      </c>
      <c r="HNL38" s="374" t="s">
        <v>1130</v>
      </c>
      <c r="HNM38" s="374" t="s">
        <v>1130</v>
      </c>
      <c r="HNN38" s="374" t="s">
        <v>1130</v>
      </c>
      <c r="HNO38" s="374" t="s">
        <v>1130</v>
      </c>
      <c r="HNP38" s="374" t="s">
        <v>1130</v>
      </c>
      <c r="HNQ38" s="374" t="s">
        <v>1130</v>
      </c>
      <c r="HNR38" s="374" t="s">
        <v>1130</v>
      </c>
      <c r="HNS38" s="374" t="s">
        <v>1130</v>
      </c>
      <c r="HNT38" s="374" t="s">
        <v>1130</v>
      </c>
      <c r="HNU38" s="374" t="s">
        <v>1130</v>
      </c>
      <c r="HNV38" s="374" t="s">
        <v>1130</v>
      </c>
      <c r="HNW38" s="374" t="s">
        <v>1130</v>
      </c>
      <c r="HNX38" s="374" t="s">
        <v>1130</v>
      </c>
      <c r="HNY38" s="374" t="s">
        <v>1130</v>
      </c>
      <c r="HNZ38" s="374" t="s">
        <v>1130</v>
      </c>
      <c r="HOA38" s="374" t="s">
        <v>1130</v>
      </c>
      <c r="HOB38" s="374" t="s">
        <v>1130</v>
      </c>
      <c r="HOC38" s="374" t="s">
        <v>1130</v>
      </c>
      <c r="HOD38" s="374" t="s">
        <v>1130</v>
      </c>
      <c r="HOE38" s="374" t="s">
        <v>1130</v>
      </c>
      <c r="HOF38" s="374" t="s">
        <v>1130</v>
      </c>
      <c r="HOG38" s="374" t="s">
        <v>1130</v>
      </c>
      <c r="HOH38" s="374" t="s">
        <v>1130</v>
      </c>
      <c r="HOI38" s="374" t="s">
        <v>1130</v>
      </c>
      <c r="HOJ38" s="374" t="s">
        <v>1130</v>
      </c>
      <c r="HOK38" s="374" t="s">
        <v>1130</v>
      </c>
      <c r="HOL38" s="374" t="s">
        <v>1130</v>
      </c>
      <c r="HOM38" s="374" t="s">
        <v>1130</v>
      </c>
      <c r="HON38" s="374" t="s">
        <v>1130</v>
      </c>
      <c r="HOO38" s="374" t="s">
        <v>1130</v>
      </c>
      <c r="HOP38" s="374" t="s">
        <v>1130</v>
      </c>
      <c r="HOQ38" s="374" t="s">
        <v>1130</v>
      </c>
      <c r="HOR38" s="374" t="s">
        <v>1130</v>
      </c>
      <c r="HOS38" s="374" t="s">
        <v>1130</v>
      </c>
      <c r="HOT38" s="374" t="s">
        <v>1130</v>
      </c>
      <c r="HOU38" s="374" t="s">
        <v>1130</v>
      </c>
      <c r="HOV38" s="374" t="s">
        <v>1130</v>
      </c>
      <c r="HOW38" s="374" t="s">
        <v>1130</v>
      </c>
      <c r="HOX38" s="374" t="s">
        <v>1130</v>
      </c>
      <c r="HOY38" s="374" t="s">
        <v>1130</v>
      </c>
      <c r="HOZ38" s="374" t="s">
        <v>1130</v>
      </c>
      <c r="HPA38" s="374" t="s">
        <v>1130</v>
      </c>
      <c r="HPB38" s="374" t="s">
        <v>1130</v>
      </c>
      <c r="HPC38" s="374" t="s">
        <v>1130</v>
      </c>
      <c r="HPD38" s="374" t="s">
        <v>1130</v>
      </c>
      <c r="HPE38" s="374" t="s">
        <v>1130</v>
      </c>
      <c r="HPF38" s="374" t="s">
        <v>1130</v>
      </c>
      <c r="HPG38" s="374" t="s">
        <v>1130</v>
      </c>
      <c r="HPH38" s="374" t="s">
        <v>1130</v>
      </c>
      <c r="HPI38" s="374" t="s">
        <v>1130</v>
      </c>
      <c r="HPJ38" s="374" t="s">
        <v>1130</v>
      </c>
      <c r="HPK38" s="374" t="s">
        <v>1130</v>
      </c>
      <c r="HPL38" s="374" t="s">
        <v>1130</v>
      </c>
      <c r="HPM38" s="374" t="s">
        <v>1130</v>
      </c>
      <c r="HPN38" s="374" t="s">
        <v>1130</v>
      </c>
      <c r="HPO38" s="374" t="s">
        <v>1130</v>
      </c>
      <c r="HPP38" s="374" t="s">
        <v>1130</v>
      </c>
      <c r="HPQ38" s="374" t="s">
        <v>1130</v>
      </c>
      <c r="HPR38" s="374" t="s">
        <v>1130</v>
      </c>
      <c r="HPS38" s="374" t="s">
        <v>1130</v>
      </c>
      <c r="HPT38" s="374" t="s">
        <v>1130</v>
      </c>
      <c r="HPU38" s="374" t="s">
        <v>1130</v>
      </c>
      <c r="HPV38" s="374" t="s">
        <v>1130</v>
      </c>
      <c r="HPW38" s="374" t="s">
        <v>1130</v>
      </c>
      <c r="HPX38" s="374" t="s">
        <v>1130</v>
      </c>
      <c r="HPY38" s="374" t="s">
        <v>1130</v>
      </c>
      <c r="HPZ38" s="374" t="s">
        <v>1130</v>
      </c>
      <c r="HQA38" s="374" t="s">
        <v>1130</v>
      </c>
      <c r="HQB38" s="374" t="s">
        <v>1130</v>
      </c>
      <c r="HQC38" s="374" t="s">
        <v>1130</v>
      </c>
      <c r="HQD38" s="374" t="s">
        <v>1130</v>
      </c>
      <c r="HQE38" s="374" t="s">
        <v>1130</v>
      </c>
      <c r="HQF38" s="374" t="s">
        <v>1130</v>
      </c>
      <c r="HQG38" s="374" t="s">
        <v>1130</v>
      </c>
      <c r="HQH38" s="374" t="s">
        <v>1130</v>
      </c>
      <c r="HQI38" s="374" t="s">
        <v>1130</v>
      </c>
      <c r="HQJ38" s="374" t="s">
        <v>1130</v>
      </c>
      <c r="HQK38" s="374" t="s">
        <v>1130</v>
      </c>
      <c r="HQL38" s="374" t="s">
        <v>1130</v>
      </c>
      <c r="HQM38" s="374" t="s">
        <v>1130</v>
      </c>
      <c r="HQN38" s="374" t="s">
        <v>1130</v>
      </c>
      <c r="HQO38" s="374" t="s">
        <v>1130</v>
      </c>
      <c r="HQP38" s="374" t="s">
        <v>1130</v>
      </c>
      <c r="HQQ38" s="374" t="s">
        <v>1130</v>
      </c>
      <c r="HQR38" s="374" t="s">
        <v>1130</v>
      </c>
      <c r="HQS38" s="374" t="s">
        <v>1130</v>
      </c>
      <c r="HQT38" s="374" t="s">
        <v>1130</v>
      </c>
      <c r="HQU38" s="374" t="s">
        <v>1130</v>
      </c>
      <c r="HQV38" s="374" t="s">
        <v>1130</v>
      </c>
      <c r="HQW38" s="374" t="s">
        <v>1130</v>
      </c>
      <c r="HQX38" s="374" t="s">
        <v>1130</v>
      </c>
      <c r="HQY38" s="374" t="s">
        <v>1130</v>
      </c>
      <c r="HQZ38" s="374" t="s">
        <v>1130</v>
      </c>
      <c r="HRA38" s="374" t="s">
        <v>1130</v>
      </c>
      <c r="HRB38" s="374" t="s">
        <v>1130</v>
      </c>
      <c r="HRC38" s="374" t="s">
        <v>1130</v>
      </c>
      <c r="HRD38" s="374" t="s">
        <v>1130</v>
      </c>
      <c r="HRE38" s="374" t="s">
        <v>1130</v>
      </c>
      <c r="HRF38" s="374" t="s">
        <v>1130</v>
      </c>
      <c r="HRG38" s="374" t="s">
        <v>1130</v>
      </c>
      <c r="HRH38" s="374" t="s">
        <v>1130</v>
      </c>
      <c r="HRI38" s="374" t="s">
        <v>1130</v>
      </c>
      <c r="HRJ38" s="374" t="s">
        <v>1130</v>
      </c>
      <c r="HRK38" s="374" t="s">
        <v>1130</v>
      </c>
      <c r="HRL38" s="374" t="s">
        <v>1130</v>
      </c>
      <c r="HRM38" s="374" t="s">
        <v>1130</v>
      </c>
      <c r="HRN38" s="374" t="s">
        <v>1130</v>
      </c>
      <c r="HRO38" s="374" t="s">
        <v>1130</v>
      </c>
      <c r="HRP38" s="374" t="s">
        <v>1130</v>
      </c>
      <c r="HRQ38" s="374" t="s">
        <v>1130</v>
      </c>
      <c r="HRR38" s="374" t="s">
        <v>1130</v>
      </c>
      <c r="HRS38" s="374" t="s">
        <v>1130</v>
      </c>
      <c r="HRT38" s="374" t="s">
        <v>1130</v>
      </c>
      <c r="HRU38" s="374" t="s">
        <v>1130</v>
      </c>
      <c r="HRV38" s="374" t="s">
        <v>1130</v>
      </c>
      <c r="HRW38" s="374" t="s">
        <v>1130</v>
      </c>
      <c r="HRX38" s="374" t="s">
        <v>1130</v>
      </c>
      <c r="HRY38" s="374" t="s">
        <v>1130</v>
      </c>
      <c r="HRZ38" s="374" t="s">
        <v>1130</v>
      </c>
      <c r="HSA38" s="374" t="s">
        <v>1130</v>
      </c>
      <c r="HSB38" s="374" t="s">
        <v>1130</v>
      </c>
      <c r="HSC38" s="374" t="s">
        <v>1130</v>
      </c>
      <c r="HSD38" s="374" t="s">
        <v>1130</v>
      </c>
      <c r="HSE38" s="374" t="s">
        <v>1130</v>
      </c>
      <c r="HSF38" s="374" t="s">
        <v>1130</v>
      </c>
      <c r="HSG38" s="374" t="s">
        <v>1130</v>
      </c>
      <c r="HSH38" s="374" t="s">
        <v>1130</v>
      </c>
      <c r="HSI38" s="374" t="s">
        <v>1130</v>
      </c>
      <c r="HSJ38" s="374" t="s">
        <v>1130</v>
      </c>
      <c r="HSK38" s="374" t="s">
        <v>1130</v>
      </c>
      <c r="HSL38" s="374" t="s">
        <v>1130</v>
      </c>
      <c r="HSM38" s="374" t="s">
        <v>1130</v>
      </c>
      <c r="HSN38" s="374" t="s">
        <v>1130</v>
      </c>
      <c r="HSO38" s="374" t="s">
        <v>1130</v>
      </c>
      <c r="HSP38" s="374" t="s">
        <v>1130</v>
      </c>
      <c r="HSQ38" s="374" t="s">
        <v>1130</v>
      </c>
      <c r="HSR38" s="374" t="s">
        <v>1130</v>
      </c>
      <c r="HSS38" s="374" t="s">
        <v>1130</v>
      </c>
      <c r="HST38" s="374" t="s">
        <v>1130</v>
      </c>
      <c r="HSU38" s="374" t="s">
        <v>1130</v>
      </c>
      <c r="HSV38" s="374" t="s">
        <v>1130</v>
      </c>
      <c r="HSW38" s="374" t="s">
        <v>1130</v>
      </c>
      <c r="HSX38" s="374" t="s">
        <v>1130</v>
      </c>
      <c r="HSY38" s="374" t="s">
        <v>1130</v>
      </c>
      <c r="HSZ38" s="374" t="s">
        <v>1130</v>
      </c>
      <c r="HTA38" s="374" t="s">
        <v>1130</v>
      </c>
      <c r="HTB38" s="374" t="s">
        <v>1130</v>
      </c>
      <c r="HTC38" s="374" t="s">
        <v>1130</v>
      </c>
      <c r="HTD38" s="374" t="s">
        <v>1130</v>
      </c>
      <c r="HTE38" s="374" t="s">
        <v>1130</v>
      </c>
      <c r="HTF38" s="374" t="s">
        <v>1130</v>
      </c>
      <c r="HTG38" s="374" t="s">
        <v>1130</v>
      </c>
      <c r="HTH38" s="374" t="s">
        <v>1130</v>
      </c>
      <c r="HTI38" s="374" t="s">
        <v>1130</v>
      </c>
      <c r="HTJ38" s="374" t="s">
        <v>1130</v>
      </c>
      <c r="HTK38" s="374" t="s">
        <v>1130</v>
      </c>
      <c r="HTL38" s="374" t="s">
        <v>1130</v>
      </c>
      <c r="HTM38" s="374" t="s">
        <v>1130</v>
      </c>
      <c r="HTN38" s="374" t="s">
        <v>1130</v>
      </c>
      <c r="HTO38" s="374" t="s">
        <v>1130</v>
      </c>
      <c r="HTP38" s="374" t="s">
        <v>1130</v>
      </c>
      <c r="HTQ38" s="374" t="s">
        <v>1130</v>
      </c>
      <c r="HTR38" s="374" t="s">
        <v>1130</v>
      </c>
      <c r="HTS38" s="374" t="s">
        <v>1130</v>
      </c>
      <c r="HTT38" s="374" t="s">
        <v>1130</v>
      </c>
      <c r="HTU38" s="374" t="s">
        <v>1130</v>
      </c>
      <c r="HTV38" s="374" t="s">
        <v>1130</v>
      </c>
      <c r="HTW38" s="374" t="s">
        <v>1130</v>
      </c>
      <c r="HTX38" s="374" t="s">
        <v>1130</v>
      </c>
      <c r="HTY38" s="374" t="s">
        <v>1130</v>
      </c>
      <c r="HTZ38" s="374" t="s">
        <v>1130</v>
      </c>
      <c r="HUA38" s="374" t="s">
        <v>1130</v>
      </c>
      <c r="HUB38" s="374" t="s">
        <v>1130</v>
      </c>
      <c r="HUC38" s="374" t="s">
        <v>1130</v>
      </c>
      <c r="HUD38" s="374" t="s">
        <v>1130</v>
      </c>
      <c r="HUE38" s="374" t="s">
        <v>1130</v>
      </c>
      <c r="HUF38" s="374" t="s">
        <v>1130</v>
      </c>
      <c r="HUG38" s="374" t="s">
        <v>1130</v>
      </c>
      <c r="HUH38" s="374" t="s">
        <v>1130</v>
      </c>
      <c r="HUI38" s="374" t="s">
        <v>1130</v>
      </c>
      <c r="HUJ38" s="374" t="s">
        <v>1130</v>
      </c>
      <c r="HUK38" s="374" t="s">
        <v>1130</v>
      </c>
      <c r="HUL38" s="374" t="s">
        <v>1130</v>
      </c>
      <c r="HUM38" s="374" t="s">
        <v>1130</v>
      </c>
      <c r="HUN38" s="374" t="s">
        <v>1130</v>
      </c>
      <c r="HUO38" s="374" t="s">
        <v>1130</v>
      </c>
      <c r="HUP38" s="374" t="s">
        <v>1130</v>
      </c>
      <c r="HUQ38" s="374" t="s">
        <v>1130</v>
      </c>
      <c r="HUR38" s="374" t="s">
        <v>1130</v>
      </c>
      <c r="HUS38" s="374" t="s">
        <v>1130</v>
      </c>
      <c r="HUT38" s="374" t="s">
        <v>1130</v>
      </c>
      <c r="HUU38" s="374" t="s">
        <v>1130</v>
      </c>
      <c r="HUV38" s="374" t="s">
        <v>1130</v>
      </c>
      <c r="HUW38" s="374" t="s">
        <v>1130</v>
      </c>
      <c r="HUX38" s="374" t="s">
        <v>1130</v>
      </c>
      <c r="HUY38" s="374" t="s">
        <v>1130</v>
      </c>
      <c r="HUZ38" s="374" t="s">
        <v>1130</v>
      </c>
      <c r="HVA38" s="374" t="s">
        <v>1130</v>
      </c>
      <c r="HVB38" s="374" t="s">
        <v>1130</v>
      </c>
      <c r="HVC38" s="374" t="s">
        <v>1130</v>
      </c>
      <c r="HVD38" s="374" t="s">
        <v>1130</v>
      </c>
      <c r="HVE38" s="374" t="s">
        <v>1130</v>
      </c>
      <c r="HVF38" s="374" t="s">
        <v>1130</v>
      </c>
      <c r="HVG38" s="374" t="s">
        <v>1130</v>
      </c>
      <c r="HVH38" s="374" t="s">
        <v>1130</v>
      </c>
      <c r="HVI38" s="374" t="s">
        <v>1130</v>
      </c>
      <c r="HVJ38" s="374" t="s">
        <v>1130</v>
      </c>
      <c r="HVK38" s="374" t="s">
        <v>1130</v>
      </c>
      <c r="HVL38" s="374" t="s">
        <v>1130</v>
      </c>
      <c r="HVM38" s="374" t="s">
        <v>1130</v>
      </c>
      <c r="HVN38" s="374" t="s">
        <v>1130</v>
      </c>
      <c r="HVO38" s="374" t="s">
        <v>1130</v>
      </c>
      <c r="HVP38" s="374" t="s">
        <v>1130</v>
      </c>
      <c r="HVQ38" s="374" t="s">
        <v>1130</v>
      </c>
      <c r="HVR38" s="374" t="s">
        <v>1130</v>
      </c>
      <c r="HVS38" s="374" t="s">
        <v>1130</v>
      </c>
      <c r="HVT38" s="374" t="s">
        <v>1130</v>
      </c>
      <c r="HVU38" s="374" t="s">
        <v>1130</v>
      </c>
      <c r="HVV38" s="374" t="s">
        <v>1130</v>
      </c>
      <c r="HVW38" s="374" t="s">
        <v>1130</v>
      </c>
      <c r="HVX38" s="374" t="s">
        <v>1130</v>
      </c>
      <c r="HVY38" s="374" t="s">
        <v>1130</v>
      </c>
      <c r="HVZ38" s="374" t="s">
        <v>1130</v>
      </c>
      <c r="HWA38" s="374" t="s">
        <v>1130</v>
      </c>
      <c r="HWB38" s="374" t="s">
        <v>1130</v>
      </c>
      <c r="HWC38" s="374" t="s">
        <v>1130</v>
      </c>
      <c r="HWD38" s="374" t="s">
        <v>1130</v>
      </c>
      <c r="HWE38" s="374" t="s">
        <v>1130</v>
      </c>
      <c r="HWF38" s="374" t="s">
        <v>1130</v>
      </c>
      <c r="HWG38" s="374" t="s">
        <v>1130</v>
      </c>
      <c r="HWH38" s="374" t="s">
        <v>1130</v>
      </c>
      <c r="HWI38" s="374" t="s">
        <v>1130</v>
      </c>
      <c r="HWJ38" s="374" t="s">
        <v>1130</v>
      </c>
      <c r="HWK38" s="374" t="s">
        <v>1130</v>
      </c>
      <c r="HWL38" s="374" t="s">
        <v>1130</v>
      </c>
      <c r="HWM38" s="374" t="s">
        <v>1130</v>
      </c>
      <c r="HWN38" s="374" t="s">
        <v>1130</v>
      </c>
      <c r="HWO38" s="374" t="s">
        <v>1130</v>
      </c>
      <c r="HWP38" s="374" t="s">
        <v>1130</v>
      </c>
      <c r="HWQ38" s="374" t="s">
        <v>1130</v>
      </c>
      <c r="HWR38" s="374" t="s">
        <v>1130</v>
      </c>
      <c r="HWS38" s="374" t="s">
        <v>1130</v>
      </c>
      <c r="HWT38" s="374" t="s">
        <v>1130</v>
      </c>
      <c r="HWU38" s="374" t="s">
        <v>1130</v>
      </c>
      <c r="HWV38" s="374" t="s">
        <v>1130</v>
      </c>
      <c r="HWW38" s="374" t="s">
        <v>1130</v>
      </c>
      <c r="HWX38" s="374" t="s">
        <v>1130</v>
      </c>
      <c r="HWY38" s="374" t="s">
        <v>1130</v>
      </c>
      <c r="HWZ38" s="374" t="s">
        <v>1130</v>
      </c>
      <c r="HXA38" s="374" t="s">
        <v>1130</v>
      </c>
      <c r="HXB38" s="374" t="s">
        <v>1130</v>
      </c>
      <c r="HXC38" s="374" t="s">
        <v>1130</v>
      </c>
      <c r="HXD38" s="374" t="s">
        <v>1130</v>
      </c>
      <c r="HXE38" s="374" t="s">
        <v>1130</v>
      </c>
      <c r="HXF38" s="374" t="s">
        <v>1130</v>
      </c>
      <c r="HXG38" s="374" t="s">
        <v>1130</v>
      </c>
      <c r="HXH38" s="374" t="s">
        <v>1130</v>
      </c>
      <c r="HXI38" s="374" t="s">
        <v>1130</v>
      </c>
      <c r="HXJ38" s="374" t="s">
        <v>1130</v>
      </c>
      <c r="HXK38" s="374" t="s">
        <v>1130</v>
      </c>
      <c r="HXL38" s="374" t="s">
        <v>1130</v>
      </c>
      <c r="HXM38" s="374" t="s">
        <v>1130</v>
      </c>
      <c r="HXN38" s="374" t="s">
        <v>1130</v>
      </c>
      <c r="HXO38" s="374" t="s">
        <v>1130</v>
      </c>
      <c r="HXP38" s="374" t="s">
        <v>1130</v>
      </c>
      <c r="HXQ38" s="374" t="s">
        <v>1130</v>
      </c>
      <c r="HXR38" s="374" t="s">
        <v>1130</v>
      </c>
      <c r="HXS38" s="374" t="s">
        <v>1130</v>
      </c>
      <c r="HXT38" s="374" t="s">
        <v>1130</v>
      </c>
      <c r="HXU38" s="374" t="s">
        <v>1130</v>
      </c>
      <c r="HXV38" s="374" t="s">
        <v>1130</v>
      </c>
      <c r="HXW38" s="374" t="s">
        <v>1130</v>
      </c>
      <c r="HXX38" s="374" t="s">
        <v>1130</v>
      </c>
      <c r="HXY38" s="374" t="s">
        <v>1130</v>
      </c>
      <c r="HXZ38" s="374" t="s">
        <v>1130</v>
      </c>
      <c r="HYA38" s="374" t="s">
        <v>1130</v>
      </c>
      <c r="HYB38" s="374" t="s">
        <v>1130</v>
      </c>
      <c r="HYC38" s="374" t="s">
        <v>1130</v>
      </c>
      <c r="HYD38" s="374" t="s">
        <v>1130</v>
      </c>
      <c r="HYE38" s="374" t="s">
        <v>1130</v>
      </c>
      <c r="HYF38" s="374" t="s">
        <v>1130</v>
      </c>
      <c r="HYG38" s="374" t="s">
        <v>1130</v>
      </c>
      <c r="HYH38" s="374" t="s">
        <v>1130</v>
      </c>
      <c r="HYI38" s="374" t="s">
        <v>1130</v>
      </c>
      <c r="HYJ38" s="374" t="s">
        <v>1130</v>
      </c>
      <c r="HYK38" s="374" t="s">
        <v>1130</v>
      </c>
      <c r="HYL38" s="374" t="s">
        <v>1130</v>
      </c>
      <c r="HYM38" s="374" t="s">
        <v>1130</v>
      </c>
      <c r="HYN38" s="374" t="s">
        <v>1130</v>
      </c>
      <c r="HYO38" s="374" t="s">
        <v>1130</v>
      </c>
      <c r="HYP38" s="374" t="s">
        <v>1130</v>
      </c>
      <c r="HYQ38" s="374" t="s">
        <v>1130</v>
      </c>
      <c r="HYR38" s="374" t="s">
        <v>1130</v>
      </c>
      <c r="HYS38" s="374" t="s">
        <v>1130</v>
      </c>
      <c r="HYT38" s="374" t="s">
        <v>1130</v>
      </c>
      <c r="HYU38" s="374" t="s">
        <v>1130</v>
      </c>
      <c r="HYV38" s="374" t="s">
        <v>1130</v>
      </c>
      <c r="HYW38" s="374" t="s">
        <v>1130</v>
      </c>
      <c r="HYX38" s="374" t="s">
        <v>1130</v>
      </c>
      <c r="HYY38" s="374" t="s">
        <v>1130</v>
      </c>
      <c r="HYZ38" s="374" t="s">
        <v>1130</v>
      </c>
      <c r="HZA38" s="374" t="s">
        <v>1130</v>
      </c>
      <c r="HZB38" s="374" t="s">
        <v>1130</v>
      </c>
      <c r="HZC38" s="374" t="s">
        <v>1130</v>
      </c>
      <c r="HZD38" s="374" t="s">
        <v>1130</v>
      </c>
      <c r="HZE38" s="374" t="s">
        <v>1130</v>
      </c>
      <c r="HZF38" s="374" t="s">
        <v>1130</v>
      </c>
      <c r="HZG38" s="374" t="s">
        <v>1130</v>
      </c>
      <c r="HZH38" s="374" t="s">
        <v>1130</v>
      </c>
      <c r="HZI38" s="374" t="s">
        <v>1130</v>
      </c>
      <c r="HZJ38" s="374" t="s">
        <v>1130</v>
      </c>
      <c r="HZK38" s="374" t="s">
        <v>1130</v>
      </c>
      <c r="HZL38" s="374" t="s">
        <v>1130</v>
      </c>
      <c r="HZM38" s="374" t="s">
        <v>1130</v>
      </c>
      <c r="HZN38" s="374" t="s">
        <v>1130</v>
      </c>
      <c r="HZO38" s="374" t="s">
        <v>1130</v>
      </c>
      <c r="HZP38" s="374" t="s">
        <v>1130</v>
      </c>
      <c r="HZQ38" s="374" t="s">
        <v>1130</v>
      </c>
      <c r="HZR38" s="374" t="s">
        <v>1130</v>
      </c>
      <c r="HZS38" s="374" t="s">
        <v>1130</v>
      </c>
      <c r="HZT38" s="374" t="s">
        <v>1130</v>
      </c>
      <c r="HZU38" s="374" t="s">
        <v>1130</v>
      </c>
      <c r="HZV38" s="374" t="s">
        <v>1130</v>
      </c>
      <c r="HZW38" s="374" t="s">
        <v>1130</v>
      </c>
      <c r="HZX38" s="374" t="s">
        <v>1130</v>
      </c>
      <c r="HZY38" s="374" t="s">
        <v>1130</v>
      </c>
      <c r="HZZ38" s="374" t="s">
        <v>1130</v>
      </c>
      <c r="IAA38" s="374" t="s">
        <v>1130</v>
      </c>
      <c r="IAB38" s="374" t="s">
        <v>1130</v>
      </c>
      <c r="IAC38" s="374" t="s">
        <v>1130</v>
      </c>
      <c r="IAD38" s="374" t="s">
        <v>1130</v>
      </c>
      <c r="IAE38" s="374" t="s">
        <v>1130</v>
      </c>
      <c r="IAF38" s="374" t="s">
        <v>1130</v>
      </c>
      <c r="IAG38" s="374" t="s">
        <v>1130</v>
      </c>
      <c r="IAH38" s="374" t="s">
        <v>1130</v>
      </c>
      <c r="IAI38" s="374" t="s">
        <v>1130</v>
      </c>
      <c r="IAJ38" s="374" t="s">
        <v>1130</v>
      </c>
      <c r="IAK38" s="374" t="s">
        <v>1130</v>
      </c>
      <c r="IAL38" s="374" t="s">
        <v>1130</v>
      </c>
      <c r="IAM38" s="374" t="s">
        <v>1130</v>
      </c>
      <c r="IAN38" s="374" t="s">
        <v>1130</v>
      </c>
      <c r="IAO38" s="374" t="s">
        <v>1130</v>
      </c>
      <c r="IAP38" s="374" t="s">
        <v>1130</v>
      </c>
      <c r="IAQ38" s="374" t="s">
        <v>1130</v>
      </c>
      <c r="IAR38" s="374" t="s">
        <v>1130</v>
      </c>
      <c r="IAS38" s="374" t="s">
        <v>1130</v>
      </c>
      <c r="IAT38" s="374" t="s">
        <v>1130</v>
      </c>
      <c r="IAU38" s="374" t="s">
        <v>1130</v>
      </c>
      <c r="IAV38" s="374" t="s">
        <v>1130</v>
      </c>
      <c r="IAW38" s="374" t="s">
        <v>1130</v>
      </c>
      <c r="IAX38" s="374" t="s">
        <v>1130</v>
      </c>
      <c r="IAY38" s="374" t="s">
        <v>1130</v>
      </c>
      <c r="IAZ38" s="374" t="s">
        <v>1130</v>
      </c>
      <c r="IBA38" s="374" t="s">
        <v>1130</v>
      </c>
      <c r="IBB38" s="374" t="s">
        <v>1130</v>
      </c>
      <c r="IBC38" s="374" t="s">
        <v>1130</v>
      </c>
      <c r="IBD38" s="374" t="s">
        <v>1130</v>
      </c>
      <c r="IBE38" s="374" t="s">
        <v>1130</v>
      </c>
      <c r="IBF38" s="374" t="s">
        <v>1130</v>
      </c>
      <c r="IBG38" s="374" t="s">
        <v>1130</v>
      </c>
      <c r="IBH38" s="374" t="s">
        <v>1130</v>
      </c>
      <c r="IBI38" s="374" t="s">
        <v>1130</v>
      </c>
      <c r="IBJ38" s="374" t="s">
        <v>1130</v>
      </c>
      <c r="IBK38" s="374" t="s">
        <v>1130</v>
      </c>
      <c r="IBL38" s="374" t="s">
        <v>1130</v>
      </c>
      <c r="IBM38" s="374" t="s">
        <v>1130</v>
      </c>
      <c r="IBN38" s="374" t="s">
        <v>1130</v>
      </c>
      <c r="IBO38" s="374" t="s">
        <v>1130</v>
      </c>
      <c r="IBP38" s="374" t="s">
        <v>1130</v>
      </c>
      <c r="IBQ38" s="374" t="s">
        <v>1130</v>
      </c>
      <c r="IBR38" s="374" t="s">
        <v>1130</v>
      </c>
      <c r="IBS38" s="374" t="s">
        <v>1130</v>
      </c>
      <c r="IBT38" s="374" t="s">
        <v>1130</v>
      </c>
      <c r="IBU38" s="374" t="s">
        <v>1130</v>
      </c>
      <c r="IBV38" s="374" t="s">
        <v>1130</v>
      </c>
      <c r="IBW38" s="374" t="s">
        <v>1130</v>
      </c>
      <c r="IBX38" s="374" t="s">
        <v>1130</v>
      </c>
      <c r="IBY38" s="374" t="s">
        <v>1130</v>
      </c>
      <c r="IBZ38" s="374" t="s">
        <v>1130</v>
      </c>
      <c r="ICA38" s="374" t="s">
        <v>1130</v>
      </c>
      <c r="ICB38" s="374" t="s">
        <v>1130</v>
      </c>
      <c r="ICC38" s="374" t="s">
        <v>1130</v>
      </c>
      <c r="ICD38" s="374" t="s">
        <v>1130</v>
      </c>
      <c r="ICE38" s="374" t="s">
        <v>1130</v>
      </c>
      <c r="ICF38" s="374" t="s">
        <v>1130</v>
      </c>
      <c r="ICG38" s="374" t="s">
        <v>1130</v>
      </c>
      <c r="ICH38" s="374" t="s">
        <v>1130</v>
      </c>
      <c r="ICI38" s="374" t="s">
        <v>1130</v>
      </c>
      <c r="ICJ38" s="374" t="s">
        <v>1130</v>
      </c>
      <c r="ICK38" s="374" t="s">
        <v>1130</v>
      </c>
      <c r="ICL38" s="374" t="s">
        <v>1130</v>
      </c>
      <c r="ICM38" s="374" t="s">
        <v>1130</v>
      </c>
      <c r="ICN38" s="374" t="s">
        <v>1130</v>
      </c>
      <c r="ICO38" s="374" t="s">
        <v>1130</v>
      </c>
      <c r="ICP38" s="374" t="s">
        <v>1130</v>
      </c>
      <c r="ICQ38" s="374" t="s">
        <v>1130</v>
      </c>
      <c r="ICR38" s="374" t="s">
        <v>1130</v>
      </c>
      <c r="ICS38" s="374" t="s">
        <v>1130</v>
      </c>
      <c r="ICT38" s="374" t="s">
        <v>1130</v>
      </c>
      <c r="ICU38" s="374" t="s">
        <v>1130</v>
      </c>
      <c r="ICV38" s="374" t="s">
        <v>1130</v>
      </c>
      <c r="ICW38" s="374" t="s">
        <v>1130</v>
      </c>
      <c r="ICX38" s="374" t="s">
        <v>1130</v>
      </c>
      <c r="ICY38" s="374" t="s">
        <v>1130</v>
      </c>
      <c r="ICZ38" s="374" t="s">
        <v>1130</v>
      </c>
      <c r="IDA38" s="374" t="s">
        <v>1130</v>
      </c>
      <c r="IDB38" s="374" t="s">
        <v>1130</v>
      </c>
      <c r="IDC38" s="374" t="s">
        <v>1130</v>
      </c>
      <c r="IDD38" s="374" t="s">
        <v>1130</v>
      </c>
      <c r="IDE38" s="374" t="s">
        <v>1130</v>
      </c>
      <c r="IDF38" s="374" t="s">
        <v>1130</v>
      </c>
      <c r="IDG38" s="374" t="s">
        <v>1130</v>
      </c>
      <c r="IDH38" s="374" t="s">
        <v>1130</v>
      </c>
      <c r="IDI38" s="374" t="s">
        <v>1130</v>
      </c>
      <c r="IDJ38" s="374" t="s">
        <v>1130</v>
      </c>
      <c r="IDK38" s="374" t="s">
        <v>1130</v>
      </c>
      <c r="IDL38" s="374" t="s">
        <v>1130</v>
      </c>
      <c r="IDM38" s="374" t="s">
        <v>1130</v>
      </c>
      <c r="IDN38" s="374" t="s">
        <v>1130</v>
      </c>
      <c r="IDO38" s="374" t="s">
        <v>1130</v>
      </c>
      <c r="IDP38" s="374" t="s">
        <v>1130</v>
      </c>
      <c r="IDQ38" s="374" t="s">
        <v>1130</v>
      </c>
      <c r="IDR38" s="374" t="s">
        <v>1130</v>
      </c>
      <c r="IDS38" s="374" t="s">
        <v>1130</v>
      </c>
      <c r="IDT38" s="374" t="s">
        <v>1130</v>
      </c>
      <c r="IDU38" s="374" t="s">
        <v>1130</v>
      </c>
      <c r="IDV38" s="374" t="s">
        <v>1130</v>
      </c>
      <c r="IDW38" s="374" t="s">
        <v>1130</v>
      </c>
      <c r="IDX38" s="374" t="s">
        <v>1130</v>
      </c>
      <c r="IDY38" s="374" t="s">
        <v>1130</v>
      </c>
      <c r="IDZ38" s="374" t="s">
        <v>1130</v>
      </c>
      <c r="IEA38" s="374" t="s">
        <v>1130</v>
      </c>
      <c r="IEB38" s="374" t="s">
        <v>1130</v>
      </c>
      <c r="IEC38" s="374" t="s">
        <v>1130</v>
      </c>
      <c r="IED38" s="374" t="s">
        <v>1130</v>
      </c>
      <c r="IEE38" s="374" t="s">
        <v>1130</v>
      </c>
      <c r="IEF38" s="374" t="s">
        <v>1130</v>
      </c>
      <c r="IEG38" s="374" t="s">
        <v>1130</v>
      </c>
      <c r="IEH38" s="374" t="s">
        <v>1130</v>
      </c>
      <c r="IEI38" s="374" t="s">
        <v>1130</v>
      </c>
      <c r="IEJ38" s="374" t="s">
        <v>1130</v>
      </c>
      <c r="IEK38" s="374" t="s">
        <v>1130</v>
      </c>
      <c r="IEL38" s="374" t="s">
        <v>1130</v>
      </c>
      <c r="IEM38" s="374" t="s">
        <v>1130</v>
      </c>
      <c r="IEN38" s="374" t="s">
        <v>1130</v>
      </c>
      <c r="IEO38" s="374" t="s">
        <v>1130</v>
      </c>
      <c r="IEP38" s="374" t="s">
        <v>1130</v>
      </c>
      <c r="IEQ38" s="374" t="s">
        <v>1130</v>
      </c>
      <c r="IER38" s="374" t="s">
        <v>1130</v>
      </c>
      <c r="IES38" s="374" t="s">
        <v>1130</v>
      </c>
      <c r="IET38" s="374" t="s">
        <v>1130</v>
      </c>
      <c r="IEU38" s="374" t="s">
        <v>1130</v>
      </c>
      <c r="IEV38" s="374" t="s">
        <v>1130</v>
      </c>
      <c r="IEW38" s="374" t="s">
        <v>1130</v>
      </c>
      <c r="IEX38" s="374" t="s">
        <v>1130</v>
      </c>
      <c r="IEY38" s="374" t="s">
        <v>1130</v>
      </c>
      <c r="IEZ38" s="374" t="s">
        <v>1130</v>
      </c>
      <c r="IFA38" s="374" t="s">
        <v>1130</v>
      </c>
      <c r="IFB38" s="374" t="s">
        <v>1130</v>
      </c>
      <c r="IFC38" s="374" t="s">
        <v>1130</v>
      </c>
      <c r="IFD38" s="374" t="s">
        <v>1130</v>
      </c>
      <c r="IFE38" s="374" t="s">
        <v>1130</v>
      </c>
      <c r="IFF38" s="374" t="s">
        <v>1130</v>
      </c>
      <c r="IFG38" s="374" t="s">
        <v>1130</v>
      </c>
      <c r="IFH38" s="374" t="s">
        <v>1130</v>
      </c>
      <c r="IFI38" s="374" t="s">
        <v>1130</v>
      </c>
      <c r="IFJ38" s="374" t="s">
        <v>1130</v>
      </c>
      <c r="IFK38" s="374" t="s">
        <v>1130</v>
      </c>
      <c r="IFL38" s="374" t="s">
        <v>1130</v>
      </c>
      <c r="IFM38" s="374" t="s">
        <v>1130</v>
      </c>
      <c r="IFN38" s="374" t="s">
        <v>1130</v>
      </c>
      <c r="IFO38" s="374" t="s">
        <v>1130</v>
      </c>
      <c r="IFP38" s="374" t="s">
        <v>1130</v>
      </c>
      <c r="IFQ38" s="374" t="s">
        <v>1130</v>
      </c>
      <c r="IFR38" s="374" t="s">
        <v>1130</v>
      </c>
      <c r="IFS38" s="374" t="s">
        <v>1130</v>
      </c>
      <c r="IFT38" s="374" t="s">
        <v>1130</v>
      </c>
      <c r="IFU38" s="374" t="s">
        <v>1130</v>
      </c>
      <c r="IFV38" s="374" t="s">
        <v>1130</v>
      </c>
      <c r="IFW38" s="374" t="s">
        <v>1130</v>
      </c>
      <c r="IFX38" s="374" t="s">
        <v>1130</v>
      </c>
      <c r="IFY38" s="374" t="s">
        <v>1130</v>
      </c>
      <c r="IFZ38" s="374" t="s">
        <v>1130</v>
      </c>
      <c r="IGA38" s="374" t="s">
        <v>1130</v>
      </c>
      <c r="IGB38" s="374" t="s">
        <v>1130</v>
      </c>
      <c r="IGC38" s="374" t="s">
        <v>1130</v>
      </c>
      <c r="IGD38" s="374" t="s">
        <v>1130</v>
      </c>
      <c r="IGE38" s="374" t="s">
        <v>1130</v>
      </c>
      <c r="IGF38" s="374" t="s">
        <v>1130</v>
      </c>
      <c r="IGG38" s="374" t="s">
        <v>1130</v>
      </c>
      <c r="IGH38" s="374" t="s">
        <v>1130</v>
      </c>
      <c r="IGI38" s="374" t="s">
        <v>1130</v>
      </c>
      <c r="IGJ38" s="374" t="s">
        <v>1130</v>
      </c>
      <c r="IGK38" s="374" t="s">
        <v>1130</v>
      </c>
      <c r="IGL38" s="374" t="s">
        <v>1130</v>
      </c>
      <c r="IGM38" s="374" t="s">
        <v>1130</v>
      </c>
      <c r="IGN38" s="374" t="s">
        <v>1130</v>
      </c>
      <c r="IGO38" s="374" t="s">
        <v>1130</v>
      </c>
      <c r="IGP38" s="374" t="s">
        <v>1130</v>
      </c>
      <c r="IGQ38" s="374" t="s">
        <v>1130</v>
      </c>
      <c r="IGR38" s="374" t="s">
        <v>1130</v>
      </c>
      <c r="IGS38" s="374" t="s">
        <v>1130</v>
      </c>
      <c r="IGT38" s="374" t="s">
        <v>1130</v>
      </c>
      <c r="IGU38" s="374" t="s">
        <v>1130</v>
      </c>
      <c r="IGV38" s="374" t="s">
        <v>1130</v>
      </c>
      <c r="IGW38" s="374" t="s">
        <v>1130</v>
      </c>
      <c r="IGX38" s="374" t="s">
        <v>1130</v>
      </c>
      <c r="IGY38" s="374" t="s">
        <v>1130</v>
      </c>
      <c r="IGZ38" s="374" t="s">
        <v>1130</v>
      </c>
      <c r="IHA38" s="374" t="s">
        <v>1130</v>
      </c>
      <c r="IHB38" s="374" t="s">
        <v>1130</v>
      </c>
      <c r="IHC38" s="374" t="s">
        <v>1130</v>
      </c>
      <c r="IHD38" s="374" t="s">
        <v>1130</v>
      </c>
      <c r="IHE38" s="374" t="s">
        <v>1130</v>
      </c>
      <c r="IHF38" s="374" t="s">
        <v>1130</v>
      </c>
      <c r="IHG38" s="374" t="s">
        <v>1130</v>
      </c>
      <c r="IHH38" s="374" t="s">
        <v>1130</v>
      </c>
      <c r="IHI38" s="374" t="s">
        <v>1130</v>
      </c>
      <c r="IHJ38" s="374" t="s">
        <v>1130</v>
      </c>
      <c r="IHK38" s="374" t="s">
        <v>1130</v>
      </c>
      <c r="IHL38" s="374" t="s">
        <v>1130</v>
      </c>
      <c r="IHM38" s="374" t="s">
        <v>1130</v>
      </c>
      <c r="IHN38" s="374" t="s">
        <v>1130</v>
      </c>
      <c r="IHO38" s="374" t="s">
        <v>1130</v>
      </c>
      <c r="IHP38" s="374" t="s">
        <v>1130</v>
      </c>
      <c r="IHQ38" s="374" t="s">
        <v>1130</v>
      </c>
      <c r="IHR38" s="374" t="s">
        <v>1130</v>
      </c>
      <c r="IHS38" s="374" t="s">
        <v>1130</v>
      </c>
      <c r="IHT38" s="374" t="s">
        <v>1130</v>
      </c>
      <c r="IHU38" s="374" t="s">
        <v>1130</v>
      </c>
      <c r="IHV38" s="374" t="s">
        <v>1130</v>
      </c>
      <c r="IHW38" s="374" t="s">
        <v>1130</v>
      </c>
      <c r="IHX38" s="374" t="s">
        <v>1130</v>
      </c>
      <c r="IHY38" s="374" t="s">
        <v>1130</v>
      </c>
      <c r="IHZ38" s="374" t="s">
        <v>1130</v>
      </c>
      <c r="IIA38" s="374" t="s">
        <v>1130</v>
      </c>
      <c r="IIB38" s="374" t="s">
        <v>1130</v>
      </c>
      <c r="IIC38" s="374" t="s">
        <v>1130</v>
      </c>
      <c r="IID38" s="374" t="s">
        <v>1130</v>
      </c>
      <c r="IIE38" s="374" t="s">
        <v>1130</v>
      </c>
      <c r="IIF38" s="374" t="s">
        <v>1130</v>
      </c>
      <c r="IIG38" s="374" t="s">
        <v>1130</v>
      </c>
      <c r="IIH38" s="374" t="s">
        <v>1130</v>
      </c>
      <c r="III38" s="374" t="s">
        <v>1130</v>
      </c>
      <c r="IIJ38" s="374" t="s">
        <v>1130</v>
      </c>
      <c r="IIK38" s="374" t="s">
        <v>1130</v>
      </c>
      <c r="IIL38" s="374" t="s">
        <v>1130</v>
      </c>
      <c r="IIM38" s="374" t="s">
        <v>1130</v>
      </c>
      <c r="IIN38" s="374" t="s">
        <v>1130</v>
      </c>
      <c r="IIO38" s="374" t="s">
        <v>1130</v>
      </c>
      <c r="IIP38" s="374" t="s">
        <v>1130</v>
      </c>
      <c r="IIQ38" s="374" t="s">
        <v>1130</v>
      </c>
      <c r="IIR38" s="374" t="s">
        <v>1130</v>
      </c>
      <c r="IIS38" s="374" t="s">
        <v>1130</v>
      </c>
      <c r="IIT38" s="374" t="s">
        <v>1130</v>
      </c>
      <c r="IIU38" s="374" t="s">
        <v>1130</v>
      </c>
      <c r="IIV38" s="374" t="s">
        <v>1130</v>
      </c>
      <c r="IIW38" s="374" t="s">
        <v>1130</v>
      </c>
      <c r="IIX38" s="374" t="s">
        <v>1130</v>
      </c>
      <c r="IIY38" s="374" t="s">
        <v>1130</v>
      </c>
      <c r="IIZ38" s="374" t="s">
        <v>1130</v>
      </c>
      <c r="IJA38" s="374" t="s">
        <v>1130</v>
      </c>
      <c r="IJB38" s="374" t="s">
        <v>1130</v>
      </c>
      <c r="IJC38" s="374" t="s">
        <v>1130</v>
      </c>
      <c r="IJD38" s="374" t="s">
        <v>1130</v>
      </c>
      <c r="IJE38" s="374" t="s">
        <v>1130</v>
      </c>
      <c r="IJF38" s="374" t="s">
        <v>1130</v>
      </c>
      <c r="IJG38" s="374" t="s">
        <v>1130</v>
      </c>
      <c r="IJH38" s="374" t="s">
        <v>1130</v>
      </c>
      <c r="IJI38" s="374" t="s">
        <v>1130</v>
      </c>
      <c r="IJJ38" s="374" t="s">
        <v>1130</v>
      </c>
      <c r="IJK38" s="374" t="s">
        <v>1130</v>
      </c>
      <c r="IJL38" s="374" t="s">
        <v>1130</v>
      </c>
      <c r="IJM38" s="374" t="s">
        <v>1130</v>
      </c>
      <c r="IJN38" s="374" t="s">
        <v>1130</v>
      </c>
      <c r="IJO38" s="374" t="s">
        <v>1130</v>
      </c>
      <c r="IJP38" s="374" t="s">
        <v>1130</v>
      </c>
      <c r="IJQ38" s="374" t="s">
        <v>1130</v>
      </c>
      <c r="IJR38" s="374" t="s">
        <v>1130</v>
      </c>
      <c r="IJS38" s="374" t="s">
        <v>1130</v>
      </c>
      <c r="IJT38" s="374" t="s">
        <v>1130</v>
      </c>
      <c r="IJU38" s="374" t="s">
        <v>1130</v>
      </c>
      <c r="IJV38" s="374" t="s">
        <v>1130</v>
      </c>
      <c r="IJW38" s="374" t="s">
        <v>1130</v>
      </c>
      <c r="IJX38" s="374" t="s">
        <v>1130</v>
      </c>
      <c r="IJY38" s="374" t="s">
        <v>1130</v>
      </c>
      <c r="IJZ38" s="374" t="s">
        <v>1130</v>
      </c>
      <c r="IKA38" s="374" t="s">
        <v>1130</v>
      </c>
      <c r="IKB38" s="374" t="s">
        <v>1130</v>
      </c>
      <c r="IKC38" s="374" t="s">
        <v>1130</v>
      </c>
      <c r="IKD38" s="374" t="s">
        <v>1130</v>
      </c>
      <c r="IKE38" s="374" t="s">
        <v>1130</v>
      </c>
      <c r="IKF38" s="374" t="s">
        <v>1130</v>
      </c>
      <c r="IKG38" s="374" t="s">
        <v>1130</v>
      </c>
      <c r="IKH38" s="374" t="s">
        <v>1130</v>
      </c>
      <c r="IKI38" s="374" t="s">
        <v>1130</v>
      </c>
      <c r="IKJ38" s="374" t="s">
        <v>1130</v>
      </c>
      <c r="IKK38" s="374" t="s">
        <v>1130</v>
      </c>
      <c r="IKL38" s="374" t="s">
        <v>1130</v>
      </c>
      <c r="IKM38" s="374" t="s">
        <v>1130</v>
      </c>
      <c r="IKN38" s="374" t="s">
        <v>1130</v>
      </c>
      <c r="IKO38" s="374" t="s">
        <v>1130</v>
      </c>
      <c r="IKP38" s="374" t="s">
        <v>1130</v>
      </c>
      <c r="IKQ38" s="374" t="s">
        <v>1130</v>
      </c>
      <c r="IKR38" s="374" t="s">
        <v>1130</v>
      </c>
      <c r="IKS38" s="374" t="s">
        <v>1130</v>
      </c>
      <c r="IKT38" s="374" t="s">
        <v>1130</v>
      </c>
      <c r="IKU38" s="374" t="s">
        <v>1130</v>
      </c>
      <c r="IKV38" s="374" t="s">
        <v>1130</v>
      </c>
      <c r="IKW38" s="374" t="s">
        <v>1130</v>
      </c>
      <c r="IKX38" s="374" t="s">
        <v>1130</v>
      </c>
      <c r="IKY38" s="374" t="s">
        <v>1130</v>
      </c>
      <c r="IKZ38" s="374" t="s">
        <v>1130</v>
      </c>
      <c r="ILA38" s="374" t="s">
        <v>1130</v>
      </c>
      <c r="ILB38" s="374" t="s">
        <v>1130</v>
      </c>
      <c r="ILC38" s="374" t="s">
        <v>1130</v>
      </c>
      <c r="ILD38" s="374" t="s">
        <v>1130</v>
      </c>
      <c r="ILE38" s="374" t="s">
        <v>1130</v>
      </c>
      <c r="ILF38" s="374" t="s">
        <v>1130</v>
      </c>
      <c r="ILG38" s="374" t="s">
        <v>1130</v>
      </c>
      <c r="ILH38" s="374" t="s">
        <v>1130</v>
      </c>
      <c r="ILI38" s="374" t="s">
        <v>1130</v>
      </c>
      <c r="ILJ38" s="374" t="s">
        <v>1130</v>
      </c>
      <c r="ILK38" s="374" t="s">
        <v>1130</v>
      </c>
      <c r="ILL38" s="374" t="s">
        <v>1130</v>
      </c>
      <c r="ILM38" s="374" t="s">
        <v>1130</v>
      </c>
      <c r="ILN38" s="374" t="s">
        <v>1130</v>
      </c>
      <c r="ILO38" s="374" t="s">
        <v>1130</v>
      </c>
      <c r="ILP38" s="374" t="s">
        <v>1130</v>
      </c>
      <c r="ILQ38" s="374" t="s">
        <v>1130</v>
      </c>
      <c r="ILR38" s="374" t="s">
        <v>1130</v>
      </c>
      <c r="ILS38" s="374" t="s">
        <v>1130</v>
      </c>
      <c r="ILT38" s="374" t="s">
        <v>1130</v>
      </c>
      <c r="ILU38" s="374" t="s">
        <v>1130</v>
      </c>
      <c r="ILV38" s="374" t="s">
        <v>1130</v>
      </c>
      <c r="ILW38" s="374" t="s">
        <v>1130</v>
      </c>
      <c r="ILX38" s="374" t="s">
        <v>1130</v>
      </c>
      <c r="ILY38" s="374" t="s">
        <v>1130</v>
      </c>
      <c r="ILZ38" s="374" t="s">
        <v>1130</v>
      </c>
      <c r="IMA38" s="374" t="s">
        <v>1130</v>
      </c>
      <c r="IMB38" s="374" t="s">
        <v>1130</v>
      </c>
      <c r="IMC38" s="374" t="s">
        <v>1130</v>
      </c>
      <c r="IMD38" s="374" t="s">
        <v>1130</v>
      </c>
      <c r="IME38" s="374" t="s">
        <v>1130</v>
      </c>
      <c r="IMF38" s="374" t="s">
        <v>1130</v>
      </c>
      <c r="IMG38" s="374" t="s">
        <v>1130</v>
      </c>
      <c r="IMH38" s="374" t="s">
        <v>1130</v>
      </c>
      <c r="IMI38" s="374" t="s">
        <v>1130</v>
      </c>
      <c r="IMJ38" s="374" t="s">
        <v>1130</v>
      </c>
      <c r="IMK38" s="374" t="s">
        <v>1130</v>
      </c>
      <c r="IML38" s="374" t="s">
        <v>1130</v>
      </c>
      <c r="IMM38" s="374" t="s">
        <v>1130</v>
      </c>
      <c r="IMN38" s="374" t="s">
        <v>1130</v>
      </c>
      <c r="IMO38" s="374" t="s">
        <v>1130</v>
      </c>
      <c r="IMP38" s="374" t="s">
        <v>1130</v>
      </c>
      <c r="IMQ38" s="374" t="s">
        <v>1130</v>
      </c>
      <c r="IMR38" s="374" t="s">
        <v>1130</v>
      </c>
      <c r="IMS38" s="374" t="s">
        <v>1130</v>
      </c>
      <c r="IMT38" s="374" t="s">
        <v>1130</v>
      </c>
      <c r="IMU38" s="374" t="s">
        <v>1130</v>
      </c>
      <c r="IMV38" s="374" t="s">
        <v>1130</v>
      </c>
      <c r="IMW38" s="374" t="s">
        <v>1130</v>
      </c>
      <c r="IMX38" s="374" t="s">
        <v>1130</v>
      </c>
      <c r="IMY38" s="374" t="s">
        <v>1130</v>
      </c>
      <c r="IMZ38" s="374" t="s">
        <v>1130</v>
      </c>
      <c r="INA38" s="374" t="s">
        <v>1130</v>
      </c>
      <c r="INB38" s="374" t="s">
        <v>1130</v>
      </c>
      <c r="INC38" s="374" t="s">
        <v>1130</v>
      </c>
      <c r="IND38" s="374" t="s">
        <v>1130</v>
      </c>
      <c r="INE38" s="374" t="s">
        <v>1130</v>
      </c>
      <c r="INF38" s="374" t="s">
        <v>1130</v>
      </c>
      <c r="ING38" s="374" t="s">
        <v>1130</v>
      </c>
      <c r="INH38" s="374" t="s">
        <v>1130</v>
      </c>
      <c r="INI38" s="374" t="s">
        <v>1130</v>
      </c>
      <c r="INJ38" s="374" t="s">
        <v>1130</v>
      </c>
      <c r="INK38" s="374" t="s">
        <v>1130</v>
      </c>
      <c r="INL38" s="374" t="s">
        <v>1130</v>
      </c>
      <c r="INM38" s="374" t="s">
        <v>1130</v>
      </c>
      <c r="INN38" s="374" t="s">
        <v>1130</v>
      </c>
      <c r="INO38" s="374" t="s">
        <v>1130</v>
      </c>
      <c r="INP38" s="374" t="s">
        <v>1130</v>
      </c>
      <c r="INQ38" s="374" t="s">
        <v>1130</v>
      </c>
      <c r="INR38" s="374" t="s">
        <v>1130</v>
      </c>
      <c r="INS38" s="374" t="s">
        <v>1130</v>
      </c>
      <c r="INT38" s="374" t="s">
        <v>1130</v>
      </c>
      <c r="INU38" s="374" t="s">
        <v>1130</v>
      </c>
      <c r="INV38" s="374" t="s">
        <v>1130</v>
      </c>
      <c r="INW38" s="374" t="s">
        <v>1130</v>
      </c>
      <c r="INX38" s="374" t="s">
        <v>1130</v>
      </c>
      <c r="INY38" s="374" t="s">
        <v>1130</v>
      </c>
      <c r="INZ38" s="374" t="s">
        <v>1130</v>
      </c>
      <c r="IOA38" s="374" t="s">
        <v>1130</v>
      </c>
      <c r="IOB38" s="374" t="s">
        <v>1130</v>
      </c>
      <c r="IOC38" s="374" t="s">
        <v>1130</v>
      </c>
      <c r="IOD38" s="374" t="s">
        <v>1130</v>
      </c>
      <c r="IOE38" s="374" t="s">
        <v>1130</v>
      </c>
      <c r="IOF38" s="374" t="s">
        <v>1130</v>
      </c>
      <c r="IOG38" s="374" t="s">
        <v>1130</v>
      </c>
      <c r="IOH38" s="374" t="s">
        <v>1130</v>
      </c>
      <c r="IOI38" s="374" t="s">
        <v>1130</v>
      </c>
      <c r="IOJ38" s="374" t="s">
        <v>1130</v>
      </c>
      <c r="IOK38" s="374" t="s">
        <v>1130</v>
      </c>
      <c r="IOL38" s="374" t="s">
        <v>1130</v>
      </c>
      <c r="IOM38" s="374" t="s">
        <v>1130</v>
      </c>
      <c r="ION38" s="374" t="s">
        <v>1130</v>
      </c>
      <c r="IOO38" s="374" t="s">
        <v>1130</v>
      </c>
      <c r="IOP38" s="374" t="s">
        <v>1130</v>
      </c>
      <c r="IOQ38" s="374" t="s">
        <v>1130</v>
      </c>
      <c r="IOR38" s="374" t="s">
        <v>1130</v>
      </c>
      <c r="IOS38" s="374" t="s">
        <v>1130</v>
      </c>
      <c r="IOT38" s="374" t="s">
        <v>1130</v>
      </c>
      <c r="IOU38" s="374" t="s">
        <v>1130</v>
      </c>
      <c r="IOV38" s="374" t="s">
        <v>1130</v>
      </c>
      <c r="IOW38" s="374" t="s">
        <v>1130</v>
      </c>
      <c r="IOX38" s="374" t="s">
        <v>1130</v>
      </c>
      <c r="IOY38" s="374" t="s">
        <v>1130</v>
      </c>
      <c r="IOZ38" s="374" t="s">
        <v>1130</v>
      </c>
      <c r="IPA38" s="374" t="s">
        <v>1130</v>
      </c>
      <c r="IPB38" s="374" t="s">
        <v>1130</v>
      </c>
      <c r="IPC38" s="374" t="s">
        <v>1130</v>
      </c>
      <c r="IPD38" s="374" t="s">
        <v>1130</v>
      </c>
      <c r="IPE38" s="374" t="s">
        <v>1130</v>
      </c>
      <c r="IPF38" s="374" t="s">
        <v>1130</v>
      </c>
      <c r="IPG38" s="374" t="s">
        <v>1130</v>
      </c>
      <c r="IPH38" s="374" t="s">
        <v>1130</v>
      </c>
      <c r="IPI38" s="374" t="s">
        <v>1130</v>
      </c>
      <c r="IPJ38" s="374" t="s">
        <v>1130</v>
      </c>
      <c r="IPK38" s="374" t="s">
        <v>1130</v>
      </c>
      <c r="IPL38" s="374" t="s">
        <v>1130</v>
      </c>
      <c r="IPM38" s="374" t="s">
        <v>1130</v>
      </c>
      <c r="IPN38" s="374" t="s">
        <v>1130</v>
      </c>
      <c r="IPO38" s="374" t="s">
        <v>1130</v>
      </c>
      <c r="IPP38" s="374" t="s">
        <v>1130</v>
      </c>
      <c r="IPQ38" s="374" t="s">
        <v>1130</v>
      </c>
      <c r="IPR38" s="374" t="s">
        <v>1130</v>
      </c>
      <c r="IPS38" s="374" t="s">
        <v>1130</v>
      </c>
      <c r="IPT38" s="374" t="s">
        <v>1130</v>
      </c>
      <c r="IPU38" s="374" t="s">
        <v>1130</v>
      </c>
      <c r="IPV38" s="374" t="s">
        <v>1130</v>
      </c>
      <c r="IPW38" s="374" t="s">
        <v>1130</v>
      </c>
      <c r="IPX38" s="374" t="s">
        <v>1130</v>
      </c>
      <c r="IPY38" s="374" t="s">
        <v>1130</v>
      </c>
      <c r="IPZ38" s="374" t="s">
        <v>1130</v>
      </c>
      <c r="IQA38" s="374" t="s">
        <v>1130</v>
      </c>
      <c r="IQB38" s="374" t="s">
        <v>1130</v>
      </c>
      <c r="IQC38" s="374" t="s">
        <v>1130</v>
      </c>
      <c r="IQD38" s="374" t="s">
        <v>1130</v>
      </c>
      <c r="IQE38" s="374" t="s">
        <v>1130</v>
      </c>
      <c r="IQF38" s="374" t="s">
        <v>1130</v>
      </c>
      <c r="IQG38" s="374" t="s">
        <v>1130</v>
      </c>
      <c r="IQH38" s="374" t="s">
        <v>1130</v>
      </c>
      <c r="IQI38" s="374" t="s">
        <v>1130</v>
      </c>
      <c r="IQJ38" s="374" t="s">
        <v>1130</v>
      </c>
      <c r="IQK38" s="374" t="s">
        <v>1130</v>
      </c>
      <c r="IQL38" s="374" t="s">
        <v>1130</v>
      </c>
      <c r="IQM38" s="374" t="s">
        <v>1130</v>
      </c>
      <c r="IQN38" s="374" t="s">
        <v>1130</v>
      </c>
      <c r="IQO38" s="374" t="s">
        <v>1130</v>
      </c>
      <c r="IQP38" s="374" t="s">
        <v>1130</v>
      </c>
      <c r="IQQ38" s="374" t="s">
        <v>1130</v>
      </c>
      <c r="IQR38" s="374" t="s">
        <v>1130</v>
      </c>
      <c r="IQS38" s="374" t="s">
        <v>1130</v>
      </c>
      <c r="IQT38" s="374" t="s">
        <v>1130</v>
      </c>
      <c r="IQU38" s="374" t="s">
        <v>1130</v>
      </c>
      <c r="IQV38" s="374" t="s">
        <v>1130</v>
      </c>
      <c r="IQW38" s="374" t="s">
        <v>1130</v>
      </c>
      <c r="IQX38" s="374" t="s">
        <v>1130</v>
      </c>
      <c r="IQY38" s="374" t="s">
        <v>1130</v>
      </c>
      <c r="IQZ38" s="374" t="s">
        <v>1130</v>
      </c>
      <c r="IRA38" s="374" t="s">
        <v>1130</v>
      </c>
      <c r="IRB38" s="374" t="s">
        <v>1130</v>
      </c>
      <c r="IRC38" s="374" t="s">
        <v>1130</v>
      </c>
      <c r="IRD38" s="374" t="s">
        <v>1130</v>
      </c>
      <c r="IRE38" s="374" t="s">
        <v>1130</v>
      </c>
      <c r="IRF38" s="374" t="s">
        <v>1130</v>
      </c>
      <c r="IRG38" s="374" t="s">
        <v>1130</v>
      </c>
      <c r="IRH38" s="374" t="s">
        <v>1130</v>
      </c>
      <c r="IRI38" s="374" t="s">
        <v>1130</v>
      </c>
      <c r="IRJ38" s="374" t="s">
        <v>1130</v>
      </c>
      <c r="IRK38" s="374" t="s">
        <v>1130</v>
      </c>
      <c r="IRL38" s="374" t="s">
        <v>1130</v>
      </c>
      <c r="IRM38" s="374" t="s">
        <v>1130</v>
      </c>
      <c r="IRN38" s="374" t="s">
        <v>1130</v>
      </c>
      <c r="IRO38" s="374" t="s">
        <v>1130</v>
      </c>
      <c r="IRP38" s="374" t="s">
        <v>1130</v>
      </c>
      <c r="IRQ38" s="374" t="s">
        <v>1130</v>
      </c>
      <c r="IRR38" s="374" t="s">
        <v>1130</v>
      </c>
      <c r="IRS38" s="374" t="s">
        <v>1130</v>
      </c>
      <c r="IRT38" s="374" t="s">
        <v>1130</v>
      </c>
      <c r="IRU38" s="374" t="s">
        <v>1130</v>
      </c>
      <c r="IRV38" s="374" t="s">
        <v>1130</v>
      </c>
      <c r="IRW38" s="374" t="s">
        <v>1130</v>
      </c>
      <c r="IRX38" s="374" t="s">
        <v>1130</v>
      </c>
      <c r="IRY38" s="374" t="s">
        <v>1130</v>
      </c>
      <c r="IRZ38" s="374" t="s">
        <v>1130</v>
      </c>
      <c r="ISA38" s="374" t="s">
        <v>1130</v>
      </c>
      <c r="ISB38" s="374" t="s">
        <v>1130</v>
      </c>
      <c r="ISC38" s="374" t="s">
        <v>1130</v>
      </c>
      <c r="ISD38" s="374" t="s">
        <v>1130</v>
      </c>
      <c r="ISE38" s="374" t="s">
        <v>1130</v>
      </c>
      <c r="ISF38" s="374" t="s">
        <v>1130</v>
      </c>
      <c r="ISG38" s="374" t="s">
        <v>1130</v>
      </c>
      <c r="ISH38" s="374" t="s">
        <v>1130</v>
      </c>
      <c r="ISI38" s="374" t="s">
        <v>1130</v>
      </c>
      <c r="ISJ38" s="374" t="s">
        <v>1130</v>
      </c>
      <c r="ISK38" s="374" t="s">
        <v>1130</v>
      </c>
      <c r="ISL38" s="374" t="s">
        <v>1130</v>
      </c>
      <c r="ISM38" s="374" t="s">
        <v>1130</v>
      </c>
      <c r="ISN38" s="374" t="s">
        <v>1130</v>
      </c>
      <c r="ISO38" s="374" t="s">
        <v>1130</v>
      </c>
      <c r="ISP38" s="374" t="s">
        <v>1130</v>
      </c>
      <c r="ISQ38" s="374" t="s">
        <v>1130</v>
      </c>
      <c r="ISR38" s="374" t="s">
        <v>1130</v>
      </c>
      <c r="ISS38" s="374" t="s">
        <v>1130</v>
      </c>
      <c r="IST38" s="374" t="s">
        <v>1130</v>
      </c>
      <c r="ISU38" s="374" t="s">
        <v>1130</v>
      </c>
      <c r="ISV38" s="374" t="s">
        <v>1130</v>
      </c>
      <c r="ISW38" s="374" t="s">
        <v>1130</v>
      </c>
      <c r="ISX38" s="374" t="s">
        <v>1130</v>
      </c>
      <c r="ISY38" s="374" t="s">
        <v>1130</v>
      </c>
      <c r="ISZ38" s="374" t="s">
        <v>1130</v>
      </c>
      <c r="ITA38" s="374" t="s">
        <v>1130</v>
      </c>
      <c r="ITB38" s="374" t="s">
        <v>1130</v>
      </c>
      <c r="ITC38" s="374" t="s">
        <v>1130</v>
      </c>
      <c r="ITD38" s="374" t="s">
        <v>1130</v>
      </c>
      <c r="ITE38" s="374" t="s">
        <v>1130</v>
      </c>
      <c r="ITF38" s="374" t="s">
        <v>1130</v>
      </c>
      <c r="ITG38" s="374" t="s">
        <v>1130</v>
      </c>
      <c r="ITH38" s="374" t="s">
        <v>1130</v>
      </c>
      <c r="ITI38" s="374" t="s">
        <v>1130</v>
      </c>
      <c r="ITJ38" s="374" t="s">
        <v>1130</v>
      </c>
      <c r="ITK38" s="374" t="s">
        <v>1130</v>
      </c>
      <c r="ITL38" s="374" t="s">
        <v>1130</v>
      </c>
      <c r="ITM38" s="374" t="s">
        <v>1130</v>
      </c>
      <c r="ITN38" s="374" t="s">
        <v>1130</v>
      </c>
      <c r="ITO38" s="374" t="s">
        <v>1130</v>
      </c>
      <c r="ITP38" s="374" t="s">
        <v>1130</v>
      </c>
      <c r="ITQ38" s="374" t="s">
        <v>1130</v>
      </c>
      <c r="ITR38" s="374" t="s">
        <v>1130</v>
      </c>
      <c r="ITS38" s="374" t="s">
        <v>1130</v>
      </c>
      <c r="ITT38" s="374" t="s">
        <v>1130</v>
      </c>
      <c r="ITU38" s="374" t="s">
        <v>1130</v>
      </c>
      <c r="ITV38" s="374" t="s">
        <v>1130</v>
      </c>
      <c r="ITW38" s="374" t="s">
        <v>1130</v>
      </c>
      <c r="ITX38" s="374" t="s">
        <v>1130</v>
      </c>
      <c r="ITY38" s="374" t="s">
        <v>1130</v>
      </c>
      <c r="ITZ38" s="374" t="s">
        <v>1130</v>
      </c>
      <c r="IUA38" s="374" t="s">
        <v>1130</v>
      </c>
      <c r="IUB38" s="374" t="s">
        <v>1130</v>
      </c>
      <c r="IUC38" s="374" t="s">
        <v>1130</v>
      </c>
      <c r="IUD38" s="374" t="s">
        <v>1130</v>
      </c>
      <c r="IUE38" s="374" t="s">
        <v>1130</v>
      </c>
      <c r="IUF38" s="374" t="s">
        <v>1130</v>
      </c>
      <c r="IUG38" s="374" t="s">
        <v>1130</v>
      </c>
      <c r="IUH38" s="374" t="s">
        <v>1130</v>
      </c>
      <c r="IUI38" s="374" t="s">
        <v>1130</v>
      </c>
      <c r="IUJ38" s="374" t="s">
        <v>1130</v>
      </c>
      <c r="IUK38" s="374" t="s">
        <v>1130</v>
      </c>
      <c r="IUL38" s="374" t="s">
        <v>1130</v>
      </c>
      <c r="IUM38" s="374" t="s">
        <v>1130</v>
      </c>
      <c r="IUN38" s="374" t="s">
        <v>1130</v>
      </c>
      <c r="IUO38" s="374" t="s">
        <v>1130</v>
      </c>
      <c r="IUP38" s="374" t="s">
        <v>1130</v>
      </c>
      <c r="IUQ38" s="374" t="s">
        <v>1130</v>
      </c>
      <c r="IUR38" s="374" t="s">
        <v>1130</v>
      </c>
      <c r="IUS38" s="374" t="s">
        <v>1130</v>
      </c>
      <c r="IUT38" s="374" t="s">
        <v>1130</v>
      </c>
      <c r="IUU38" s="374" t="s">
        <v>1130</v>
      </c>
      <c r="IUV38" s="374" t="s">
        <v>1130</v>
      </c>
      <c r="IUW38" s="374" t="s">
        <v>1130</v>
      </c>
      <c r="IUX38" s="374" t="s">
        <v>1130</v>
      </c>
      <c r="IUY38" s="374" t="s">
        <v>1130</v>
      </c>
      <c r="IUZ38" s="374" t="s">
        <v>1130</v>
      </c>
      <c r="IVA38" s="374" t="s">
        <v>1130</v>
      </c>
      <c r="IVB38" s="374" t="s">
        <v>1130</v>
      </c>
      <c r="IVC38" s="374" t="s">
        <v>1130</v>
      </c>
      <c r="IVD38" s="374" t="s">
        <v>1130</v>
      </c>
      <c r="IVE38" s="374" t="s">
        <v>1130</v>
      </c>
      <c r="IVF38" s="374" t="s">
        <v>1130</v>
      </c>
      <c r="IVG38" s="374" t="s">
        <v>1130</v>
      </c>
      <c r="IVH38" s="374" t="s">
        <v>1130</v>
      </c>
      <c r="IVI38" s="374" t="s">
        <v>1130</v>
      </c>
      <c r="IVJ38" s="374" t="s">
        <v>1130</v>
      </c>
      <c r="IVK38" s="374" t="s">
        <v>1130</v>
      </c>
      <c r="IVL38" s="374" t="s">
        <v>1130</v>
      </c>
      <c r="IVM38" s="374" t="s">
        <v>1130</v>
      </c>
      <c r="IVN38" s="374" t="s">
        <v>1130</v>
      </c>
      <c r="IVO38" s="374" t="s">
        <v>1130</v>
      </c>
      <c r="IVP38" s="374" t="s">
        <v>1130</v>
      </c>
      <c r="IVQ38" s="374" t="s">
        <v>1130</v>
      </c>
      <c r="IVR38" s="374" t="s">
        <v>1130</v>
      </c>
      <c r="IVS38" s="374" t="s">
        <v>1130</v>
      </c>
      <c r="IVT38" s="374" t="s">
        <v>1130</v>
      </c>
      <c r="IVU38" s="374" t="s">
        <v>1130</v>
      </c>
      <c r="IVV38" s="374" t="s">
        <v>1130</v>
      </c>
      <c r="IVW38" s="374" t="s">
        <v>1130</v>
      </c>
      <c r="IVX38" s="374" t="s">
        <v>1130</v>
      </c>
      <c r="IVY38" s="374" t="s">
        <v>1130</v>
      </c>
      <c r="IVZ38" s="374" t="s">
        <v>1130</v>
      </c>
      <c r="IWA38" s="374" t="s">
        <v>1130</v>
      </c>
      <c r="IWB38" s="374" t="s">
        <v>1130</v>
      </c>
      <c r="IWC38" s="374" t="s">
        <v>1130</v>
      </c>
      <c r="IWD38" s="374" t="s">
        <v>1130</v>
      </c>
      <c r="IWE38" s="374" t="s">
        <v>1130</v>
      </c>
      <c r="IWF38" s="374" t="s">
        <v>1130</v>
      </c>
      <c r="IWG38" s="374" t="s">
        <v>1130</v>
      </c>
      <c r="IWH38" s="374" t="s">
        <v>1130</v>
      </c>
      <c r="IWI38" s="374" t="s">
        <v>1130</v>
      </c>
      <c r="IWJ38" s="374" t="s">
        <v>1130</v>
      </c>
      <c r="IWK38" s="374" t="s">
        <v>1130</v>
      </c>
      <c r="IWL38" s="374" t="s">
        <v>1130</v>
      </c>
      <c r="IWM38" s="374" t="s">
        <v>1130</v>
      </c>
      <c r="IWN38" s="374" t="s">
        <v>1130</v>
      </c>
      <c r="IWO38" s="374" t="s">
        <v>1130</v>
      </c>
      <c r="IWP38" s="374" t="s">
        <v>1130</v>
      </c>
      <c r="IWQ38" s="374" t="s">
        <v>1130</v>
      </c>
      <c r="IWR38" s="374" t="s">
        <v>1130</v>
      </c>
      <c r="IWS38" s="374" t="s">
        <v>1130</v>
      </c>
      <c r="IWT38" s="374" t="s">
        <v>1130</v>
      </c>
      <c r="IWU38" s="374" t="s">
        <v>1130</v>
      </c>
      <c r="IWV38" s="374" t="s">
        <v>1130</v>
      </c>
      <c r="IWW38" s="374" t="s">
        <v>1130</v>
      </c>
      <c r="IWX38" s="374" t="s">
        <v>1130</v>
      </c>
      <c r="IWY38" s="374" t="s">
        <v>1130</v>
      </c>
      <c r="IWZ38" s="374" t="s">
        <v>1130</v>
      </c>
      <c r="IXA38" s="374" t="s">
        <v>1130</v>
      </c>
      <c r="IXB38" s="374" t="s">
        <v>1130</v>
      </c>
      <c r="IXC38" s="374" t="s">
        <v>1130</v>
      </c>
      <c r="IXD38" s="374" t="s">
        <v>1130</v>
      </c>
      <c r="IXE38" s="374" t="s">
        <v>1130</v>
      </c>
      <c r="IXF38" s="374" t="s">
        <v>1130</v>
      </c>
      <c r="IXG38" s="374" t="s">
        <v>1130</v>
      </c>
      <c r="IXH38" s="374" t="s">
        <v>1130</v>
      </c>
      <c r="IXI38" s="374" t="s">
        <v>1130</v>
      </c>
      <c r="IXJ38" s="374" t="s">
        <v>1130</v>
      </c>
      <c r="IXK38" s="374" t="s">
        <v>1130</v>
      </c>
      <c r="IXL38" s="374" t="s">
        <v>1130</v>
      </c>
      <c r="IXM38" s="374" t="s">
        <v>1130</v>
      </c>
      <c r="IXN38" s="374" t="s">
        <v>1130</v>
      </c>
      <c r="IXO38" s="374" t="s">
        <v>1130</v>
      </c>
      <c r="IXP38" s="374" t="s">
        <v>1130</v>
      </c>
      <c r="IXQ38" s="374" t="s">
        <v>1130</v>
      </c>
      <c r="IXR38" s="374" t="s">
        <v>1130</v>
      </c>
      <c r="IXS38" s="374" t="s">
        <v>1130</v>
      </c>
      <c r="IXT38" s="374" t="s">
        <v>1130</v>
      </c>
      <c r="IXU38" s="374" t="s">
        <v>1130</v>
      </c>
      <c r="IXV38" s="374" t="s">
        <v>1130</v>
      </c>
      <c r="IXW38" s="374" t="s">
        <v>1130</v>
      </c>
      <c r="IXX38" s="374" t="s">
        <v>1130</v>
      </c>
      <c r="IXY38" s="374" t="s">
        <v>1130</v>
      </c>
      <c r="IXZ38" s="374" t="s">
        <v>1130</v>
      </c>
      <c r="IYA38" s="374" t="s">
        <v>1130</v>
      </c>
      <c r="IYB38" s="374" t="s">
        <v>1130</v>
      </c>
      <c r="IYC38" s="374" t="s">
        <v>1130</v>
      </c>
      <c r="IYD38" s="374" t="s">
        <v>1130</v>
      </c>
      <c r="IYE38" s="374" t="s">
        <v>1130</v>
      </c>
      <c r="IYF38" s="374" t="s">
        <v>1130</v>
      </c>
      <c r="IYG38" s="374" t="s">
        <v>1130</v>
      </c>
      <c r="IYH38" s="374" t="s">
        <v>1130</v>
      </c>
      <c r="IYI38" s="374" t="s">
        <v>1130</v>
      </c>
      <c r="IYJ38" s="374" t="s">
        <v>1130</v>
      </c>
      <c r="IYK38" s="374" t="s">
        <v>1130</v>
      </c>
      <c r="IYL38" s="374" t="s">
        <v>1130</v>
      </c>
      <c r="IYM38" s="374" t="s">
        <v>1130</v>
      </c>
      <c r="IYN38" s="374" t="s">
        <v>1130</v>
      </c>
      <c r="IYO38" s="374" t="s">
        <v>1130</v>
      </c>
      <c r="IYP38" s="374" t="s">
        <v>1130</v>
      </c>
      <c r="IYQ38" s="374" t="s">
        <v>1130</v>
      </c>
      <c r="IYR38" s="374" t="s">
        <v>1130</v>
      </c>
      <c r="IYS38" s="374" t="s">
        <v>1130</v>
      </c>
      <c r="IYT38" s="374" t="s">
        <v>1130</v>
      </c>
      <c r="IYU38" s="374" t="s">
        <v>1130</v>
      </c>
      <c r="IYV38" s="374" t="s">
        <v>1130</v>
      </c>
      <c r="IYW38" s="374" t="s">
        <v>1130</v>
      </c>
      <c r="IYX38" s="374" t="s">
        <v>1130</v>
      </c>
      <c r="IYY38" s="374" t="s">
        <v>1130</v>
      </c>
      <c r="IYZ38" s="374" t="s">
        <v>1130</v>
      </c>
      <c r="IZA38" s="374" t="s">
        <v>1130</v>
      </c>
      <c r="IZB38" s="374" t="s">
        <v>1130</v>
      </c>
      <c r="IZC38" s="374" t="s">
        <v>1130</v>
      </c>
      <c r="IZD38" s="374" t="s">
        <v>1130</v>
      </c>
      <c r="IZE38" s="374" t="s">
        <v>1130</v>
      </c>
      <c r="IZF38" s="374" t="s">
        <v>1130</v>
      </c>
      <c r="IZG38" s="374" t="s">
        <v>1130</v>
      </c>
      <c r="IZH38" s="374" t="s">
        <v>1130</v>
      </c>
      <c r="IZI38" s="374" t="s">
        <v>1130</v>
      </c>
      <c r="IZJ38" s="374" t="s">
        <v>1130</v>
      </c>
      <c r="IZK38" s="374" t="s">
        <v>1130</v>
      </c>
      <c r="IZL38" s="374" t="s">
        <v>1130</v>
      </c>
      <c r="IZM38" s="374" t="s">
        <v>1130</v>
      </c>
      <c r="IZN38" s="374" t="s">
        <v>1130</v>
      </c>
      <c r="IZO38" s="374" t="s">
        <v>1130</v>
      </c>
      <c r="IZP38" s="374" t="s">
        <v>1130</v>
      </c>
      <c r="IZQ38" s="374" t="s">
        <v>1130</v>
      </c>
      <c r="IZR38" s="374" t="s">
        <v>1130</v>
      </c>
      <c r="IZS38" s="374" t="s">
        <v>1130</v>
      </c>
      <c r="IZT38" s="374" t="s">
        <v>1130</v>
      </c>
      <c r="IZU38" s="374" t="s">
        <v>1130</v>
      </c>
      <c r="IZV38" s="374" t="s">
        <v>1130</v>
      </c>
      <c r="IZW38" s="374" t="s">
        <v>1130</v>
      </c>
      <c r="IZX38" s="374" t="s">
        <v>1130</v>
      </c>
      <c r="IZY38" s="374" t="s">
        <v>1130</v>
      </c>
      <c r="IZZ38" s="374" t="s">
        <v>1130</v>
      </c>
      <c r="JAA38" s="374" t="s">
        <v>1130</v>
      </c>
      <c r="JAB38" s="374" t="s">
        <v>1130</v>
      </c>
      <c r="JAC38" s="374" t="s">
        <v>1130</v>
      </c>
      <c r="JAD38" s="374" t="s">
        <v>1130</v>
      </c>
      <c r="JAE38" s="374" t="s">
        <v>1130</v>
      </c>
      <c r="JAF38" s="374" t="s">
        <v>1130</v>
      </c>
      <c r="JAG38" s="374" t="s">
        <v>1130</v>
      </c>
      <c r="JAH38" s="374" t="s">
        <v>1130</v>
      </c>
      <c r="JAI38" s="374" t="s">
        <v>1130</v>
      </c>
      <c r="JAJ38" s="374" t="s">
        <v>1130</v>
      </c>
      <c r="JAK38" s="374" t="s">
        <v>1130</v>
      </c>
      <c r="JAL38" s="374" t="s">
        <v>1130</v>
      </c>
      <c r="JAM38" s="374" t="s">
        <v>1130</v>
      </c>
      <c r="JAN38" s="374" t="s">
        <v>1130</v>
      </c>
      <c r="JAO38" s="374" t="s">
        <v>1130</v>
      </c>
      <c r="JAP38" s="374" t="s">
        <v>1130</v>
      </c>
      <c r="JAQ38" s="374" t="s">
        <v>1130</v>
      </c>
      <c r="JAR38" s="374" t="s">
        <v>1130</v>
      </c>
      <c r="JAS38" s="374" t="s">
        <v>1130</v>
      </c>
      <c r="JAT38" s="374" t="s">
        <v>1130</v>
      </c>
      <c r="JAU38" s="374" t="s">
        <v>1130</v>
      </c>
      <c r="JAV38" s="374" t="s">
        <v>1130</v>
      </c>
      <c r="JAW38" s="374" t="s">
        <v>1130</v>
      </c>
      <c r="JAX38" s="374" t="s">
        <v>1130</v>
      </c>
      <c r="JAY38" s="374" t="s">
        <v>1130</v>
      </c>
      <c r="JAZ38" s="374" t="s">
        <v>1130</v>
      </c>
      <c r="JBA38" s="374" t="s">
        <v>1130</v>
      </c>
      <c r="JBB38" s="374" t="s">
        <v>1130</v>
      </c>
      <c r="JBC38" s="374" t="s">
        <v>1130</v>
      </c>
      <c r="JBD38" s="374" t="s">
        <v>1130</v>
      </c>
      <c r="JBE38" s="374" t="s">
        <v>1130</v>
      </c>
      <c r="JBF38" s="374" t="s">
        <v>1130</v>
      </c>
      <c r="JBG38" s="374" t="s">
        <v>1130</v>
      </c>
      <c r="JBH38" s="374" t="s">
        <v>1130</v>
      </c>
      <c r="JBI38" s="374" t="s">
        <v>1130</v>
      </c>
      <c r="JBJ38" s="374" t="s">
        <v>1130</v>
      </c>
      <c r="JBK38" s="374" t="s">
        <v>1130</v>
      </c>
      <c r="JBL38" s="374" t="s">
        <v>1130</v>
      </c>
      <c r="JBM38" s="374" t="s">
        <v>1130</v>
      </c>
      <c r="JBN38" s="374" t="s">
        <v>1130</v>
      </c>
      <c r="JBO38" s="374" t="s">
        <v>1130</v>
      </c>
      <c r="JBP38" s="374" t="s">
        <v>1130</v>
      </c>
      <c r="JBQ38" s="374" t="s">
        <v>1130</v>
      </c>
      <c r="JBR38" s="374" t="s">
        <v>1130</v>
      </c>
      <c r="JBS38" s="374" t="s">
        <v>1130</v>
      </c>
      <c r="JBT38" s="374" t="s">
        <v>1130</v>
      </c>
      <c r="JBU38" s="374" t="s">
        <v>1130</v>
      </c>
      <c r="JBV38" s="374" t="s">
        <v>1130</v>
      </c>
      <c r="JBW38" s="374" t="s">
        <v>1130</v>
      </c>
      <c r="JBX38" s="374" t="s">
        <v>1130</v>
      </c>
      <c r="JBY38" s="374" t="s">
        <v>1130</v>
      </c>
      <c r="JBZ38" s="374" t="s">
        <v>1130</v>
      </c>
      <c r="JCA38" s="374" t="s">
        <v>1130</v>
      </c>
      <c r="JCB38" s="374" t="s">
        <v>1130</v>
      </c>
      <c r="JCC38" s="374" t="s">
        <v>1130</v>
      </c>
      <c r="JCD38" s="374" t="s">
        <v>1130</v>
      </c>
      <c r="JCE38" s="374" t="s">
        <v>1130</v>
      </c>
      <c r="JCF38" s="374" t="s">
        <v>1130</v>
      </c>
      <c r="JCG38" s="374" t="s">
        <v>1130</v>
      </c>
      <c r="JCH38" s="374" t="s">
        <v>1130</v>
      </c>
      <c r="JCI38" s="374" t="s">
        <v>1130</v>
      </c>
      <c r="JCJ38" s="374" t="s">
        <v>1130</v>
      </c>
      <c r="JCK38" s="374" t="s">
        <v>1130</v>
      </c>
      <c r="JCL38" s="374" t="s">
        <v>1130</v>
      </c>
      <c r="JCM38" s="374" t="s">
        <v>1130</v>
      </c>
      <c r="JCN38" s="374" t="s">
        <v>1130</v>
      </c>
      <c r="JCO38" s="374" t="s">
        <v>1130</v>
      </c>
      <c r="JCP38" s="374" t="s">
        <v>1130</v>
      </c>
      <c r="JCQ38" s="374" t="s">
        <v>1130</v>
      </c>
      <c r="JCR38" s="374" t="s">
        <v>1130</v>
      </c>
      <c r="JCS38" s="374" t="s">
        <v>1130</v>
      </c>
      <c r="JCT38" s="374" t="s">
        <v>1130</v>
      </c>
      <c r="JCU38" s="374" t="s">
        <v>1130</v>
      </c>
      <c r="JCV38" s="374" t="s">
        <v>1130</v>
      </c>
      <c r="JCW38" s="374" t="s">
        <v>1130</v>
      </c>
      <c r="JCX38" s="374" t="s">
        <v>1130</v>
      </c>
      <c r="JCY38" s="374" t="s">
        <v>1130</v>
      </c>
      <c r="JCZ38" s="374" t="s">
        <v>1130</v>
      </c>
      <c r="JDA38" s="374" t="s">
        <v>1130</v>
      </c>
      <c r="JDB38" s="374" t="s">
        <v>1130</v>
      </c>
      <c r="JDC38" s="374" t="s">
        <v>1130</v>
      </c>
      <c r="JDD38" s="374" t="s">
        <v>1130</v>
      </c>
      <c r="JDE38" s="374" t="s">
        <v>1130</v>
      </c>
      <c r="JDF38" s="374" t="s">
        <v>1130</v>
      </c>
      <c r="JDG38" s="374" t="s">
        <v>1130</v>
      </c>
      <c r="JDH38" s="374" t="s">
        <v>1130</v>
      </c>
      <c r="JDI38" s="374" t="s">
        <v>1130</v>
      </c>
      <c r="JDJ38" s="374" t="s">
        <v>1130</v>
      </c>
      <c r="JDK38" s="374" t="s">
        <v>1130</v>
      </c>
      <c r="JDL38" s="374" t="s">
        <v>1130</v>
      </c>
      <c r="JDM38" s="374" t="s">
        <v>1130</v>
      </c>
      <c r="JDN38" s="374" t="s">
        <v>1130</v>
      </c>
      <c r="JDO38" s="374" t="s">
        <v>1130</v>
      </c>
      <c r="JDP38" s="374" t="s">
        <v>1130</v>
      </c>
      <c r="JDQ38" s="374" t="s">
        <v>1130</v>
      </c>
      <c r="JDR38" s="374" t="s">
        <v>1130</v>
      </c>
      <c r="JDS38" s="374" t="s">
        <v>1130</v>
      </c>
      <c r="JDT38" s="374" t="s">
        <v>1130</v>
      </c>
      <c r="JDU38" s="374" t="s">
        <v>1130</v>
      </c>
      <c r="JDV38" s="374" t="s">
        <v>1130</v>
      </c>
      <c r="JDW38" s="374" t="s">
        <v>1130</v>
      </c>
      <c r="JDX38" s="374" t="s">
        <v>1130</v>
      </c>
      <c r="JDY38" s="374" t="s">
        <v>1130</v>
      </c>
      <c r="JDZ38" s="374" t="s">
        <v>1130</v>
      </c>
      <c r="JEA38" s="374" t="s">
        <v>1130</v>
      </c>
      <c r="JEB38" s="374" t="s">
        <v>1130</v>
      </c>
      <c r="JEC38" s="374" t="s">
        <v>1130</v>
      </c>
      <c r="JED38" s="374" t="s">
        <v>1130</v>
      </c>
      <c r="JEE38" s="374" t="s">
        <v>1130</v>
      </c>
      <c r="JEF38" s="374" t="s">
        <v>1130</v>
      </c>
      <c r="JEG38" s="374" t="s">
        <v>1130</v>
      </c>
      <c r="JEH38" s="374" t="s">
        <v>1130</v>
      </c>
      <c r="JEI38" s="374" t="s">
        <v>1130</v>
      </c>
      <c r="JEJ38" s="374" t="s">
        <v>1130</v>
      </c>
      <c r="JEK38" s="374" t="s">
        <v>1130</v>
      </c>
      <c r="JEL38" s="374" t="s">
        <v>1130</v>
      </c>
      <c r="JEM38" s="374" t="s">
        <v>1130</v>
      </c>
      <c r="JEN38" s="374" t="s">
        <v>1130</v>
      </c>
      <c r="JEO38" s="374" t="s">
        <v>1130</v>
      </c>
      <c r="JEP38" s="374" t="s">
        <v>1130</v>
      </c>
      <c r="JEQ38" s="374" t="s">
        <v>1130</v>
      </c>
      <c r="JER38" s="374" t="s">
        <v>1130</v>
      </c>
      <c r="JES38" s="374" t="s">
        <v>1130</v>
      </c>
      <c r="JET38" s="374" t="s">
        <v>1130</v>
      </c>
      <c r="JEU38" s="374" t="s">
        <v>1130</v>
      </c>
      <c r="JEV38" s="374" t="s">
        <v>1130</v>
      </c>
      <c r="JEW38" s="374" t="s">
        <v>1130</v>
      </c>
      <c r="JEX38" s="374" t="s">
        <v>1130</v>
      </c>
      <c r="JEY38" s="374" t="s">
        <v>1130</v>
      </c>
      <c r="JEZ38" s="374" t="s">
        <v>1130</v>
      </c>
      <c r="JFA38" s="374" t="s">
        <v>1130</v>
      </c>
      <c r="JFB38" s="374" t="s">
        <v>1130</v>
      </c>
      <c r="JFC38" s="374" t="s">
        <v>1130</v>
      </c>
      <c r="JFD38" s="374" t="s">
        <v>1130</v>
      </c>
      <c r="JFE38" s="374" t="s">
        <v>1130</v>
      </c>
      <c r="JFF38" s="374" t="s">
        <v>1130</v>
      </c>
      <c r="JFG38" s="374" t="s">
        <v>1130</v>
      </c>
      <c r="JFH38" s="374" t="s">
        <v>1130</v>
      </c>
      <c r="JFI38" s="374" t="s">
        <v>1130</v>
      </c>
      <c r="JFJ38" s="374" t="s">
        <v>1130</v>
      </c>
      <c r="JFK38" s="374" t="s">
        <v>1130</v>
      </c>
      <c r="JFL38" s="374" t="s">
        <v>1130</v>
      </c>
      <c r="JFM38" s="374" t="s">
        <v>1130</v>
      </c>
      <c r="JFN38" s="374" t="s">
        <v>1130</v>
      </c>
      <c r="JFO38" s="374" t="s">
        <v>1130</v>
      </c>
      <c r="JFP38" s="374" t="s">
        <v>1130</v>
      </c>
      <c r="JFQ38" s="374" t="s">
        <v>1130</v>
      </c>
      <c r="JFR38" s="374" t="s">
        <v>1130</v>
      </c>
      <c r="JFS38" s="374" t="s">
        <v>1130</v>
      </c>
      <c r="JFT38" s="374" t="s">
        <v>1130</v>
      </c>
      <c r="JFU38" s="374" t="s">
        <v>1130</v>
      </c>
      <c r="JFV38" s="374" t="s">
        <v>1130</v>
      </c>
      <c r="JFW38" s="374" t="s">
        <v>1130</v>
      </c>
      <c r="JFX38" s="374" t="s">
        <v>1130</v>
      </c>
      <c r="JFY38" s="374" t="s">
        <v>1130</v>
      </c>
      <c r="JFZ38" s="374" t="s">
        <v>1130</v>
      </c>
      <c r="JGA38" s="374" t="s">
        <v>1130</v>
      </c>
      <c r="JGB38" s="374" t="s">
        <v>1130</v>
      </c>
      <c r="JGC38" s="374" t="s">
        <v>1130</v>
      </c>
      <c r="JGD38" s="374" t="s">
        <v>1130</v>
      </c>
      <c r="JGE38" s="374" t="s">
        <v>1130</v>
      </c>
      <c r="JGF38" s="374" t="s">
        <v>1130</v>
      </c>
      <c r="JGG38" s="374" t="s">
        <v>1130</v>
      </c>
      <c r="JGH38" s="374" t="s">
        <v>1130</v>
      </c>
      <c r="JGI38" s="374" t="s">
        <v>1130</v>
      </c>
      <c r="JGJ38" s="374" t="s">
        <v>1130</v>
      </c>
      <c r="JGK38" s="374" t="s">
        <v>1130</v>
      </c>
      <c r="JGL38" s="374" t="s">
        <v>1130</v>
      </c>
      <c r="JGM38" s="374" t="s">
        <v>1130</v>
      </c>
      <c r="JGN38" s="374" t="s">
        <v>1130</v>
      </c>
      <c r="JGO38" s="374" t="s">
        <v>1130</v>
      </c>
      <c r="JGP38" s="374" t="s">
        <v>1130</v>
      </c>
      <c r="JGQ38" s="374" t="s">
        <v>1130</v>
      </c>
      <c r="JGR38" s="374" t="s">
        <v>1130</v>
      </c>
      <c r="JGS38" s="374" t="s">
        <v>1130</v>
      </c>
      <c r="JGT38" s="374" t="s">
        <v>1130</v>
      </c>
      <c r="JGU38" s="374" t="s">
        <v>1130</v>
      </c>
      <c r="JGV38" s="374" t="s">
        <v>1130</v>
      </c>
      <c r="JGW38" s="374" t="s">
        <v>1130</v>
      </c>
      <c r="JGX38" s="374" t="s">
        <v>1130</v>
      </c>
      <c r="JGY38" s="374" t="s">
        <v>1130</v>
      </c>
      <c r="JGZ38" s="374" t="s">
        <v>1130</v>
      </c>
      <c r="JHA38" s="374" t="s">
        <v>1130</v>
      </c>
      <c r="JHB38" s="374" t="s">
        <v>1130</v>
      </c>
      <c r="JHC38" s="374" t="s">
        <v>1130</v>
      </c>
      <c r="JHD38" s="374" t="s">
        <v>1130</v>
      </c>
      <c r="JHE38" s="374" t="s">
        <v>1130</v>
      </c>
      <c r="JHF38" s="374" t="s">
        <v>1130</v>
      </c>
      <c r="JHG38" s="374" t="s">
        <v>1130</v>
      </c>
      <c r="JHH38" s="374" t="s">
        <v>1130</v>
      </c>
      <c r="JHI38" s="374" t="s">
        <v>1130</v>
      </c>
      <c r="JHJ38" s="374" t="s">
        <v>1130</v>
      </c>
      <c r="JHK38" s="374" t="s">
        <v>1130</v>
      </c>
      <c r="JHL38" s="374" t="s">
        <v>1130</v>
      </c>
      <c r="JHM38" s="374" t="s">
        <v>1130</v>
      </c>
      <c r="JHN38" s="374" t="s">
        <v>1130</v>
      </c>
      <c r="JHO38" s="374" t="s">
        <v>1130</v>
      </c>
      <c r="JHP38" s="374" t="s">
        <v>1130</v>
      </c>
      <c r="JHQ38" s="374" t="s">
        <v>1130</v>
      </c>
      <c r="JHR38" s="374" t="s">
        <v>1130</v>
      </c>
      <c r="JHS38" s="374" t="s">
        <v>1130</v>
      </c>
      <c r="JHT38" s="374" t="s">
        <v>1130</v>
      </c>
      <c r="JHU38" s="374" t="s">
        <v>1130</v>
      </c>
      <c r="JHV38" s="374" t="s">
        <v>1130</v>
      </c>
      <c r="JHW38" s="374" t="s">
        <v>1130</v>
      </c>
      <c r="JHX38" s="374" t="s">
        <v>1130</v>
      </c>
      <c r="JHY38" s="374" t="s">
        <v>1130</v>
      </c>
      <c r="JHZ38" s="374" t="s">
        <v>1130</v>
      </c>
      <c r="JIA38" s="374" t="s">
        <v>1130</v>
      </c>
      <c r="JIB38" s="374" t="s">
        <v>1130</v>
      </c>
      <c r="JIC38" s="374" t="s">
        <v>1130</v>
      </c>
      <c r="JID38" s="374" t="s">
        <v>1130</v>
      </c>
      <c r="JIE38" s="374" t="s">
        <v>1130</v>
      </c>
      <c r="JIF38" s="374" t="s">
        <v>1130</v>
      </c>
      <c r="JIG38" s="374" t="s">
        <v>1130</v>
      </c>
      <c r="JIH38" s="374" t="s">
        <v>1130</v>
      </c>
      <c r="JII38" s="374" t="s">
        <v>1130</v>
      </c>
      <c r="JIJ38" s="374" t="s">
        <v>1130</v>
      </c>
      <c r="JIK38" s="374" t="s">
        <v>1130</v>
      </c>
      <c r="JIL38" s="374" t="s">
        <v>1130</v>
      </c>
      <c r="JIM38" s="374" t="s">
        <v>1130</v>
      </c>
      <c r="JIN38" s="374" t="s">
        <v>1130</v>
      </c>
      <c r="JIO38" s="374" t="s">
        <v>1130</v>
      </c>
      <c r="JIP38" s="374" t="s">
        <v>1130</v>
      </c>
      <c r="JIQ38" s="374" t="s">
        <v>1130</v>
      </c>
      <c r="JIR38" s="374" t="s">
        <v>1130</v>
      </c>
      <c r="JIS38" s="374" t="s">
        <v>1130</v>
      </c>
      <c r="JIT38" s="374" t="s">
        <v>1130</v>
      </c>
      <c r="JIU38" s="374" t="s">
        <v>1130</v>
      </c>
      <c r="JIV38" s="374" t="s">
        <v>1130</v>
      </c>
      <c r="JIW38" s="374" t="s">
        <v>1130</v>
      </c>
      <c r="JIX38" s="374" t="s">
        <v>1130</v>
      </c>
      <c r="JIY38" s="374" t="s">
        <v>1130</v>
      </c>
      <c r="JIZ38" s="374" t="s">
        <v>1130</v>
      </c>
      <c r="JJA38" s="374" t="s">
        <v>1130</v>
      </c>
      <c r="JJB38" s="374" t="s">
        <v>1130</v>
      </c>
      <c r="JJC38" s="374" t="s">
        <v>1130</v>
      </c>
      <c r="JJD38" s="374" t="s">
        <v>1130</v>
      </c>
      <c r="JJE38" s="374" t="s">
        <v>1130</v>
      </c>
      <c r="JJF38" s="374" t="s">
        <v>1130</v>
      </c>
      <c r="JJG38" s="374" t="s">
        <v>1130</v>
      </c>
      <c r="JJH38" s="374" t="s">
        <v>1130</v>
      </c>
      <c r="JJI38" s="374" t="s">
        <v>1130</v>
      </c>
      <c r="JJJ38" s="374" t="s">
        <v>1130</v>
      </c>
      <c r="JJK38" s="374" t="s">
        <v>1130</v>
      </c>
      <c r="JJL38" s="374" t="s">
        <v>1130</v>
      </c>
      <c r="JJM38" s="374" t="s">
        <v>1130</v>
      </c>
      <c r="JJN38" s="374" t="s">
        <v>1130</v>
      </c>
      <c r="JJO38" s="374" t="s">
        <v>1130</v>
      </c>
      <c r="JJP38" s="374" t="s">
        <v>1130</v>
      </c>
      <c r="JJQ38" s="374" t="s">
        <v>1130</v>
      </c>
      <c r="JJR38" s="374" t="s">
        <v>1130</v>
      </c>
      <c r="JJS38" s="374" t="s">
        <v>1130</v>
      </c>
      <c r="JJT38" s="374" t="s">
        <v>1130</v>
      </c>
      <c r="JJU38" s="374" t="s">
        <v>1130</v>
      </c>
      <c r="JJV38" s="374" t="s">
        <v>1130</v>
      </c>
      <c r="JJW38" s="374" t="s">
        <v>1130</v>
      </c>
      <c r="JJX38" s="374" t="s">
        <v>1130</v>
      </c>
      <c r="JJY38" s="374" t="s">
        <v>1130</v>
      </c>
      <c r="JJZ38" s="374" t="s">
        <v>1130</v>
      </c>
      <c r="JKA38" s="374" t="s">
        <v>1130</v>
      </c>
      <c r="JKB38" s="374" t="s">
        <v>1130</v>
      </c>
      <c r="JKC38" s="374" t="s">
        <v>1130</v>
      </c>
      <c r="JKD38" s="374" t="s">
        <v>1130</v>
      </c>
      <c r="JKE38" s="374" t="s">
        <v>1130</v>
      </c>
      <c r="JKF38" s="374" t="s">
        <v>1130</v>
      </c>
      <c r="JKG38" s="374" t="s">
        <v>1130</v>
      </c>
      <c r="JKH38" s="374" t="s">
        <v>1130</v>
      </c>
      <c r="JKI38" s="374" t="s">
        <v>1130</v>
      </c>
      <c r="JKJ38" s="374" t="s">
        <v>1130</v>
      </c>
      <c r="JKK38" s="374" t="s">
        <v>1130</v>
      </c>
      <c r="JKL38" s="374" t="s">
        <v>1130</v>
      </c>
      <c r="JKM38" s="374" t="s">
        <v>1130</v>
      </c>
      <c r="JKN38" s="374" t="s">
        <v>1130</v>
      </c>
      <c r="JKO38" s="374" t="s">
        <v>1130</v>
      </c>
      <c r="JKP38" s="374" t="s">
        <v>1130</v>
      </c>
      <c r="JKQ38" s="374" t="s">
        <v>1130</v>
      </c>
      <c r="JKR38" s="374" t="s">
        <v>1130</v>
      </c>
      <c r="JKS38" s="374" t="s">
        <v>1130</v>
      </c>
      <c r="JKT38" s="374" t="s">
        <v>1130</v>
      </c>
      <c r="JKU38" s="374" t="s">
        <v>1130</v>
      </c>
      <c r="JKV38" s="374" t="s">
        <v>1130</v>
      </c>
      <c r="JKW38" s="374" t="s">
        <v>1130</v>
      </c>
      <c r="JKX38" s="374" t="s">
        <v>1130</v>
      </c>
      <c r="JKY38" s="374" t="s">
        <v>1130</v>
      </c>
      <c r="JKZ38" s="374" t="s">
        <v>1130</v>
      </c>
      <c r="JLA38" s="374" t="s">
        <v>1130</v>
      </c>
      <c r="JLB38" s="374" t="s">
        <v>1130</v>
      </c>
      <c r="JLC38" s="374" t="s">
        <v>1130</v>
      </c>
      <c r="JLD38" s="374" t="s">
        <v>1130</v>
      </c>
      <c r="JLE38" s="374" t="s">
        <v>1130</v>
      </c>
      <c r="JLF38" s="374" t="s">
        <v>1130</v>
      </c>
      <c r="JLG38" s="374" t="s">
        <v>1130</v>
      </c>
      <c r="JLH38" s="374" t="s">
        <v>1130</v>
      </c>
      <c r="JLI38" s="374" t="s">
        <v>1130</v>
      </c>
      <c r="JLJ38" s="374" t="s">
        <v>1130</v>
      </c>
      <c r="JLK38" s="374" t="s">
        <v>1130</v>
      </c>
      <c r="JLL38" s="374" t="s">
        <v>1130</v>
      </c>
      <c r="JLM38" s="374" t="s">
        <v>1130</v>
      </c>
      <c r="JLN38" s="374" t="s">
        <v>1130</v>
      </c>
      <c r="JLO38" s="374" t="s">
        <v>1130</v>
      </c>
      <c r="JLP38" s="374" t="s">
        <v>1130</v>
      </c>
      <c r="JLQ38" s="374" t="s">
        <v>1130</v>
      </c>
      <c r="JLR38" s="374" t="s">
        <v>1130</v>
      </c>
      <c r="JLS38" s="374" t="s">
        <v>1130</v>
      </c>
      <c r="JLT38" s="374" t="s">
        <v>1130</v>
      </c>
      <c r="JLU38" s="374" t="s">
        <v>1130</v>
      </c>
      <c r="JLV38" s="374" t="s">
        <v>1130</v>
      </c>
      <c r="JLW38" s="374" t="s">
        <v>1130</v>
      </c>
      <c r="JLX38" s="374" t="s">
        <v>1130</v>
      </c>
      <c r="JLY38" s="374" t="s">
        <v>1130</v>
      </c>
      <c r="JLZ38" s="374" t="s">
        <v>1130</v>
      </c>
      <c r="JMA38" s="374" t="s">
        <v>1130</v>
      </c>
      <c r="JMB38" s="374" t="s">
        <v>1130</v>
      </c>
      <c r="JMC38" s="374" t="s">
        <v>1130</v>
      </c>
      <c r="JMD38" s="374" t="s">
        <v>1130</v>
      </c>
      <c r="JME38" s="374" t="s">
        <v>1130</v>
      </c>
      <c r="JMF38" s="374" t="s">
        <v>1130</v>
      </c>
      <c r="JMG38" s="374" t="s">
        <v>1130</v>
      </c>
      <c r="JMH38" s="374" t="s">
        <v>1130</v>
      </c>
      <c r="JMI38" s="374" t="s">
        <v>1130</v>
      </c>
      <c r="JMJ38" s="374" t="s">
        <v>1130</v>
      </c>
      <c r="JMK38" s="374" t="s">
        <v>1130</v>
      </c>
      <c r="JML38" s="374" t="s">
        <v>1130</v>
      </c>
      <c r="JMM38" s="374" t="s">
        <v>1130</v>
      </c>
      <c r="JMN38" s="374" t="s">
        <v>1130</v>
      </c>
      <c r="JMO38" s="374" t="s">
        <v>1130</v>
      </c>
      <c r="JMP38" s="374" t="s">
        <v>1130</v>
      </c>
      <c r="JMQ38" s="374" t="s">
        <v>1130</v>
      </c>
      <c r="JMR38" s="374" t="s">
        <v>1130</v>
      </c>
      <c r="JMS38" s="374" t="s">
        <v>1130</v>
      </c>
      <c r="JMT38" s="374" t="s">
        <v>1130</v>
      </c>
      <c r="JMU38" s="374" t="s">
        <v>1130</v>
      </c>
      <c r="JMV38" s="374" t="s">
        <v>1130</v>
      </c>
      <c r="JMW38" s="374" t="s">
        <v>1130</v>
      </c>
      <c r="JMX38" s="374" t="s">
        <v>1130</v>
      </c>
      <c r="JMY38" s="374" t="s">
        <v>1130</v>
      </c>
      <c r="JMZ38" s="374" t="s">
        <v>1130</v>
      </c>
      <c r="JNA38" s="374" t="s">
        <v>1130</v>
      </c>
      <c r="JNB38" s="374" t="s">
        <v>1130</v>
      </c>
      <c r="JNC38" s="374" t="s">
        <v>1130</v>
      </c>
      <c r="JND38" s="374" t="s">
        <v>1130</v>
      </c>
      <c r="JNE38" s="374" t="s">
        <v>1130</v>
      </c>
      <c r="JNF38" s="374" t="s">
        <v>1130</v>
      </c>
      <c r="JNG38" s="374" t="s">
        <v>1130</v>
      </c>
      <c r="JNH38" s="374" t="s">
        <v>1130</v>
      </c>
      <c r="JNI38" s="374" t="s">
        <v>1130</v>
      </c>
      <c r="JNJ38" s="374" t="s">
        <v>1130</v>
      </c>
      <c r="JNK38" s="374" t="s">
        <v>1130</v>
      </c>
      <c r="JNL38" s="374" t="s">
        <v>1130</v>
      </c>
      <c r="JNM38" s="374" t="s">
        <v>1130</v>
      </c>
      <c r="JNN38" s="374" t="s">
        <v>1130</v>
      </c>
      <c r="JNO38" s="374" t="s">
        <v>1130</v>
      </c>
      <c r="JNP38" s="374" t="s">
        <v>1130</v>
      </c>
      <c r="JNQ38" s="374" t="s">
        <v>1130</v>
      </c>
      <c r="JNR38" s="374" t="s">
        <v>1130</v>
      </c>
      <c r="JNS38" s="374" t="s">
        <v>1130</v>
      </c>
      <c r="JNT38" s="374" t="s">
        <v>1130</v>
      </c>
      <c r="JNU38" s="374" t="s">
        <v>1130</v>
      </c>
      <c r="JNV38" s="374" t="s">
        <v>1130</v>
      </c>
      <c r="JNW38" s="374" t="s">
        <v>1130</v>
      </c>
      <c r="JNX38" s="374" t="s">
        <v>1130</v>
      </c>
      <c r="JNY38" s="374" t="s">
        <v>1130</v>
      </c>
      <c r="JNZ38" s="374" t="s">
        <v>1130</v>
      </c>
      <c r="JOA38" s="374" t="s">
        <v>1130</v>
      </c>
      <c r="JOB38" s="374" t="s">
        <v>1130</v>
      </c>
      <c r="JOC38" s="374" t="s">
        <v>1130</v>
      </c>
      <c r="JOD38" s="374" t="s">
        <v>1130</v>
      </c>
      <c r="JOE38" s="374" t="s">
        <v>1130</v>
      </c>
      <c r="JOF38" s="374" t="s">
        <v>1130</v>
      </c>
      <c r="JOG38" s="374" t="s">
        <v>1130</v>
      </c>
      <c r="JOH38" s="374" t="s">
        <v>1130</v>
      </c>
      <c r="JOI38" s="374" t="s">
        <v>1130</v>
      </c>
      <c r="JOJ38" s="374" t="s">
        <v>1130</v>
      </c>
      <c r="JOK38" s="374" t="s">
        <v>1130</v>
      </c>
      <c r="JOL38" s="374" t="s">
        <v>1130</v>
      </c>
      <c r="JOM38" s="374" t="s">
        <v>1130</v>
      </c>
      <c r="JON38" s="374" t="s">
        <v>1130</v>
      </c>
      <c r="JOO38" s="374" t="s">
        <v>1130</v>
      </c>
      <c r="JOP38" s="374" t="s">
        <v>1130</v>
      </c>
      <c r="JOQ38" s="374" t="s">
        <v>1130</v>
      </c>
      <c r="JOR38" s="374" t="s">
        <v>1130</v>
      </c>
      <c r="JOS38" s="374" t="s">
        <v>1130</v>
      </c>
      <c r="JOT38" s="374" t="s">
        <v>1130</v>
      </c>
      <c r="JOU38" s="374" t="s">
        <v>1130</v>
      </c>
      <c r="JOV38" s="374" t="s">
        <v>1130</v>
      </c>
      <c r="JOW38" s="374" t="s">
        <v>1130</v>
      </c>
      <c r="JOX38" s="374" t="s">
        <v>1130</v>
      </c>
      <c r="JOY38" s="374" t="s">
        <v>1130</v>
      </c>
      <c r="JOZ38" s="374" t="s">
        <v>1130</v>
      </c>
      <c r="JPA38" s="374" t="s">
        <v>1130</v>
      </c>
      <c r="JPB38" s="374" t="s">
        <v>1130</v>
      </c>
      <c r="JPC38" s="374" t="s">
        <v>1130</v>
      </c>
      <c r="JPD38" s="374" t="s">
        <v>1130</v>
      </c>
      <c r="JPE38" s="374" t="s">
        <v>1130</v>
      </c>
      <c r="JPF38" s="374" t="s">
        <v>1130</v>
      </c>
      <c r="JPG38" s="374" t="s">
        <v>1130</v>
      </c>
      <c r="JPH38" s="374" t="s">
        <v>1130</v>
      </c>
      <c r="JPI38" s="374" t="s">
        <v>1130</v>
      </c>
      <c r="JPJ38" s="374" t="s">
        <v>1130</v>
      </c>
      <c r="JPK38" s="374" t="s">
        <v>1130</v>
      </c>
      <c r="JPL38" s="374" t="s">
        <v>1130</v>
      </c>
      <c r="JPM38" s="374" t="s">
        <v>1130</v>
      </c>
      <c r="JPN38" s="374" t="s">
        <v>1130</v>
      </c>
      <c r="JPO38" s="374" t="s">
        <v>1130</v>
      </c>
      <c r="JPP38" s="374" t="s">
        <v>1130</v>
      </c>
      <c r="JPQ38" s="374" t="s">
        <v>1130</v>
      </c>
      <c r="JPR38" s="374" t="s">
        <v>1130</v>
      </c>
      <c r="JPS38" s="374" t="s">
        <v>1130</v>
      </c>
      <c r="JPT38" s="374" t="s">
        <v>1130</v>
      </c>
      <c r="JPU38" s="374" t="s">
        <v>1130</v>
      </c>
      <c r="JPV38" s="374" t="s">
        <v>1130</v>
      </c>
      <c r="JPW38" s="374" t="s">
        <v>1130</v>
      </c>
      <c r="JPX38" s="374" t="s">
        <v>1130</v>
      </c>
      <c r="JPY38" s="374" t="s">
        <v>1130</v>
      </c>
      <c r="JPZ38" s="374" t="s">
        <v>1130</v>
      </c>
      <c r="JQA38" s="374" t="s">
        <v>1130</v>
      </c>
      <c r="JQB38" s="374" t="s">
        <v>1130</v>
      </c>
      <c r="JQC38" s="374" t="s">
        <v>1130</v>
      </c>
      <c r="JQD38" s="374" t="s">
        <v>1130</v>
      </c>
      <c r="JQE38" s="374" t="s">
        <v>1130</v>
      </c>
      <c r="JQF38" s="374" t="s">
        <v>1130</v>
      </c>
      <c r="JQG38" s="374" t="s">
        <v>1130</v>
      </c>
      <c r="JQH38" s="374" t="s">
        <v>1130</v>
      </c>
      <c r="JQI38" s="374" t="s">
        <v>1130</v>
      </c>
      <c r="JQJ38" s="374" t="s">
        <v>1130</v>
      </c>
      <c r="JQK38" s="374" t="s">
        <v>1130</v>
      </c>
      <c r="JQL38" s="374" t="s">
        <v>1130</v>
      </c>
      <c r="JQM38" s="374" t="s">
        <v>1130</v>
      </c>
      <c r="JQN38" s="374" t="s">
        <v>1130</v>
      </c>
      <c r="JQO38" s="374" t="s">
        <v>1130</v>
      </c>
      <c r="JQP38" s="374" t="s">
        <v>1130</v>
      </c>
      <c r="JQQ38" s="374" t="s">
        <v>1130</v>
      </c>
      <c r="JQR38" s="374" t="s">
        <v>1130</v>
      </c>
      <c r="JQS38" s="374" t="s">
        <v>1130</v>
      </c>
      <c r="JQT38" s="374" t="s">
        <v>1130</v>
      </c>
      <c r="JQU38" s="374" t="s">
        <v>1130</v>
      </c>
      <c r="JQV38" s="374" t="s">
        <v>1130</v>
      </c>
      <c r="JQW38" s="374" t="s">
        <v>1130</v>
      </c>
      <c r="JQX38" s="374" t="s">
        <v>1130</v>
      </c>
      <c r="JQY38" s="374" t="s">
        <v>1130</v>
      </c>
      <c r="JQZ38" s="374" t="s">
        <v>1130</v>
      </c>
      <c r="JRA38" s="374" t="s">
        <v>1130</v>
      </c>
      <c r="JRB38" s="374" t="s">
        <v>1130</v>
      </c>
      <c r="JRC38" s="374" t="s">
        <v>1130</v>
      </c>
      <c r="JRD38" s="374" t="s">
        <v>1130</v>
      </c>
      <c r="JRE38" s="374" t="s">
        <v>1130</v>
      </c>
      <c r="JRF38" s="374" t="s">
        <v>1130</v>
      </c>
      <c r="JRG38" s="374" t="s">
        <v>1130</v>
      </c>
      <c r="JRH38" s="374" t="s">
        <v>1130</v>
      </c>
      <c r="JRI38" s="374" t="s">
        <v>1130</v>
      </c>
      <c r="JRJ38" s="374" t="s">
        <v>1130</v>
      </c>
      <c r="JRK38" s="374" t="s">
        <v>1130</v>
      </c>
      <c r="JRL38" s="374" t="s">
        <v>1130</v>
      </c>
      <c r="JRM38" s="374" t="s">
        <v>1130</v>
      </c>
      <c r="JRN38" s="374" t="s">
        <v>1130</v>
      </c>
      <c r="JRO38" s="374" t="s">
        <v>1130</v>
      </c>
      <c r="JRP38" s="374" t="s">
        <v>1130</v>
      </c>
      <c r="JRQ38" s="374" t="s">
        <v>1130</v>
      </c>
      <c r="JRR38" s="374" t="s">
        <v>1130</v>
      </c>
      <c r="JRS38" s="374" t="s">
        <v>1130</v>
      </c>
      <c r="JRT38" s="374" t="s">
        <v>1130</v>
      </c>
      <c r="JRU38" s="374" t="s">
        <v>1130</v>
      </c>
      <c r="JRV38" s="374" t="s">
        <v>1130</v>
      </c>
      <c r="JRW38" s="374" t="s">
        <v>1130</v>
      </c>
      <c r="JRX38" s="374" t="s">
        <v>1130</v>
      </c>
      <c r="JRY38" s="374" t="s">
        <v>1130</v>
      </c>
      <c r="JRZ38" s="374" t="s">
        <v>1130</v>
      </c>
      <c r="JSA38" s="374" t="s">
        <v>1130</v>
      </c>
      <c r="JSB38" s="374" t="s">
        <v>1130</v>
      </c>
      <c r="JSC38" s="374" t="s">
        <v>1130</v>
      </c>
      <c r="JSD38" s="374" t="s">
        <v>1130</v>
      </c>
      <c r="JSE38" s="374" t="s">
        <v>1130</v>
      </c>
      <c r="JSF38" s="374" t="s">
        <v>1130</v>
      </c>
      <c r="JSG38" s="374" t="s">
        <v>1130</v>
      </c>
      <c r="JSH38" s="374" t="s">
        <v>1130</v>
      </c>
      <c r="JSI38" s="374" t="s">
        <v>1130</v>
      </c>
      <c r="JSJ38" s="374" t="s">
        <v>1130</v>
      </c>
      <c r="JSK38" s="374" t="s">
        <v>1130</v>
      </c>
      <c r="JSL38" s="374" t="s">
        <v>1130</v>
      </c>
      <c r="JSM38" s="374" t="s">
        <v>1130</v>
      </c>
      <c r="JSN38" s="374" t="s">
        <v>1130</v>
      </c>
      <c r="JSO38" s="374" t="s">
        <v>1130</v>
      </c>
      <c r="JSP38" s="374" t="s">
        <v>1130</v>
      </c>
      <c r="JSQ38" s="374" t="s">
        <v>1130</v>
      </c>
      <c r="JSR38" s="374" t="s">
        <v>1130</v>
      </c>
      <c r="JSS38" s="374" t="s">
        <v>1130</v>
      </c>
      <c r="JST38" s="374" t="s">
        <v>1130</v>
      </c>
      <c r="JSU38" s="374" t="s">
        <v>1130</v>
      </c>
      <c r="JSV38" s="374" t="s">
        <v>1130</v>
      </c>
      <c r="JSW38" s="374" t="s">
        <v>1130</v>
      </c>
      <c r="JSX38" s="374" t="s">
        <v>1130</v>
      </c>
      <c r="JSY38" s="374" t="s">
        <v>1130</v>
      </c>
      <c r="JSZ38" s="374" t="s">
        <v>1130</v>
      </c>
      <c r="JTA38" s="374" t="s">
        <v>1130</v>
      </c>
      <c r="JTB38" s="374" t="s">
        <v>1130</v>
      </c>
      <c r="JTC38" s="374" t="s">
        <v>1130</v>
      </c>
      <c r="JTD38" s="374" t="s">
        <v>1130</v>
      </c>
      <c r="JTE38" s="374" t="s">
        <v>1130</v>
      </c>
      <c r="JTF38" s="374" t="s">
        <v>1130</v>
      </c>
      <c r="JTG38" s="374" t="s">
        <v>1130</v>
      </c>
      <c r="JTH38" s="374" t="s">
        <v>1130</v>
      </c>
      <c r="JTI38" s="374" t="s">
        <v>1130</v>
      </c>
      <c r="JTJ38" s="374" t="s">
        <v>1130</v>
      </c>
      <c r="JTK38" s="374" t="s">
        <v>1130</v>
      </c>
      <c r="JTL38" s="374" t="s">
        <v>1130</v>
      </c>
      <c r="JTM38" s="374" t="s">
        <v>1130</v>
      </c>
      <c r="JTN38" s="374" t="s">
        <v>1130</v>
      </c>
      <c r="JTO38" s="374" t="s">
        <v>1130</v>
      </c>
      <c r="JTP38" s="374" t="s">
        <v>1130</v>
      </c>
      <c r="JTQ38" s="374" t="s">
        <v>1130</v>
      </c>
      <c r="JTR38" s="374" t="s">
        <v>1130</v>
      </c>
      <c r="JTS38" s="374" t="s">
        <v>1130</v>
      </c>
      <c r="JTT38" s="374" t="s">
        <v>1130</v>
      </c>
      <c r="JTU38" s="374" t="s">
        <v>1130</v>
      </c>
      <c r="JTV38" s="374" t="s">
        <v>1130</v>
      </c>
      <c r="JTW38" s="374" t="s">
        <v>1130</v>
      </c>
      <c r="JTX38" s="374" t="s">
        <v>1130</v>
      </c>
      <c r="JTY38" s="374" t="s">
        <v>1130</v>
      </c>
      <c r="JTZ38" s="374" t="s">
        <v>1130</v>
      </c>
      <c r="JUA38" s="374" t="s">
        <v>1130</v>
      </c>
      <c r="JUB38" s="374" t="s">
        <v>1130</v>
      </c>
      <c r="JUC38" s="374" t="s">
        <v>1130</v>
      </c>
      <c r="JUD38" s="374" t="s">
        <v>1130</v>
      </c>
      <c r="JUE38" s="374" t="s">
        <v>1130</v>
      </c>
      <c r="JUF38" s="374" t="s">
        <v>1130</v>
      </c>
      <c r="JUG38" s="374" t="s">
        <v>1130</v>
      </c>
      <c r="JUH38" s="374" t="s">
        <v>1130</v>
      </c>
      <c r="JUI38" s="374" t="s">
        <v>1130</v>
      </c>
      <c r="JUJ38" s="374" t="s">
        <v>1130</v>
      </c>
      <c r="JUK38" s="374" t="s">
        <v>1130</v>
      </c>
      <c r="JUL38" s="374" t="s">
        <v>1130</v>
      </c>
      <c r="JUM38" s="374" t="s">
        <v>1130</v>
      </c>
      <c r="JUN38" s="374" t="s">
        <v>1130</v>
      </c>
      <c r="JUO38" s="374" t="s">
        <v>1130</v>
      </c>
      <c r="JUP38" s="374" t="s">
        <v>1130</v>
      </c>
      <c r="JUQ38" s="374" t="s">
        <v>1130</v>
      </c>
      <c r="JUR38" s="374" t="s">
        <v>1130</v>
      </c>
      <c r="JUS38" s="374" t="s">
        <v>1130</v>
      </c>
      <c r="JUT38" s="374" t="s">
        <v>1130</v>
      </c>
      <c r="JUU38" s="374" t="s">
        <v>1130</v>
      </c>
      <c r="JUV38" s="374" t="s">
        <v>1130</v>
      </c>
      <c r="JUW38" s="374" t="s">
        <v>1130</v>
      </c>
      <c r="JUX38" s="374" t="s">
        <v>1130</v>
      </c>
      <c r="JUY38" s="374" t="s">
        <v>1130</v>
      </c>
      <c r="JUZ38" s="374" t="s">
        <v>1130</v>
      </c>
      <c r="JVA38" s="374" t="s">
        <v>1130</v>
      </c>
      <c r="JVB38" s="374" t="s">
        <v>1130</v>
      </c>
      <c r="JVC38" s="374" t="s">
        <v>1130</v>
      </c>
      <c r="JVD38" s="374" t="s">
        <v>1130</v>
      </c>
      <c r="JVE38" s="374" t="s">
        <v>1130</v>
      </c>
      <c r="JVF38" s="374" t="s">
        <v>1130</v>
      </c>
      <c r="JVG38" s="374" t="s">
        <v>1130</v>
      </c>
      <c r="JVH38" s="374" t="s">
        <v>1130</v>
      </c>
      <c r="JVI38" s="374" t="s">
        <v>1130</v>
      </c>
      <c r="JVJ38" s="374" t="s">
        <v>1130</v>
      </c>
      <c r="JVK38" s="374" t="s">
        <v>1130</v>
      </c>
      <c r="JVL38" s="374" t="s">
        <v>1130</v>
      </c>
      <c r="JVM38" s="374" t="s">
        <v>1130</v>
      </c>
      <c r="JVN38" s="374" t="s">
        <v>1130</v>
      </c>
      <c r="JVO38" s="374" t="s">
        <v>1130</v>
      </c>
      <c r="JVP38" s="374" t="s">
        <v>1130</v>
      </c>
      <c r="JVQ38" s="374" t="s">
        <v>1130</v>
      </c>
      <c r="JVR38" s="374" t="s">
        <v>1130</v>
      </c>
      <c r="JVS38" s="374" t="s">
        <v>1130</v>
      </c>
      <c r="JVT38" s="374" t="s">
        <v>1130</v>
      </c>
      <c r="JVU38" s="374" t="s">
        <v>1130</v>
      </c>
      <c r="JVV38" s="374" t="s">
        <v>1130</v>
      </c>
      <c r="JVW38" s="374" t="s">
        <v>1130</v>
      </c>
      <c r="JVX38" s="374" t="s">
        <v>1130</v>
      </c>
      <c r="JVY38" s="374" t="s">
        <v>1130</v>
      </c>
      <c r="JVZ38" s="374" t="s">
        <v>1130</v>
      </c>
      <c r="JWA38" s="374" t="s">
        <v>1130</v>
      </c>
      <c r="JWB38" s="374" t="s">
        <v>1130</v>
      </c>
      <c r="JWC38" s="374" t="s">
        <v>1130</v>
      </c>
      <c r="JWD38" s="374" t="s">
        <v>1130</v>
      </c>
      <c r="JWE38" s="374" t="s">
        <v>1130</v>
      </c>
      <c r="JWF38" s="374" t="s">
        <v>1130</v>
      </c>
      <c r="JWG38" s="374" t="s">
        <v>1130</v>
      </c>
      <c r="JWH38" s="374" t="s">
        <v>1130</v>
      </c>
      <c r="JWI38" s="374" t="s">
        <v>1130</v>
      </c>
      <c r="JWJ38" s="374" t="s">
        <v>1130</v>
      </c>
      <c r="JWK38" s="374" t="s">
        <v>1130</v>
      </c>
      <c r="JWL38" s="374" t="s">
        <v>1130</v>
      </c>
      <c r="JWM38" s="374" t="s">
        <v>1130</v>
      </c>
      <c r="JWN38" s="374" t="s">
        <v>1130</v>
      </c>
      <c r="JWO38" s="374" t="s">
        <v>1130</v>
      </c>
      <c r="JWP38" s="374" t="s">
        <v>1130</v>
      </c>
      <c r="JWQ38" s="374" t="s">
        <v>1130</v>
      </c>
      <c r="JWR38" s="374" t="s">
        <v>1130</v>
      </c>
      <c r="JWS38" s="374" t="s">
        <v>1130</v>
      </c>
      <c r="JWT38" s="374" t="s">
        <v>1130</v>
      </c>
      <c r="JWU38" s="374" t="s">
        <v>1130</v>
      </c>
      <c r="JWV38" s="374" t="s">
        <v>1130</v>
      </c>
      <c r="JWW38" s="374" t="s">
        <v>1130</v>
      </c>
      <c r="JWX38" s="374" t="s">
        <v>1130</v>
      </c>
      <c r="JWY38" s="374" t="s">
        <v>1130</v>
      </c>
      <c r="JWZ38" s="374" t="s">
        <v>1130</v>
      </c>
      <c r="JXA38" s="374" t="s">
        <v>1130</v>
      </c>
      <c r="JXB38" s="374" t="s">
        <v>1130</v>
      </c>
      <c r="JXC38" s="374" t="s">
        <v>1130</v>
      </c>
      <c r="JXD38" s="374" t="s">
        <v>1130</v>
      </c>
      <c r="JXE38" s="374" t="s">
        <v>1130</v>
      </c>
      <c r="JXF38" s="374" t="s">
        <v>1130</v>
      </c>
      <c r="JXG38" s="374" t="s">
        <v>1130</v>
      </c>
      <c r="JXH38" s="374" t="s">
        <v>1130</v>
      </c>
      <c r="JXI38" s="374" t="s">
        <v>1130</v>
      </c>
      <c r="JXJ38" s="374" t="s">
        <v>1130</v>
      </c>
      <c r="JXK38" s="374" t="s">
        <v>1130</v>
      </c>
      <c r="JXL38" s="374" t="s">
        <v>1130</v>
      </c>
      <c r="JXM38" s="374" t="s">
        <v>1130</v>
      </c>
      <c r="JXN38" s="374" t="s">
        <v>1130</v>
      </c>
      <c r="JXO38" s="374" t="s">
        <v>1130</v>
      </c>
      <c r="JXP38" s="374" t="s">
        <v>1130</v>
      </c>
      <c r="JXQ38" s="374" t="s">
        <v>1130</v>
      </c>
      <c r="JXR38" s="374" t="s">
        <v>1130</v>
      </c>
      <c r="JXS38" s="374" t="s">
        <v>1130</v>
      </c>
      <c r="JXT38" s="374" t="s">
        <v>1130</v>
      </c>
      <c r="JXU38" s="374" t="s">
        <v>1130</v>
      </c>
      <c r="JXV38" s="374" t="s">
        <v>1130</v>
      </c>
      <c r="JXW38" s="374" t="s">
        <v>1130</v>
      </c>
      <c r="JXX38" s="374" t="s">
        <v>1130</v>
      </c>
      <c r="JXY38" s="374" t="s">
        <v>1130</v>
      </c>
      <c r="JXZ38" s="374" t="s">
        <v>1130</v>
      </c>
      <c r="JYA38" s="374" t="s">
        <v>1130</v>
      </c>
      <c r="JYB38" s="374" t="s">
        <v>1130</v>
      </c>
      <c r="JYC38" s="374" t="s">
        <v>1130</v>
      </c>
      <c r="JYD38" s="374" t="s">
        <v>1130</v>
      </c>
      <c r="JYE38" s="374" t="s">
        <v>1130</v>
      </c>
      <c r="JYF38" s="374" t="s">
        <v>1130</v>
      </c>
      <c r="JYG38" s="374" t="s">
        <v>1130</v>
      </c>
      <c r="JYH38" s="374" t="s">
        <v>1130</v>
      </c>
      <c r="JYI38" s="374" t="s">
        <v>1130</v>
      </c>
      <c r="JYJ38" s="374" t="s">
        <v>1130</v>
      </c>
      <c r="JYK38" s="374" t="s">
        <v>1130</v>
      </c>
      <c r="JYL38" s="374" t="s">
        <v>1130</v>
      </c>
      <c r="JYM38" s="374" t="s">
        <v>1130</v>
      </c>
      <c r="JYN38" s="374" t="s">
        <v>1130</v>
      </c>
      <c r="JYO38" s="374" t="s">
        <v>1130</v>
      </c>
      <c r="JYP38" s="374" t="s">
        <v>1130</v>
      </c>
      <c r="JYQ38" s="374" t="s">
        <v>1130</v>
      </c>
      <c r="JYR38" s="374" t="s">
        <v>1130</v>
      </c>
      <c r="JYS38" s="374" t="s">
        <v>1130</v>
      </c>
      <c r="JYT38" s="374" t="s">
        <v>1130</v>
      </c>
      <c r="JYU38" s="374" t="s">
        <v>1130</v>
      </c>
      <c r="JYV38" s="374" t="s">
        <v>1130</v>
      </c>
      <c r="JYW38" s="374" t="s">
        <v>1130</v>
      </c>
      <c r="JYX38" s="374" t="s">
        <v>1130</v>
      </c>
      <c r="JYY38" s="374" t="s">
        <v>1130</v>
      </c>
      <c r="JYZ38" s="374" t="s">
        <v>1130</v>
      </c>
      <c r="JZA38" s="374" t="s">
        <v>1130</v>
      </c>
      <c r="JZB38" s="374" t="s">
        <v>1130</v>
      </c>
      <c r="JZC38" s="374" t="s">
        <v>1130</v>
      </c>
      <c r="JZD38" s="374" t="s">
        <v>1130</v>
      </c>
      <c r="JZE38" s="374" t="s">
        <v>1130</v>
      </c>
      <c r="JZF38" s="374" t="s">
        <v>1130</v>
      </c>
      <c r="JZG38" s="374" t="s">
        <v>1130</v>
      </c>
      <c r="JZH38" s="374" t="s">
        <v>1130</v>
      </c>
      <c r="JZI38" s="374" t="s">
        <v>1130</v>
      </c>
      <c r="JZJ38" s="374" t="s">
        <v>1130</v>
      </c>
      <c r="JZK38" s="374" t="s">
        <v>1130</v>
      </c>
      <c r="JZL38" s="374" t="s">
        <v>1130</v>
      </c>
      <c r="JZM38" s="374" t="s">
        <v>1130</v>
      </c>
      <c r="JZN38" s="374" t="s">
        <v>1130</v>
      </c>
      <c r="JZO38" s="374" t="s">
        <v>1130</v>
      </c>
      <c r="JZP38" s="374" t="s">
        <v>1130</v>
      </c>
      <c r="JZQ38" s="374" t="s">
        <v>1130</v>
      </c>
      <c r="JZR38" s="374" t="s">
        <v>1130</v>
      </c>
      <c r="JZS38" s="374" t="s">
        <v>1130</v>
      </c>
      <c r="JZT38" s="374" t="s">
        <v>1130</v>
      </c>
      <c r="JZU38" s="374" t="s">
        <v>1130</v>
      </c>
      <c r="JZV38" s="374" t="s">
        <v>1130</v>
      </c>
      <c r="JZW38" s="374" t="s">
        <v>1130</v>
      </c>
      <c r="JZX38" s="374" t="s">
        <v>1130</v>
      </c>
      <c r="JZY38" s="374" t="s">
        <v>1130</v>
      </c>
      <c r="JZZ38" s="374" t="s">
        <v>1130</v>
      </c>
      <c r="KAA38" s="374" t="s">
        <v>1130</v>
      </c>
      <c r="KAB38" s="374" t="s">
        <v>1130</v>
      </c>
      <c r="KAC38" s="374" t="s">
        <v>1130</v>
      </c>
      <c r="KAD38" s="374" t="s">
        <v>1130</v>
      </c>
      <c r="KAE38" s="374" t="s">
        <v>1130</v>
      </c>
      <c r="KAF38" s="374" t="s">
        <v>1130</v>
      </c>
      <c r="KAG38" s="374" t="s">
        <v>1130</v>
      </c>
      <c r="KAH38" s="374" t="s">
        <v>1130</v>
      </c>
      <c r="KAI38" s="374" t="s">
        <v>1130</v>
      </c>
      <c r="KAJ38" s="374" t="s">
        <v>1130</v>
      </c>
      <c r="KAK38" s="374" t="s">
        <v>1130</v>
      </c>
      <c r="KAL38" s="374" t="s">
        <v>1130</v>
      </c>
      <c r="KAM38" s="374" t="s">
        <v>1130</v>
      </c>
      <c r="KAN38" s="374" t="s">
        <v>1130</v>
      </c>
      <c r="KAO38" s="374" t="s">
        <v>1130</v>
      </c>
      <c r="KAP38" s="374" t="s">
        <v>1130</v>
      </c>
      <c r="KAQ38" s="374" t="s">
        <v>1130</v>
      </c>
      <c r="KAR38" s="374" t="s">
        <v>1130</v>
      </c>
      <c r="KAS38" s="374" t="s">
        <v>1130</v>
      </c>
      <c r="KAT38" s="374" t="s">
        <v>1130</v>
      </c>
      <c r="KAU38" s="374" t="s">
        <v>1130</v>
      </c>
      <c r="KAV38" s="374" t="s">
        <v>1130</v>
      </c>
      <c r="KAW38" s="374" t="s">
        <v>1130</v>
      </c>
      <c r="KAX38" s="374" t="s">
        <v>1130</v>
      </c>
      <c r="KAY38" s="374" t="s">
        <v>1130</v>
      </c>
      <c r="KAZ38" s="374" t="s">
        <v>1130</v>
      </c>
      <c r="KBA38" s="374" t="s">
        <v>1130</v>
      </c>
      <c r="KBB38" s="374" t="s">
        <v>1130</v>
      </c>
      <c r="KBC38" s="374" t="s">
        <v>1130</v>
      </c>
      <c r="KBD38" s="374" t="s">
        <v>1130</v>
      </c>
      <c r="KBE38" s="374" t="s">
        <v>1130</v>
      </c>
      <c r="KBF38" s="374" t="s">
        <v>1130</v>
      </c>
      <c r="KBG38" s="374" t="s">
        <v>1130</v>
      </c>
      <c r="KBH38" s="374" t="s">
        <v>1130</v>
      </c>
      <c r="KBI38" s="374" t="s">
        <v>1130</v>
      </c>
      <c r="KBJ38" s="374" t="s">
        <v>1130</v>
      </c>
      <c r="KBK38" s="374" t="s">
        <v>1130</v>
      </c>
      <c r="KBL38" s="374" t="s">
        <v>1130</v>
      </c>
      <c r="KBM38" s="374" t="s">
        <v>1130</v>
      </c>
      <c r="KBN38" s="374" t="s">
        <v>1130</v>
      </c>
      <c r="KBO38" s="374" t="s">
        <v>1130</v>
      </c>
      <c r="KBP38" s="374" t="s">
        <v>1130</v>
      </c>
      <c r="KBQ38" s="374" t="s">
        <v>1130</v>
      </c>
      <c r="KBR38" s="374" t="s">
        <v>1130</v>
      </c>
      <c r="KBS38" s="374" t="s">
        <v>1130</v>
      </c>
      <c r="KBT38" s="374" t="s">
        <v>1130</v>
      </c>
      <c r="KBU38" s="374" t="s">
        <v>1130</v>
      </c>
      <c r="KBV38" s="374" t="s">
        <v>1130</v>
      </c>
      <c r="KBW38" s="374" t="s">
        <v>1130</v>
      </c>
      <c r="KBX38" s="374" t="s">
        <v>1130</v>
      </c>
      <c r="KBY38" s="374" t="s">
        <v>1130</v>
      </c>
      <c r="KBZ38" s="374" t="s">
        <v>1130</v>
      </c>
      <c r="KCA38" s="374" t="s">
        <v>1130</v>
      </c>
      <c r="KCB38" s="374" t="s">
        <v>1130</v>
      </c>
      <c r="KCC38" s="374" t="s">
        <v>1130</v>
      </c>
      <c r="KCD38" s="374" t="s">
        <v>1130</v>
      </c>
      <c r="KCE38" s="374" t="s">
        <v>1130</v>
      </c>
      <c r="KCF38" s="374" t="s">
        <v>1130</v>
      </c>
      <c r="KCG38" s="374" t="s">
        <v>1130</v>
      </c>
      <c r="KCH38" s="374" t="s">
        <v>1130</v>
      </c>
      <c r="KCI38" s="374" t="s">
        <v>1130</v>
      </c>
      <c r="KCJ38" s="374" t="s">
        <v>1130</v>
      </c>
      <c r="KCK38" s="374" t="s">
        <v>1130</v>
      </c>
      <c r="KCL38" s="374" t="s">
        <v>1130</v>
      </c>
      <c r="KCM38" s="374" t="s">
        <v>1130</v>
      </c>
      <c r="KCN38" s="374" t="s">
        <v>1130</v>
      </c>
      <c r="KCO38" s="374" t="s">
        <v>1130</v>
      </c>
      <c r="KCP38" s="374" t="s">
        <v>1130</v>
      </c>
      <c r="KCQ38" s="374" t="s">
        <v>1130</v>
      </c>
      <c r="KCR38" s="374" t="s">
        <v>1130</v>
      </c>
      <c r="KCS38" s="374" t="s">
        <v>1130</v>
      </c>
      <c r="KCT38" s="374" t="s">
        <v>1130</v>
      </c>
      <c r="KCU38" s="374" t="s">
        <v>1130</v>
      </c>
      <c r="KCV38" s="374" t="s">
        <v>1130</v>
      </c>
      <c r="KCW38" s="374" t="s">
        <v>1130</v>
      </c>
      <c r="KCX38" s="374" t="s">
        <v>1130</v>
      </c>
      <c r="KCY38" s="374" t="s">
        <v>1130</v>
      </c>
      <c r="KCZ38" s="374" t="s">
        <v>1130</v>
      </c>
      <c r="KDA38" s="374" t="s">
        <v>1130</v>
      </c>
      <c r="KDB38" s="374" t="s">
        <v>1130</v>
      </c>
      <c r="KDC38" s="374" t="s">
        <v>1130</v>
      </c>
      <c r="KDD38" s="374" t="s">
        <v>1130</v>
      </c>
      <c r="KDE38" s="374" t="s">
        <v>1130</v>
      </c>
      <c r="KDF38" s="374" t="s">
        <v>1130</v>
      </c>
      <c r="KDG38" s="374" t="s">
        <v>1130</v>
      </c>
      <c r="KDH38" s="374" t="s">
        <v>1130</v>
      </c>
      <c r="KDI38" s="374" t="s">
        <v>1130</v>
      </c>
      <c r="KDJ38" s="374" t="s">
        <v>1130</v>
      </c>
      <c r="KDK38" s="374" t="s">
        <v>1130</v>
      </c>
      <c r="KDL38" s="374" t="s">
        <v>1130</v>
      </c>
      <c r="KDM38" s="374" t="s">
        <v>1130</v>
      </c>
      <c r="KDN38" s="374" t="s">
        <v>1130</v>
      </c>
      <c r="KDO38" s="374" t="s">
        <v>1130</v>
      </c>
      <c r="KDP38" s="374" t="s">
        <v>1130</v>
      </c>
      <c r="KDQ38" s="374" t="s">
        <v>1130</v>
      </c>
      <c r="KDR38" s="374" t="s">
        <v>1130</v>
      </c>
      <c r="KDS38" s="374" t="s">
        <v>1130</v>
      </c>
      <c r="KDT38" s="374" t="s">
        <v>1130</v>
      </c>
      <c r="KDU38" s="374" t="s">
        <v>1130</v>
      </c>
      <c r="KDV38" s="374" t="s">
        <v>1130</v>
      </c>
      <c r="KDW38" s="374" t="s">
        <v>1130</v>
      </c>
      <c r="KDX38" s="374" t="s">
        <v>1130</v>
      </c>
      <c r="KDY38" s="374" t="s">
        <v>1130</v>
      </c>
      <c r="KDZ38" s="374" t="s">
        <v>1130</v>
      </c>
      <c r="KEA38" s="374" t="s">
        <v>1130</v>
      </c>
      <c r="KEB38" s="374" t="s">
        <v>1130</v>
      </c>
      <c r="KEC38" s="374" t="s">
        <v>1130</v>
      </c>
      <c r="KED38" s="374" t="s">
        <v>1130</v>
      </c>
      <c r="KEE38" s="374" t="s">
        <v>1130</v>
      </c>
      <c r="KEF38" s="374" t="s">
        <v>1130</v>
      </c>
      <c r="KEG38" s="374" t="s">
        <v>1130</v>
      </c>
      <c r="KEH38" s="374" t="s">
        <v>1130</v>
      </c>
      <c r="KEI38" s="374" t="s">
        <v>1130</v>
      </c>
      <c r="KEJ38" s="374" t="s">
        <v>1130</v>
      </c>
      <c r="KEK38" s="374" t="s">
        <v>1130</v>
      </c>
      <c r="KEL38" s="374" t="s">
        <v>1130</v>
      </c>
      <c r="KEM38" s="374" t="s">
        <v>1130</v>
      </c>
      <c r="KEN38" s="374" t="s">
        <v>1130</v>
      </c>
      <c r="KEO38" s="374" t="s">
        <v>1130</v>
      </c>
      <c r="KEP38" s="374" t="s">
        <v>1130</v>
      </c>
      <c r="KEQ38" s="374" t="s">
        <v>1130</v>
      </c>
      <c r="KER38" s="374" t="s">
        <v>1130</v>
      </c>
      <c r="KES38" s="374" t="s">
        <v>1130</v>
      </c>
      <c r="KET38" s="374" t="s">
        <v>1130</v>
      </c>
      <c r="KEU38" s="374" t="s">
        <v>1130</v>
      </c>
      <c r="KEV38" s="374" t="s">
        <v>1130</v>
      </c>
      <c r="KEW38" s="374" t="s">
        <v>1130</v>
      </c>
      <c r="KEX38" s="374" t="s">
        <v>1130</v>
      </c>
      <c r="KEY38" s="374" t="s">
        <v>1130</v>
      </c>
      <c r="KEZ38" s="374" t="s">
        <v>1130</v>
      </c>
      <c r="KFA38" s="374" t="s">
        <v>1130</v>
      </c>
      <c r="KFB38" s="374" t="s">
        <v>1130</v>
      </c>
      <c r="KFC38" s="374" t="s">
        <v>1130</v>
      </c>
      <c r="KFD38" s="374" t="s">
        <v>1130</v>
      </c>
      <c r="KFE38" s="374" t="s">
        <v>1130</v>
      </c>
      <c r="KFF38" s="374" t="s">
        <v>1130</v>
      </c>
      <c r="KFG38" s="374" t="s">
        <v>1130</v>
      </c>
      <c r="KFH38" s="374" t="s">
        <v>1130</v>
      </c>
      <c r="KFI38" s="374" t="s">
        <v>1130</v>
      </c>
      <c r="KFJ38" s="374" t="s">
        <v>1130</v>
      </c>
      <c r="KFK38" s="374" t="s">
        <v>1130</v>
      </c>
      <c r="KFL38" s="374" t="s">
        <v>1130</v>
      </c>
      <c r="KFM38" s="374" t="s">
        <v>1130</v>
      </c>
      <c r="KFN38" s="374" t="s">
        <v>1130</v>
      </c>
      <c r="KFO38" s="374" t="s">
        <v>1130</v>
      </c>
      <c r="KFP38" s="374" t="s">
        <v>1130</v>
      </c>
      <c r="KFQ38" s="374" t="s">
        <v>1130</v>
      </c>
      <c r="KFR38" s="374" t="s">
        <v>1130</v>
      </c>
      <c r="KFS38" s="374" t="s">
        <v>1130</v>
      </c>
      <c r="KFT38" s="374" t="s">
        <v>1130</v>
      </c>
      <c r="KFU38" s="374" t="s">
        <v>1130</v>
      </c>
      <c r="KFV38" s="374" t="s">
        <v>1130</v>
      </c>
      <c r="KFW38" s="374" t="s">
        <v>1130</v>
      </c>
      <c r="KFX38" s="374" t="s">
        <v>1130</v>
      </c>
      <c r="KFY38" s="374" t="s">
        <v>1130</v>
      </c>
      <c r="KFZ38" s="374" t="s">
        <v>1130</v>
      </c>
      <c r="KGA38" s="374" t="s">
        <v>1130</v>
      </c>
      <c r="KGB38" s="374" t="s">
        <v>1130</v>
      </c>
      <c r="KGC38" s="374" t="s">
        <v>1130</v>
      </c>
      <c r="KGD38" s="374" t="s">
        <v>1130</v>
      </c>
      <c r="KGE38" s="374" t="s">
        <v>1130</v>
      </c>
      <c r="KGF38" s="374" t="s">
        <v>1130</v>
      </c>
      <c r="KGG38" s="374" t="s">
        <v>1130</v>
      </c>
      <c r="KGH38" s="374" t="s">
        <v>1130</v>
      </c>
      <c r="KGI38" s="374" t="s">
        <v>1130</v>
      </c>
      <c r="KGJ38" s="374" t="s">
        <v>1130</v>
      </c>
      <c r="KGK38" s="374" t="s">
        <v>1130</v>
      </c>
      <c r="KGL38" s="374" t="s">
        <v>1130</v>
      </c>
      <c r="KGM38" s="374" t="s">
        <v>1130</v>
      </c>
      <c r="KGN38" s="374" t="s">
        <v>1130</v>
      </c>
      <c r="KGO38" s="374" t="s">
        <v>1130</v>
      </c>
      <c r="KGP38" s="374" t="s">
        <v>1130</v>
      </c>
      <c r="KGQ38" s="374" t="s">
        <v>1130</v>
      </c>
      <c r="KGR38" s="374" t="s">
        <v>1130</v>
      </c>
      <c r="KGS38" s="374" t="s">
        <v>1130</v>
      </c>
      <c r="KGT38" s="374" t="s">
        <v>1130</v>
      </c>
      <c r="KGU38" s="374" t="s">
        <v>1130</v>
      </c>
      <c r="KGV38" s="374" t="s">
        <v>1130</v>
      </c>
      <c r="KGW38" s="374" t="s">
        <v>1130</v>
      </c>
      <c r="KGX38" s="374" t="s">
        <v>1130</v>
      </c>
      <c r="KGY38" s="374" t="s">
        <v>1130</v>
      </c>
      <c r="KGZ38" s="374" t="s">
        <v>1130</v>
      </c>
      <c r="KHA38" s="374" t="s">
        <v>1130</v>
      </c>
      <c r="KHB38" s="374" t="s">
        <v>1130</v>
      </c>
      <c r="KHC38" s="374" t="s">
        <v>1130</v>
      </c>
      <c r="KHD38" s="374" t="s">
        <v>1130</v>
      </c>
      <c r="KHE38" s="374" t="s">
        <v>1130</v>
      </c>
      <c r="KHF38" s="374" t="s">
        <v>1130</v>
      </c>
      <c r="KHG38" s="374" t="s">
        <v>1130</v>
      </c>
      <c r="KHH38" s="374" t="s">
        <v>1130</v>
      </c>
      <c r="KHI38" s="374" t="s">
        <v>1130</v>
      </c>
      <c r="KHJ38" s="374" t="s">
        <v>1130</v>
      </c>
      <c r="KHK38" s="374" t="s">
        <v>1130</v>
      </c>
      <c r="KHL38" s="374" t="s">
        <v>1130</v>
      </c>
      <c r="KHM38" s="374" t="s">
        <v>1130</v>
      </c>
      <c r="KHN38" s="374" t="s">
        <v>1130</v>
      </c>
      <c r="KHO38" s="374" t="s">
        <v>1130</v>
      </c>
      <c r="KHP38" s="374" t="s">
        <v>1130</v>
      </c>
      <c r="KHQ38" s="374" t="s">
        <v>1130</v>
      </c>
      <c r="KHR38" s="374" t="s">
        <v>1130</v>
      </c>
      <c r="KHS38" s="374" t="s">
        <v>1130</v>
      </c>
      <c r="KHT38" s="374" t="s">
        <v>1130</v>
      </c>
      <c r="KHU38" s="374" t="s">
        <v>1130</v>
      </c>
      <c r="KHV38" s="374" t="s">
        <v>1130</v>
      </c>
      <c r="KHW38" s="374" t="s">
        <v>1130</v>
      </c>
      <c r="KHX38" s="374" t="s">
        <v>1130</v>
      </c>
      <c r="KHY38" s="374" t="s">
        <v>1130</v>
      </c>
      <c r="KHZ38" s="374" t="s">
        <v>1130</v>
      </c>
      <c r="KIA38" s="374" t="s">
        <v>1130</v>
      </c>
      <c r="KIB38" s="374" t="s">
        <v>1130</v>
      </c>
      <c r="KIC38" s="374" t="s">
        <v>1130</v>
      </c>
      <c r="KID38" s="374" t="s">
        <v>1130</v>
      </c>
      <c r="KIE38" s="374" t="s">
        <v>1130</v>
      </c>
      <c r="KIF38" s="374" t="s">
        <v>1130</v>
      </c>
      <c r="KIG38" s="374" t="s">
        <v>1130</v>
      </c>
      <c r="KIH38" s="374" t="s">
        <v>1130</v>
      </c>
      <c r="KII38" s="374" t="s">
        <v>1130</v>
      </c>
      <c r="KIJ38" s="374" t="s">
        <v>1130</v>
      </c>
      <c r="KIK38" s="374" t="s">
        <v>1130</v>
      </c>
      <c r="KIL38" s="374" t="s">
        <v>1130</v>
      </c>
      <c r="KIM38" s="374" t="s">
        <v>1130</v>
      </c>
      <c r="KIN38" s="374" t="s">
        <v>1130</v>
      </c>
      <c r="KIO38" s="374" t="s">
        <v>1130</v>
      </c>
      <c r="KIP38" s="374" t="s">
        <v>1130</v>
      </c>
      <c r="KIQ38" s="374" t="s">
        <v>1130</v>
      </c>
      <c r="KIR38" s="374" t="s">
        <v>1130</v>
      </c>
      <c r="KIS38" s="374" t="s">
        <v>1130</v>
      </c>
      <c r="KIT38" s="374" t="s">
        <v>1130</v>
      </c>
      <c r="KIU38" s="374" t="s">
        <v>1130</v>
      </c>
      <c r="KIV38" s="374" t="s">
        <v>1130</v>
      </c>
      <c r="KIW38" s="374" t="s">
        <v>1130</v>
      </c>
      <c r="KIX38" s="374" t="s">
        <v>1130</v>
      </c>
      <c r="KIY38" s="374" t="s">
        <v>1130</v>
      </c>
      <c r="KIZ38" s="374" t="s">
        <v>1130</v>
      </c>
      <c r="KJA38" s="374" t="s">
        <v>1130</v>
      </c>
      <c r="KJB38" s="374" t="s">
        <v>1130</v>
      </c>
      <c r="KJC38" s="374" t="s">
        <v>1130</v>
      </c>
      <c r="KJD38" s="374" t="s">
        <v>1130</v>
      </c>
      <c r="KJE38" s="374" t="s">
        <v>1130</v>
      </c>
      <c r="KJF38" s="374" t="s">
        <v>1130</v>
      </c>
      <c r="KJG38" s="374" t="s">
        <v>1130</v>
      </c>
      <c r="KJH38" s="374" t="s">
        <v>1130</v>
      </c>
      <c r="KJI38" s="374" t="s">
        <v>1130</v>
      </c>
      <c r="KJJ38" s="374" t="s">
        <v>1130</v>
      </c>
      <c r="KJK38" s="374" t="s">
        <v>1130</v>
      </c>
      <c r="KJL38" s="374" t="s">
        <v>1130</v>
      </c>
      <c r="KJM38" s="374" t="s">
        <v>1130</v>
      </c>
      <c r="KJN38" s="374" t="s">
        <v>1130</v>
      </c>
      <c r="KJO38" s="374" t="s">
        <v>1130</v>
      </c>
      <c r="KJP38" s="374" t="s">
        <v>1130</v>
      </c>
      <c r="KJQ38" s="374" t="s">
        <v>1130</v>
      </c>
      <c r="KJR38" s="374" t="s">
        <v>1130</v>
      </c>
      <c r="KJS38" s="374" t="s">
        <v>1130</v>
      </c>
      <c r="KJT38" s="374" t="s">
        <v>1130</v>
      </c>
      <c r="KJU38" s="374" t="s">
        <v>1130</v>
      </c>
      <c r="KJV38" s="374" t="s">
        <v>1130</v>
      </c>
      <c r="KJW38" s="374" t="s">
        <v>1130</v>
      </c>
      <c r="KJX38" s="374" t="s">
        <v>1130</v>
      </c>
      <c r="KJY38" s="374" t="s">
        <v>1130</v>
      </c>
      <c r="KJZ38" s="374" t="s">
        <v>1130</v>
      </c>
      <c r="KKA38" s="374" t="s">
        <v>1130</v>
      </c>
      <c r="KKB38" s="374" t="s">
        <v>1130</v>
      </c>
      <c r="KKC38" s="374" t="s">
        <v>1130</v>
      </c>
      <c r="KKD38" s="374" t="s">
        <v>1130</v>
      </c>
      <c r="KKE38" s="374" t="s">
        <v>1130</v>
      </c>
      <c r="KKF38" s="374" t="s">
        <v>1130</v>
      </c>
      <c r="KKG38" s="374" t="s">
        <v>1130</v>
      </c>
      <c r="KKH38" s="374" t="s">
        <v>1130</v>
      </c>
      <c r="KKI38" s="374" t="s">
        <v>1130</v>
      </c>
      <c r="KKJ38" s="374" t="s">
        <v>1130</v>
      </c>
      <c r="KKK38" s="374" t="s">
        <v>1130</v>
      </c>
      <c r="KKL38" s="374" t="s">
        <v>1130</v>
      </c>
      <c r="KKM38" s="374" t="s">
        <v>1130</v>
      </c>
      <c r="KKN38" s="374" t="s">
        <v>1130</v>
      </c>
      <c r="KKO38" s="374" t="s">
        <v>1130</v>
      </c>
      <c r="KKP38" s="374" t="s">
        <v>1130</v>
      </c>
      <c r="KKQ38" s="374" t="s">
        <v>1130</v>
      </c>
      <c r="KKR38" s="374" t="s">
        <v>1130</v>
      </c>
      <c r="KKS38" s="374" t="s">
        <v>1130</v>
      </c>
      <c r="KKT38" s="374" t="s">
        <v>1130</v>
      </c>
      <c r="KKU38" s="374" t="s">
        <v>1130</v>
      </c>
      <c r="KKV38" s="374" t="s">
        <v>1130</v>
      </c>
      <c r="KKW38" s="374" t="s">
        <v>1130</v>
      </c>
      <c r="KKX38" s="374" t="s">
        <v>1130</v>
      </c>
      <c r="KKY38" s="374" t="s">
        <v>1130</v>
      </c>
      <c r="KKZ38" s="374" t="s">
        <v>1130</v>
      </c>
      <c r="KLA38" s="374" t="s">
        <v>1130</v>
      </c>
      <c r="KLB38" s="374" t="s">
        <v>1130</v>
      </c>
      <c r="KLC38" s="374" t="s">
        <v>1130</v>
      </c>
      <c r="KLD38" s="374" t="s">
        <v>1130</v>
      </c>
      <c r="KLE38" s="374" t="s">
        <v>1130</v>
      </c>
      <c r="KLF38" s="374" t="s">
        <v>1130</v>
      </c>
      <c r="KLG38" s="374" t="s">
        <v>1130</v>
      </c>
      <c r="KLH38" s="374" t="s">
        <v>1130</v>
      </c>
      <c r="KLI38" s="374" t="s">
        <v>1130</v>
      </c>
      <c r="KLJ38" s="374" t="s">
        <v>1130</v>
      </c>
      <c r="KLK38" s="374" t="s">
        <v>1130</v>
      </c>
      <c r="KLL38" s="374" t="s">
        <v>1130</v>
      </c>
      <c r="KLM38" s="374" t="s">
        <v>1130</v>
      </c>
      <c r="KLN38" s="374" t="s">
        <v>1130</v>
      </c>
      <c r="KLO38" s="374" t="s">
        <v>1130</v>
      </c>
      <c r="KLP38" s="374" t="s">
        <v>1130</v>
      </c>
      <c r="KLQ38" s="374" t="s">
        <v>1130</v>
      </c>
      <c r="KLR38" s="374" t="s">
        <v>1130</v>
      </c>
      <c r="KLS38" s="374" t="s">
        <v>1130</v>
      </c>
      <c r="KLT38" s="374" t="s">
        <v>1130</v>
      </c>
      <c r="KLU38" s="374" t="s">
        <v>1130</v>
      </c>
      <c r="KLV38" s="374" t="s">
        <v>1130</v>
      </c>
      <c r="KLW38" s="374" t="s">
        <v>1130</v>
      </c>
      <c r="KLX38" s="374" t="s">
        <v>1130</v>
      </c>
      <c r="KLY38" s="374" t="s">
        <v>1130</v>
      </c>
      <c r="KLZ38" s="374" t="s">
        <v>1130</v>
      </c>
      <c r="KMA38" s="374" t="s">
        <v>1130</v>
      </c>
      <c r="KMB38" s="374" t="s">
        <v>1130</v>
      </c>
      <c r="KMC38" s="374" t="s">
        <v>1130</v>
      </c>
      <c r="KMD38" s="374" t="s">
        <v>1130</v>
      </c>
      <c r="KME38" s="374" t="s">
        <v>1130</v>
      </c>
      <c r="KMF38" s="374" t="s">
        <v>1130</v>
      </c>
      <c r="KMG38" s="374" t="s">
        <v>1130</v>
      </c>
      <c r="KMH38" s="374" t="s">
        <v>1130</v>
      </c>
      <c r="KMI38" s="374" t="s">
        <v>1130</v>
      </c>
      <c r="KMJ38" s="374" t="s">
        <v>1130</v>
      </c>
      <c r="KMK38" s="374" t="s">
        <v>1130</v>
      </c>
      <c r="KML38" s="374" t="s">
        <v>1130</v>
      </c>
      <c r="KMM38" s="374" t="s">
        <v>1130</v>
      </c>
      <c r="KMN38" s="374" t="s">
        <v>1130</v>
      </c>
      <c r="KMO38" s="374" t="s">
        <v>1130</v>
      </c>
      <c r="KMP38" s="374" t="s">
        <v>1130</v>
      </c>
      <c r="KMQ38" s="374" t="s">
        <v>1130</v>
      </c>
      <c r="KMR38" s="374" t="s">
        <v>1130</v>
      </c>
      <c r="KMS38" s="374" t="s">
        <v>1130</v>
      </c>
      <c r="KMT38" s="374" t="s">
        <v>1130</v>
      </c>
      <c r="KMU38" s="374" t="s">
        <v>1130</v>
      </c>
      <c r="KMV38" s="374" t="s">
        <v>1130</v>
      </c>
      <c r="KMW38" s="374" t="s">
        <v>1130</v>
      </c>
      <c r="KMX38" s="374" t="s">
        <v>1130</v>
      </c>
      <c r="KMY38" s="374" t="s">
        <v>1130</v>
      </c>
      <c r="KMZ38" s="374" t="s">
        <v>1130</v>
      </c>
      <c r="KNA38" s="374" t="s">
        <v>1130</v>
      </c>
      <c r="KNB38" s="374" t="s">
        <v>1130</v>
      </c>
      <c r="KNC38" s="374" t="s">
        <v>1130</v>
      </c>
      <c r="KND38" s="374" t="s">
        <v>1130</v>
      </c>
      <c r="KNE38" s="374" t="s">
        <v>1130</v>
      </c>
      <c r="KNF38" s="374" t="s">
        <v>1130</v>
      </c>
      <c r="KNG38" s="374" t="s">
        <v>1130</v>
      </c>
      <c r="KNH38" s="374" t="s">
        <v>1130</v>
      </c>
      <c r="KNI38" s="374" t="s">
        <v>1130</v>
      </c>
      <c r="KNJ38" s="374" t="s">
        <v>1130</v>
      </c>
      <c r="KNK38" s="374" t="s">
        <v>1130</v>
      </c>
      <c r="KNL38" s="374" t="s">
        <v>1130</v>
      </c>
      <c r="KNM38" s="374" t="s">
        <v>1130</v>
      </c>
      <c r="KNN38" s="374" t="s">
        <v>1130</v>
      </c>
      <c r="KNO38" s="374" t="s">
        <v>1130</v>
      </c>
      <c r="KNP38" s="374" t="s">
        <v>1130</v>
      </c>
      <c r="KNQ38" s="374" t="s">
        <v>1130</v>
      </c>
      <c r="KNR38" s="374" t="s">
        <v>1130</v>
      </c>
      <c r="KNS38" s="374" t="s">
        <v>1130</v>
      </c>
      <c r="KNT38" s="374" t="s">
        <v>1130</v>
      </c>
      <c r="KNU38" s="374" t="s">
        <v>1130</v>
      </c>
      <c r="KNV38" s="374" t="s">
        <v>1130</v>
      </c>
      <c r="KNW38" s="374" t="s">
        <v>1130</v>
      </c>
      <c r="KNX38" s="374" t="s">
        <v>1130</v>
      </c>
      <c r="KNY38" s="374" t="s">
        <v>1130</v>
      </c>
      <c r="KNZ38" s="374" t="s">
        <v>1130</v>
      </c>
      <c r="KOA38" s="374" t="s">
        <v>1130</v>
      </c>
      <c r="KOB38" s="374" t="s">
        <v>1130</v>
      </c>
      <c r="KOC38" s="374" t="s">
        <v>1130</v>
      </c>
      <c r="KOD38" s="374" t="s">
        <v>1130</v>
      </c>
      <c r="KOE38" s="374" t="s">
        <v>1130</v>
      </c>
      <c r="KOF38" s="374" t="s">
        <v>1130</v>
      </c>
      <c r="KOG38" s="374" t="s">
        <v>1130</v>
      </c>
      <c r="KOH38" s="374" t="s">
        <v>1130</v>
      </c>
      <c r="KOI38" s="374" t="s">
        <v>1130</v>
      </c>
      <c r="KOJ38" s="374" t="s">
        <v>1130</v>
      </c>
      <c r="KOK38" s="374" t="s">
        <v>1130</v>
      </c>
      <c r="KOL38" s="374" t="s">
        <v>1130</v>
      </c>
      <c r="KOM38" s="374" t="s">
        <v>1130</v>
      </c>
      <c r="KON38" s="374" t="s">
        <v>1130</v>
      </c>
      <c r="KOO38" s="374" t="s">
        <v>1130</v>
      </c>
      <c r="KOP38" s="374" t="s">
        <v>1130</v>
      </c>
      <c r="KOQ38" s="374" t="s">
        <v>1130</v>
      </c>
      <c r="KOR38" s="374" t="s">
        <v>1130</v>
      </c>
      <c r="KOS38" s="374" t="s">
        <v>1130</v>
      </c>
      <c r="KOT38" s="374" t="s">
        <v>1130</v>
      </c>
      <c r="KOU38" s="374" t="s">
        <v>1130</v>
      </c>
      <c r="KOV38" s="374" t="s">
        <v>1130</v>
      </c>
      <c r="KOW38" s="374" t="s">
        <v>1130</v>
      </c>
      <c r="KOX38" s="374" t="s">
        <v>1130</v>
      </c>
      <c r="KOY38" s="374" t="s">
        <v>1130</v>
      </c>
      <c r="KOZ38" s="374" t="s">
        <v>1130</v>
      </c>
      <c r="KPA38" s="374" t="s">
        <v>1130</v>
      </c>
      <c r="KPB38" s="374" t="s">
        <v>1130</v>
      </c>
      <c r="KPC38" s="374" t="s">
        <v>1130</v>
      </c>
      <c r="KPD38" s="374" t="s">
        <v>1130</v>
      </c>
      <c r="KPE38" s="374" t="s">
        <v>1130</v>
      </c>
      <c r="KPF38" s="374" t="s">
        <v>1130</v>
      </c>
      <c r="KPG38" s="374" t="s">
        <v>1130</v>
      </c>
      <c r="KPH38" s="374" t="s">
        <v>1130</v>
      </c>
      <c r="KPI38" s="374" t="s">
        <v>1130</v>
      </c>
      <c r="KPJ38" s="374" t="s">
        <v>1130</v>
      </c>
      <c r="KPK38" s="374" t="s">
        <v>1130</v>
      </c>
      <c r="KPL38" s="374" t="s">
        <v>1130</v>
      </c>
      <c r="KPM38" s="374" t="s">
        <v>1130</v>
      </c>
      <c r="KPN38" s="374" t="s">
        <v>1130</v>
      </c>
      <c r="KPO38" s="374" t="s">
        <v>1130</v>
      </c>
      <c r="KPP38" s="374" t="s">
        <v>1130</v>
      </c>
      <c r="KPQ38" s="374" t="s">
        <v>1130</v>
      </c>
      <c r="KPR38" s="374" t="s">
        <v>1130</v>
      </c>
      <c r="KPS38" s="374" t="s">
        <v>1130</v>
      </c>
      <c r="KPT38" s="374" t="s">
        <v>1130</v>
      </c>
      <c r="KPU38" s="374" t="s">
        <v>1130</v>
      </c>
      <c r="KPV38" s="374" t="s">
        <v>1130</v>
      </c>
      <c r="KPW38" s="374" t="s">
        <v>1130</v>
      </c>
      <c r="KPX38" s="374" t="s">
        <v>1130</v>
      </c>
      <c r="KPY38" s="374" t="s">
        <v>1130</v>
      </c>
      <c r="KPZ38" s="374" t="s">
        <v>1130</v>
      </c>
      <c r="KQA38" s="374" t="s">
        <v>1130</v>
      </c>
      <c r="KQB38" s="374" t="s">
        <v>1130</v>
      </c>
      <c r="KQC38" s="374" t="s">
        <v>1130</v>
      </c>
      <c r="KQD38" s="374" t="s">
        <v>1130</v>
      </c>
      <c r="KQE38" s="374" t="s">
        <v>1130</v>
      </c>
      <c r="KQF38" s="374" t="s">
        <v>1130</v>
      </c>
      <c r="KQG38" s="374" t="s">
        <v>1130</v>
      </c>
      <c r="KQH38" s="374" t="s">
        <v>1130</v>
      </c>
      <c r="KQI38" s="374" t="s">
        <v>1130</v>
      </c>
      <c r="KQJ38" s="374" t="s">
        <v>1130</v>
      </c>
      <c r="KQK38" s="374" t="s">
        <v>1130</v>
      </c>
      <c r="KQL38" s="374" t="s">
        <v>1130</v>
      </c>
      <c r="KQM38" s="374" t="s">
        <v>1130</v>
      </c>
      <c r="KQN38" s="374" t="s">
        <v>1130</v>
      </c>
      <c r="KQO38" s="374" t="s">
        <v>1130</v>
      </c>
      <c r="KQP38" s="374" t="s">
        <v>1130</v>
      </c>
      <c r="KQQ38" s="374" t="s">
        <v>1130</v>
      </c>
      <c r="KQR38" s="374" t="s">
        <v>1130</v>
      </c>
      <c r="KQS38" s="374" t="s">
        <v>1130</v>
      </c>
      <c r="KQT38" s="374" t="s">
        <v>1130</v>
      </c>
      <c r="KQU38" s="374" t="s">
        <v>1130</v>
      </c>
      <c r="KQV38" s="374" t="s">
        <v>1130</v>
      </c>
      <c r="KQW38" s="374" t="s">
        <v>1130</v>
      </c>
      <c r="KQX38" s="374" t="s">
        <v>1130</v>
      </c>
      <c r="KQY38" s="374" t="s">
        <v>1130</v>
      </c>
      <c r="KQZ38" s="374" t="s">
        <v>1130</v>
      </c>
      <c r="KRA38" s="374" t="s">
        <v>1130</v>
      </c>
      <c r="KRB38" s="374" t="s">
        <v>1130</v>
      </c>
      <c r="KRC38" s="374" t="s">
        <v>1130</v>
      </c>
      <c r="KRD38" s="374" t="s">
        <v>1130</v>
      </c>
      <c r="KRE38" s="374" t="s">
        <v>1130</v>
      </c>
      <c r="KRF38" s="374" t="s">
        <v>1130</v>
      </c>
      <c r="KRG38" s="374" t="s">
        <v>1130</v>
      </c>
      <c r="KRH38" s="374" t="s">
        <v>1130</v>
      </c>
      <c r="KRI38" s="374" t="s">
        <v>1130</v>
      </c>
      <c r="KRJ38" s="374" t="s">
        <v>1130</v>
      </c>
      <c r="KRK38" s="374" t="s">
        <v>1130</v>
      </c>
      <c r="KRL38" s="374" t="s">
        <v>1130</v>
      </c>
      <c r="KRM38" s="374" t="s">
        <v>1130</v>
      </c>
      <c r="KRN38" s="374" t="s">
        <v>1130</v>
      </c>
      <c r="KRO38" s="374" t="s">
        <v>1130</v>
      </c>
      <c r="KRP38" s="374" t="s">
        <v>1130</v>
      </c>
      <c r="KRQ38" s="374" t="s">
        <v>1130</v>
      </c>
      <c r="KRR38" s="374" t="s">
        <v>1130</v>
      </c>
      <c r="KRS38" s="374" t="s">
        <v>1130</v>
      </c>
      <c r="KRT38" s="374" t="s">
        <v>1130</v>
      </c>
      <c r="KRU38" s="374" t="s">
        <v>1130</v>
      </c>
      <c r="KRV38" s="374" t="s">
        <v>1130</v>
      </c>
      <c r="KRW38" s="374" t="s">
        <v>1130</v>
      </c>
      <c r="KRX38" s="374" t="s">
        <v>1130</v>
      </c>
      <c r="KRY38" s="374" t="s">
        <v>1130</v>
      </c>
      <c r="KRZ38" s="374" t="s">
        <v>1130</v>
      </c>
      <c r="KSA38" s="374" t="s">
        <v>1130</v>
      </c>
      <c r="KSB38" s="374" t="s">
        <v>1130</v>
      </c>
      <c r="KSC38" s="374" t="s">
        <v>1130</v>
      </c>
      <c r="KSD38" s="374" t="s">
        <v>1130</v>
      </c>
      <c r="KSE38" s="374" t="s">
        <v>1130</v>
      </c>
      <c r="KSF38" s="374" t="s">
        <v>1130</v>
      </c>
      <c r="KSG38" s="374" t="s">
        <v>1130</v>
      </c>
      <c r="KSH38" s="374" t="s">
        <v>1130</v>
      </c>
      <c r="KSI38" s="374" t="s">
        <v>1130</v>
      </c>
      <c r="KSJ38" s="374" t="s">
        <v>1130</v>
      </c>
      <c r="KSK38" s="374" t="s">
        <v>1130</v>
      </c>
      <c r="KSL38" s="374" t="s">
        <v>1130</v>
      </c>
      <c r="KSM38" s="374" t="s">
        <v>1130</v>
      </c>
      <c r="KSN38" s="374" t="s">
        <v>1130</v>
      </c>
      <c r="KSO38" s="374" t="s">
        <v>1130</v>
      </c>
      <c r="KSP38" s="374" t="s">
        <v>1130</v>
      </c>
      <c r="KSQ38" s="374" t="s">
        <v>1130</v>
      </c>
      <c r="KSR38" s="374" t="s">
        <v>1130</v>
      </c>
      <c r="KSS38" s="374" t="s">
        <v>1130</v>
      </c>
      <c r="KST38" s="374" t="s">
        <v>1130</v>
      </c>
      <c r="KSU38" s="374" t="s">
        <v>1130</v>
      </c>
      <c r="KSV38" s="374" t="s">
        <v>1130</v>
      </c>
      <c r="KSW38" s="374" t="s">
        <v>1130</v>
      </c>
      <c r="KSX38" s="374" t="s">
        <v>1130</v>
      </c>
      <c r="KSY38" s="374" t="s">
        <v>1130</v>
      </c>
      <c r="KSZ38" s="374" t="s">
        <v>1130</v>
      </c>
      <c r="KTA38" s="374" t="s">
        <v>1130</v>
      </c>
      <c r="KTB38" s="374" t="s">
        <v>1130</v>
      </c>
      <c r="KTC38" s="374" t="s">
        <v>1130</v>
      </c>
      <c r="KTD38" s="374" t="s">
        <v>1130</v>
      </c>
      <c r="KTE38" s="374" t="s">
        <v>1130</v>
      </c>
      <c r="KTF38" s="374" t="s">
        <v>1130</v>
      </c>
      <c r="KTG38" s="374" t="s">
        <v>1130</v>
      </c>
      <c r="KTH38" s="374" t="s">
        <v>1130</v>
      </c>
      <c r="KTI38" s="374" t="s">
        <v>1130</v>
      </c>
      <c r="KTJ38" s="374" t="s">
        <v>1130</v>
      </c>
      <c r="KTK38" s="374" t="s">
        <v>1130</v>
      </c>
      <c r="KTL38" s="374" t="s">
        <v>1130</v>
      </c>
      <c r="KTM38" s="374" t="s">
        <v>1130</v>
      </c>
      <c r="KTN38" s="374" t="s">
        <v>1130</v>
      </c>
      <c r="KTO38" s="374" t="s">
        <v>1130</v>
      </c>
      <c r="KTP38" s="374" t="s">
        <v>1130</v>
      </c>
      <c r="KTQ38" s="374" t="s">
        <v>1130</v>
      </c>
      <c r="KTR38" s="374" t="s">
        <v>1130</v>
      </c>
      <c r="KTS38" s="374" t="s">
        <v>1130</v>
      </c>
      <c r="KTT38" s="374" t="s">
        <v>1130</v>
      </c>
      <c r="KTU38" s="374" t="s">
        <v>1130</v>
      </c>
      <c r="KTV38" s="374" t="s">
        <v>1130</v>
      </c>
      <c r="KTW38" s="374" t="s">
        <v>1130</v>
      </c>
      <c r="KTX38" s="374" t="s">
        <v>1130</v>
      </c>
      <c r="KTY38" s="374" t="s">
        <v>1130</v>
      </c>
      <c r="KTZ38" s="374" t="s">
        <v>1130</v>
      </c>
      <c r="KUA38" s="374" t="s">
        <v>1130</v>
      </c>
      <c r="KUB38" s="374" t="s">
        <v>1130</v>
      </c>
      <c r="KUC38" s="374" t="s">
        <v>1130</v>
      </c>
      <c r="KUD38" s="374" t="s">
        <v>1130</v>
      </c>
      <c r="KUE38" s="374" t="s">
        <v>1130</v>
      </c>
      <c r="KUF38" s="374" t="s">
        <v>1130</v>
      </c>
      <c r="KUG38" s="374" t="s">
        <v>1130</v>
      </c>
      <c r="KUH38" s="374" t="s">
        <v>1130</v>
      </c>
      <c r="KUI38" s="374" t="s">
        <v>1130</v>
      </c>
      <c r="KUJ38" s="374" t="s">
        <v>1130</v>
      </c>
      <c r="KUK38" s="374" t="s">
        <v>1130</v>
      </c>
      <c r="KUL38" s="374" t="s">
        <v>1130</v>
      </c>
      <c r="KUM38" s="374" t="s">
        <v>1130</v>
      </c>
      <c r="KUN38" s="374" t="s">
        <v>1130</v>
      </c>
      <c r="KUO38" s="374" t="s">
        <v>1130</v>
      </c>
      <c r="KUP38" s="374" t="s">
        <v>1130</v>
      </c>
      <c r="KUQ38" s="374" t="s">
        <v>1130</v>
      </c>
      <c r="KUR38" s="374" t="s">
        <v>1130</v>
      </c>
      <c r="KUS38" s="374" t="s">
        <v>1130</v>
      </c>
      <c r="KUT38" s="374" t="s">
        <v>1130</v>
      </c>
      <c r="KUU38" s="374" t="s">
        <v>1130</v>
      </c>
      <c r="KUV38" s="374" t="s">
        <v>1130</v>
      </c>
      <c r="KUW38" s="374" t="s">
        <v>1130</v>
      </c>
      <c r="KUX38" s="374" t="s">
        <v>1130</v>
      </c>
      <c r="KUY38" s="374" t="s">
        <v>1130</v>
      </c>
      <c r="KUZ38" s="374" t="s">
        <v>1130</v>
      </c>
      <c r="KVA38" s="374" t="s">
        <v>1130</v>
      </c>
      <c r="KVB38" s="374" t="s">
        <v>1130</v>
      </c>
      <c r="KVC38" s="374" t="s">
        <v>1130</v>
      </c>
      <c r="KVD38" s="374" t="s">
        <v>1130</v>
      </c>
      <c r="KVE38" s="374" t="s">
        <v>1130</v>
      </c>
      <c r="KVF38" s="374" t="s">
        <v>1130</v>
      </c>
      <c r="KVG38" s="374" t="s">
        <v>1130</v>
      </c>
      <c r="KVH38" s="374" t="s">
        <v>1130</v>
      </c>
      <c r="KVI38" s="374" t="s">
        <v>1130</v>
      </c>
      <c r="KVJ38" s="374" t="s">
        <v>1130</v>
      </c>
      <c r="KVK38" s="374" t="s">
        <v>1130</v>
      </c>
      <c r="KVL38" s="374" t="s">
        <v>1130</v>
      </c>
      <c r="KVM38" s="374" t="s">
        <v>1130</v>
      </c>
      <c r="KVN38" s="374" t="s">
        <v>1130</v>
      </c>
      <c r="KVO38" s="374" t="s">
        <v>1130</v>
      </c>
      <c r="KVP38" s="374" t="s">
        <v>1130</v>
      </c>
      <c r="KVQ38" s="374" t="s">
        <v>1130</v>
      </c>
      <c r="KVR38" s="374" t="s">
        <v>1130</v>
      </c>
      <c r="KVS38" s="374" t="s">
        <v>1130</v>
      </c>
      <c r="KVT38" s="374" t="s">
        <v>1130</v>
      </c>
      <c r="KVU38" s="374" t="s">
        <v>1130</v>
      </c>
      <c r="KVV38" s="374" t="s">
        <v>1130</v>
      </c>
      <c r="KVW38" s="374" t="s">
        <v>1130</v>
      </c>
      <c r="KVX38" s="374" t="s">
        <v>1130</v>
      </c>
      <c r="KVY38" s="374" t="s">
        <v>1130</v>
      </c>
      <c r="KVZ38" s="374" t="s">
        <v>1130</v>
      </c>
      <c r="KWA38" s="374" t="s">
        <v>1130</v>
      </c>
      <c r="KWB38" s="374" t="s">
        <v>1130</v>
      </c>
      <c r="KWC38" s="374" t="s">
        <v>1130</v>
      </c>
      <c r="KWD38" s="374" t="s">
        <v>1130</v>
      </c>
      <c r="KWE38" s="374" t="s">
        <v>1130</v>
      </c>
      <c r="KWF38" s="374" t="s">
        <v>1130</v>
      </c>
      <c r="KWG38" s="374" t="s">
        <v>1130</v>
      </c>
      <c r="KWH38" s="374" t="s">
        <v>1130</v>
      </c>
      <c r="KWI38" s="374" t="s">
        <v>1130</v>
      </c>
      <c r="KWJ38" s="374" t="s">
        <v>1130</v>
      </c>
      <c r="KWK38" s="374" t="s">
        <v>1130</v>
      </c>
      <c r="KWL38" s="374" t="s">
        <v>1130</v>
      </c>
      <c r="KWM38" s="374" t="s">
        <v>1130</v>
      </c>
      <c r="KWN38" s="374" t="s">
        <v>1130</v>
      </c>
      <c r="KWO38" s="374" t="s">
        <v>1130</v>
      </c>
      <c r="KWP38" s="374" t="s">
        <v>1130</v>
      </c>
      <c r="KWQ38" s="374" t="s">
        <v>1130</v>
      </c>
      <c r="KWR38" s="374" t="s">
        <v>1130</v>
      </c>
      <c r="KWS38" s="374" t="s">
        <v>1130</v>
      </c>
      <c r="KWT38" s="374" t="s">
        <v>1130</v>
      </c>
      <c r="KWU38" s="374" t="s">
        <v>1130</v>
      </c>
      <c r="KWV38" s="374" t="s">
        <v>1130</v>
      </c>
      <c r="KWW38" s="374" t="s">
        <v>1130</v>
      </c>
      <c r="KWX38" s="374" t="s">
        <v>1130</v>
      </c>
      <c r="KWY38" s="374" t="s">
        <v>1130</v>
      </c>
      <c r="KWZ38" s="374" t="s">
        <v>1130</v>
      </c>
      <c r="KXA38" s="374" t="s">
        <v>1130</v>
      </c>
      <c r="KXB38" s="374" t="s">
        <v>1130</v>
      </c>
      <c r="KXC38" s="374" t="s">
        <v>1130</v>
      </c>
      <c r="KXD38" s="374" t="s">
        <v>1130</v>
      </c>
      <c r="KXE38" s="374" t="s">
        <v>1130</v>
      </c>
      <c r="KXF38" s="374" t="s">
        <v>1130</v>
      </c>
      <c r="KXG38" s="374" t="s">
        <v>1130</v>
      </c>
      <c r="KXH38" s="374" t="s">
        <v>1130</v>
      </c>
      <c r="KXI38" s="374" t="s">
        <v>1130</v>
      </c>
      <c r="KXJ38" s="374" t="s">
        <v>1130</v>
      </c>
      <c r="KXK38" s="374" t="s">
        <v>1130</v>
      </c>
      <c r="KXL38" s="374" t="s">
        <v>1130</v>
      </c>
      <c r="KXM38" s="374" t="s">
        <v>1130</v>
      </c>
      <c r="KXN38" s="374" t="s">
        <v>1130</v>
      </c>
      <c r="KXO38" s="374" t="s">
        <v>1130</v>
      </c>
      <c r="KXP38" s="374" t="s">
        <v>1130</v>
      </c>
      <c r="KXQ38" s="374" t="s">
        <v>1130</v>
      </c>
      <c r="KXR38" s="374" t="s">
        <v>1130</v>
      </c>
      <c r="KXS38" s="374" t="s">
        <v>1130</v>
      </c>
      <c r="KXT38" s="374" t="s">
        <v>1130</v>
      </c>
      <c r="KXU38" s="374" t="s">
        <v>1130</v>
      </c>
      <c r="KXV38" s="374" t="s">
        <v>1130</v>
      </c>
      <c r="KXW38" s="374" t="s">
        <v>1130</v>
      </c>
      <c r="KXX38" s="374" t="s">
        <v>1130</v>
      </c>
      <c r="KXY38" s="374" t="s">
        <v>1130</v>
      </c>
      <c r="KXZ38" s="374" t="s">
        <v>1130</v>
      </c>
      <c r="KYA38" s="374" t="s">
        <v>1130</v>
      </c>
      <c r="KYB38" s="374" t="s">
        <v>1130</v>
      </c>
      <c r="KYC38" s="374" t="s">
        <v>1130</v>
      </c>
      <c r="KYD38" s="374" t="s">
        <v>1130</v>
      </c>
      <c r="KYE38" s="374" t="s">
        <v>1130</v>
      </c>
      <c r="KYF38" s="374" t="s">
        <v>1130</v>
      </c>
      <c r="KYG38" s="374" t="s">
        <v>1130</v>
      </c>
      <c r="KYH38" s="374" t="s">
        <v>1130</v>
      </c>
      <c r="KYI38" s="374" t="s">
        <v>1130</v>
      </c>
      <c r="KYJ38" s="374" t="s">
        <v>1130</v>
      </c>
      <c r="KYK38" s="374" t="s">
        <v>1130</v>
      </c>
      <c r="KYL38" s="374" t="s">
        <v>1130</v>
      </c>
      <c r="KYM38" s="374" t="s">
        <v>1130</v>
      </c>
      <c r="KYN38" s="374" t="s">
        <v>1130</v>
      </c>
      <c r="KYO38" s="374" t="s">
        <v>1130</v>
      </c>
      <c r="KYP38" s="374" t="s">
        <v>1130</v>
      </c>
      <c r="KYQ38" s="374" t="s">
        <v>1130</v>
      </c>
      <c r="KYR38" s="374" t="s">
        <v>1130</v>
      </c>
      <c r="KYS38" s="374" t="s">
        <v>1130</v>
      </c>
      <c r="KYT38" s="374" t="s">
        <v>1130</v>
      </c>
      <c r="KYU38" s="374" t="s">
        <v>1130</v>
      </c>
      <c r="KYV38" s="374" t="s">
        <v>1130</v>
      </c>
      <c r="KYW38" s="374" t="s">
        <v>1130</v>
      </c>
      <c r="KYX38" s="374" t="s">
        <v>1130</v>
      </c>
      <c r="KYY38" s="374" t="s">
        <v>1130</v>
      </c>
      <c r="KYZ38" s="374" t="s">
        <v>1130</v>
      </c>
      <c r="KZA38" s="374" t="s">
        <v>1130</v>
      </c>
      <c r="KZB38" s="374" t="s">
        <v>1130</v>
      </c>
      <c r="KZC38" s="374" t="s">
        <v>1130</v>
      </c>
      <c r="KZD38" s="374" t="s">
        <v>1130</v>
      </c>
      <c r="KZE38" s="374" t="s">
        <v>1130</v>
      </c>
      <c r="KZF38" s="374" t="s">
        <v>1130</v>
      </c>
      <c r="KZG38" s="374" t="s">
        <v>1130</v>
      </c>
      <c r="KZH38" s="374" t="s">
        <v>1130</v>
      </c>
      <c r="KZI38" s="374" t="s">
        <v>1130</v>
      </c>
      <c r="KZJ38" s="374" t="s">
        <v>1130</v>
      </c>
      <c r="KZK38" s="374" t="s">
        <v>1130</v>
      </c>
      <c r="KZL38" s="374" t="s">
        <v>1130</v>
      </c>
      <c r="KZM38" s="374" t="s">
        <v>1130</v>
      </c>
      <c r="KZN38" s="374" t="s">
        <v>1130</v>
      </c>
      <c r="KZO38" s="374" t="s">
        <v>1130</v>
      </c>
      <c r="KZP38" s="374" t="s">
        <v>1130</v>
      </c>
      <c r="KZQ38" s="374" t="s">
        <v>1130</v>
      </c>
      <c r="KZR38" s="374" t="s">
        <v>1130</v>
      </c>
      <c r="KZS38" s="374" t="s">
        <v>1130</v>
      </c>
      <c r="KZT38" s="374" t="s">
        <v>1130</v>
      </c>
      <c r="KZU38" s="374" t="s">
        <v>1130</v>
      </c>
      <c r="KZV38" s="374" t="s">
        <v>1130</v>
      </c>
      <c r="KZW38" s="374" t="s">
        <v>1130</v>
      </c>
      <c r="KZX38" s="374" t="s">
        <v>1130</v>
      </c>
      <c r="KZY38" s="374" t="s">
        <v>1130</v>
      </c>
      <c r="KZZ38" s="374" t="s">
        <v>1130</v>
      </c>
      <c r="LAA38" s="374" t="s">
        <v>1130</v>
      </c>
      <c r="LAB38" s="374" t="s">
        <v>1130</v>
      </c>
      <c r="LAC38" s="374" t="s">
        <v>1130</v>
      </c>
      <c r="LAD38" s="374" t="s">
        <v>1130</v>
      </c>
      <c r="LAE38" s="374" t="s">
        <v>1130</v>
      </c>
      <c r="LAF38" s="374" t="s">
        <v>1130</v>
      </c>
      <c r="LAG38" s="374" t="s">
        <v>1130</v>
      </c>
      <c r="LAH38" s="374" t="s">
        <v>1130</v>
      </c>
      <c r="LAI38" s="374" t="s">
        <v>1130</v>
      </c>
      <c r="LAJ38" s="374" t="s">
        <v>1130</v>
      </c>
      <c r="LAK38" s="374" t="s">
        <v>1130</v>
      </c>
      <c r="LAL38" s="374" t="s">
        <v>1130</v>
      </c>
      <c r="LAM38" s="374" t="s">
        <v>1130</v>
      </c>
      <c r="LAN38" s="374" t="s">
        <v>1130</v>
      </c>
      <c r="LAO38" s="374" t="s">
        <v>1130</v>
      </c>
      <c r="LAP38" s="374" t="s">
        <v>1130</v>
      </c>
      <c r="LAQ38" s="374" t="s">
        <v>1130</v>
      </c>
      <c r="LAR38" s="374" t="s">
        <v>1130</v>
      </c>
      <c r="LAS38" s="374" t="s">
        <v>1130</v>
      </c>
      <c r="LAT38" s="374" t="s">
        <v>1130</v>
      </c>
      <c r="LAU38" s="374" t="s">
        <v>1130</v>
      </c>
      <c r="LAV38" s="374" t="s">
        <v>1130</v>
      </c>
      <c r="LAW38" s="374" t="s">
        <v>1130</v>
      </c>
      <c r="LAX38" s="374" t="s">
        <v>1130</v>
      </c>
      <c r="LAY38" s="374" t="s">
        <v>1130</v>
      </c>
      <c r="LAZ38" s="374" t="s">
        <v>1130</v>
      </c>
      <c r="LBA38" s="374" t="s">
        <v>1130</v>
      </c>
      <c r="LBB38" s="374" t="s">
        <v>1130</v>
      </c>
      <c r="LBC38" s="374" t="s">
        <v>1130</v>
      </c>
      <c r="LBD38" s="374" t="s">
        <v>1130</v>
      </c>
      <c r="LBE38" s="374" t="s">
        <v>1130</v>
      </c>
      <c r="LBF38" s="374" t="s">
        <v>1130</v>
      </c>
      <c r="LBG38" s="374" t="s">
        <v>1130</v>
      </c>
      <c r="LBH38" s="374" t="s">
        <v>1130</v>
      </c>
      <c r="LBI38" s="374" t="s">
        <v>1130</v>
      </c>
      <c r="LBJ38" s="374" t="s">
        <v>1130</v>
      </c>
      <c r="LBK38" s="374" t="s">
        <v>1130</v>
      </c>
      <c r="LBL38" s="374" t="s">
        <v>1130</v>
      </c>
      <c r="LBM38" s="374" t="s">
        <v>1130</v>
      </c>
      <c r="LBN38" s="374" t="s">
        <v>1130</v>
      </c>
      <c r="LBO38" s="374" t="s">
        <v>1130</v>
      </c>
      <c r="LBP38" s="374" t="s">
        <v>1130</v>
      </c>
      <c r="LBQ38" s="374" t="s">
        <v>1130</v>
      </c>
      <c r="LBR38" s="374" t="s">
        <v>1130</v>
      </c>
      <c r="LBS38" s="374" t="s">
        <v>1130</v>
      </c>
      <c r="LBT38" s="374" t="s">
        <v>1130</v>
      </c>
      <c r="LBU38" s="374" t="s">
        <v>1130</v>
      </c>
      <c r="LBV38" s="374" t="s">
        <v>1130</v>
      </c>
      <c r="LBW38" s="374" t="s">
        <v>1130</v>
      </c>
      <c r="LBX38" s="374" t="s">
        <v>1130</v>
      </c>
      <c r="LBY38" s="374" t="s">
        <v>1130</v>
      </c>
      <c r="LBZ38" s="374" t="s">
        <v>1130</v>
      </c>
      <c r="LCA38" s="374" t="s">
        <v>1130</v>
      </c>
      <c r="LCB38" s="374" t="s">
        <v>1130</v>
      </c>
      <c r="LCC38" s="374" t="s">
        <v>1130</v>
      </c>
      <c r="LCD38" s="374" t="s">
        <v>1130</v>
      </c>
      <c r="LCE38" s="374" t="s">
        <v>1130</v>
      </c>
      <c r="LCF38" s="374" t="s">
        <v>1130</v>
      </c>
      <c r="LCG38" s="374" t="s">
        <v>1130</v>
      </c>
      <c r="LCH38" s="374" t="s">
        <v>1130</v>
      </c>
      <c r="LCI38" s="374" t="s">
        <v>1130</v>
      </c>
      <c r="LCJ38" s="374" t="s">
        <v>1130</v>
      </c>
      <c r="LCK38" s="374" t="s">
        <v>1130</v>
      </c>
      <c r="LCL38" s="374" t="s">
        <v>1130</v>
      </c>
      <c r="LCM38" s="374" t="s">
        <v>1130</v>
      </c>
      <c r="LCN38" s="374" t="s">
        <v>1130</v>
      </c>
      <c r="LCO38" s="374" t="s">
        <v>1130</v>
      </c>
      <c r="LCP38" s="374" t="s">
        <v>1130</v>
      </c>
      <c r="LCQ38" s="374" t="s">
        <v>1130</v>
      </c>
      <c r="LCR38" s="374" t="s">
        <v>1130</v>
      </c>
      <c r="LCS38" s="374" t="s">
        <v>1130</v>
      </c>
      <c r="LCT38" s="374" t="s">
        <v>1130</v>
      </c>
      <c r="LCU38" s="374" t="s">
        <v>1130</v>
      </c>
      <c r="LCV38" s="374" t="s">
        <v>1130</v>
      </c>
      <c r="LCW38" s="374" t="s">
        <v>1130</v>
      </c>
      <c r="LCX38" s="374" t="s">
        <v>1130</v>
      </c>
      <c r="LCY38" s="374" t="s">
        <v>1130</v>
      </c>
      <c r="LCZ38" s="374" t="s">
        <v>1130</v>
      </c>
      <c r="LDA38" s="374" t="s">
        <v>1130</v>
      </c>
      <c r="LDB38" s="374" t="s">
        <v>1130</v>
      </c>
      <c r="LDC38" s="374" t="s">
        <v>1130</v>
      </c>
      <c r="LDD38" s="374" t="s">
        <v>1130</v>
      </c>
      <c r="LDE38" s="374" t="s">
        <v>1130</v>
      </c>
      <c r="LDF38" s="374" t="s">
        <v>1130</v>
      </c>
      <c r="LDG38" s="374" t="s">
        <v>1130</v>
      </c>
      <c r="LDH38" s="374" t="s">
        <v>1130</v>
      </c>
      <c r="LDI38" s="374" t="s">
        <v>1130</v>
      </c>
      <c r="LDJ38" s="374" t="s">
        <v>1130</v>
      </c>
      <c r="LDK38" s="374" t="s">
        <v>1130</v>
      </c>
      <c r="LDL38" s="374" t="s">
        <v>1130</v>
      </c>
      <c r="LDM38" s="374" t="s">
        <v>1130</v>
      </c>
      <c r="LDN38" s="374" t="s">
        <v>1130</v>
      </c>
      <c r="LDO38" s="374" t="s">
        <v>1130</v>
      </c>
      <c r="LDP38" s="374" t="s">
        <v>1130</v>
      </c>
      <c r="LDQ38" s="374" t="s">
        <v>1130</v>
      </c>
      <c r="LDR38" s="374" t="s">
        <v>1130</v>
      </c>
      <c r="LDS38" s="374" t="s">
        <v>1130</v>
      </c>
      <c r="LDT38" s="374" t="s">
        <v>1130</v>
      </c>
      <c r="LDU38" s="374" t="s">
        <v>1130</v>
      </c>
      <c r="LDV38" s="374" t="s">
        <v>1130</v>
      </c>
      <c r="LDW38" s="374" t="s">
        <v>1130</v>
      </c>
      <c r="LDX38" s="374" t="s">
        <v>1130</v>
      </c>
      <c r="LDY38" s="374" t="s">
        <v>1130</v>
      </c>
      <c r="LDZ38" s="374" t="s">
        <v>1130</v>
      </c>
      <c r="LEA38" s="374" t="s">
        <v>1130</v>
      </c>
      <c r="LEB38" s="374" t="s">
        <v>1130</v>
      </c>
      <c r="LEC38" s="374" t="s">
        <v>1130</v>
      </c>
      <c r="LED38" s="374" t="s">
        <v>1130</v>
      </c>
      <c r="LEE38" s="374" t="s">
        <v>1130</v>
      </c>
      <c r="LEF38" s="374" t="s">
        <v>1130</v>
      </c>
      <c r="LEG38" s="374" t="s">
        <v>1130</v>
      </c>
      <c r="LEH38" s="374" t="s">
        <v>1130</v>
      </c>
      <c r="LEI38" s="374" t="s">
        <v>1130</v>
      </c>
      <c r="LEJ38" s="374" t="s">
        <v>1130</v>
      </c>
      <c r="LEK38" s="374" t="s">
        <v>1130</v>
      </c>
      <c r="LEL38" s="374" t="s">
        <v>1130</v>
      </c>
      <c r="LEM38" s="374" t="s">
        <v>1130</v>
      </c>
      <c r="LEN38" s="374" t="s">
        <v>1130</v>
      </c>
      <c r="LEO38" s="374" t="s">
        <v>1130</v>
      </c>
      <c r="LEP38" s="374" t="s">
        <v>1130</v>
      </c>
      <c r="LEQ38" s="374" t="s">
        <v>1130</v>
      </c>
      <c r="LER38" s="374" t="s">
        <v>1130</v>
      </c>
      <c r="LES38" s="374" t="s">
        <v>1130</v>
      </c>
      <c r="LET38" s="374" t="s">
        <v>1130</v>
      </c>
      <c r="LEU38" s="374" t="s">
        <v>1130</v>
      </c>
      <c r="LEV38" s="374" t="s">
        <v>1130</v>
      </c>
      <c r="LEW38" s="374" t="s">
        <v>1130</v>
      </c>
      <c r="LEX38" s="374" t="s">
        <v>1130</v>
      </c>
      <c r="LEY38" s="374" t="s">
        <v>1130</v>
      </c>
      <c r="LEZ38" s="374" t="s">
        <v>1130</v>
      </c>
      <c r="LFA38" s="374" t="s">
        <v>1130</v>
      </c>
      <c r="LFB38" s="374" t="s">
        <v>1130</v>
      </c>
      <c r="LFC38" s="374" t="s">
        <v>1130</v>
      </c>
      <c r="LFD38" s="374" t="s">
        <v>1130</v>
      </c>
      <c r="LFE38" s="374" t="s">
        <v>1130</v>
      </c>
      <c r="LFF38" s="374" t="s">
        <v>1130</v>
      </c>
      <c r="LFG38" s="374" t="s">
        <v>1130</v>
      </c>
      <c r="LFH38" s="374" t="s">
        <v>1130</v>
      </c>
      <c r="LFI38" s="374" t="s">
        <v>1130</v>
      </c>
      <c r="LFJ38" s="374" t="s">
        <v>1130</v>
      </c>
      <c r="LFK38" s="374" t="s">
        <v>1130</v>
      </c>
      <c r="LFL38" s="374" t="s">
        <v>1130</v>
      </c>
      <c r="LFM38" s="374" t="s">
        <v>1130</v>
      </c>
      <c r="LFN38" s="374" t="s">
        <v>1130</v>
      </c>
      <c r="LFO38" s="374" t="s">
        <v>1130</v>
      </c>
      <c r="LFP38" s="374" t="s">
        <v>1130</v>
      </c>
      <c r="LFQ38" s="374" t="s">
        <v>1130</v>
      </c>
      <c r="LFR38" s="374" t="s">
        <v>1130</v>
      </c>
      <c r="LFS38" s="374" t="s">
        <v>1130</v>
      </c>
      <c r="LFT38" s="374" t="s">
        <v>1130</v>
      </c>
      <c r="LFU38" s="374" t="s">
        <v>1130</v>
      </c>
      <c r="LFV38" s="374" t="s">
        <v>1130</v>
      </c>
      <c r="LFW38" s="374" t="s">
        <v>1130</v>
      </c>
      <c r="LFX38" s="374" t="s">
        <v>1130</v>
      </c>
      <c r="LFY38" s="374" t="s">
        <v>1130</v>
      </c>
      <c r="LFZ38" s="374" t="s">
        <v>1130</v>
      </c>
      <c r="LGA38" s="374" t="s">
        <v>1130</v>
      </c>
      <c r="LGB38" s="374" t="s">
        <v>1130</v>
      </c>
      <c r="LGC38" s="374" t="s">
        <v>1130</v>
      </c>
      <c r="LGD38" s="374" t="s">
        <v>1130</v>
      </c>
      <c r="LGE38" s="374" t="s">
        <v>1130</v>
      </c>
      <c r="LGF38" s="374" t="s">
        <v>1130</v>
      </c>
      <c r="LGG38" s="374" t="s">
        <v>1130</v>
      </c>
      <c r="LGH38" s="374" t="s">
        <v>1130</v>
      </c>
      <c r="LGI38" s="374" t="s">
        <v>1130</v>
      </c>
      <c r="LGJ38" s="374" t="s">
        <v>1130</v>
      </c>
      <c r="LGK38" s="374" t="s">
        <v>1130</v>
      </c>
      <c r="LGL38" s="374" t="s">
        <v>1130</v>
      </c>
      <c r="LGM38" s="374" t="s">
        <v>1130</v>
      </c>
      <c r="LGN38" s="374" t="s">
        <v>1130</v>
      </c>
      <c r="LGO38" s="374" t="s">
        <v>1130</v>
      </c>
      <c r="LGP38" s="374" t="s">
        <v>1130</v>
      </c>
      <c r="LGQ38" s="374" t="s">
        <v>1130</v>
      </c>
      <c r="LGR38" s="374" t="s">
        <v>1130</v>
      </c>
      <c r="LGS38" s="374" t="s">
        <v>1130</v>
      </c>
      <c r="LGT38" s="374" t="s">
        <v>1130</v>
      </c>
      <c r="LGU38" s="374" t="s">
        <v>1130</v>
      </c>
      <c r="LGV38" s="374" t="s">
        <v>1130</v>
      </c>
      <c r="LGW38" s="374" t="s">
        <v>1130</v>
      </c>
      <c r="LGX38" s="374" t="s">
        <v>1130</v>
      </c>
      <c r="LGY38" s="374" t="s">
        <v>1130</v>
      </c>
      <c r="LGZ38" s="374" t="s">
        <v>1130</v>
      </c>
      <c r="LHA38" s="374" t="s">
        <v>1130</v>
      </c>
      <c r="LHB38" s="374" t="s">
        <v>1130</v>
      </c>
      <c r="LHC38" s="374" t="s">
        <v>1130</v>
      </c>
      <c r="LHD38" s="374" t="s">
        <v>1130</v>
      </c>
      <c r="LHE38" s="374" t="s">
        <v>1130</v>
      </c>
      <c r="LHF38" s="374" t="s">
        <v>1130</v>
      </c>
      <c r="LHG38" s="374" t="s">
        <v>1130</v>
      </c>
      <c r="LHH38" s="374" t="s">
        <v>1130</v>
      </c>
      <c r="LHI38" s="374" t="s">
        <v>1130</v>
      </c>
      <c r="LHJ38" s="374" t="s">
        <v>1130</v>
      </c>
      <c r="LHK38" s="374" t="s">
        <v>1130</v>
      </c>
      <c r="LHL38" s="374" t="s">
        <v>1130</v>
      </c>
      <c r="LHM38" s="374" t="s">
        <v>1130</v>
      </c>
      <c r="LHN38" s="374" t="s">
        <v>1130</v>
      </c>
      <c r="LHO38" s="374" t="s">
        <v>1130</v>
      </c>
      <c r="LHP38" s="374" t="s">
        <v>1130</v>
      </c>
      <c r="LHQ38" s="374" t="s">
        <v>1130</v>
      </c>
      <c r="LHR38" s="374" t="s">
        <v>1130</v>
      </c>
      <c r="LHS38" s="374" t="s">
        <v>1130</v>
      </c>
      <c r="LHT38" s="374" t="s">
        <v>1130</v>
      </c>
      <c r="LHU38" s="374" t="s">
        <v>1130</v>
      </c>
      <c r="LHV38" s="374" t="s">
        <v>1130</v>
      </c>
      <c r="LHW38" s="374" t="s">
        <v>1130</v>
      </c>
      <c r="LHX38" s="374" t="s">
        <v>1130</v>
      </c>
      <c r="LHY38" s="374" t="s">
        <v>1130</v>
      </c>
      <c r="LHZ38" s="374" t="s">
        <v>1130</v>
      </c>
      <c r="LIA38" s="374" t="s">
        <v>1130</v>
      </c>
      <c r="LIB38" s="374" t="s">
        <v>1130</v>
      </c>
      <c r="LIC38" s="374" t="s">
        <v>1130</v>
      </c>
      <c r="LID38" s="374" t="s">
        <v>1130</v>
      </c>
      <c r="LIE38" s="374" t="s">
        <v>1130</v>
      </c>
      <c r="LIF38" s="374" t="s">
        <v>1130</v>
      </c>
      <c r="LIG38" s="374" t="s">
        <v>1130</v>
      </c>
      <c r="LIH38" s="374" t="s">
        <v>1130</v>
      </c>
      <c r="LII38" s="374" t="s">
        <v>1130</v>
      </c>
      <c r="LIJ38" s="374" t="s">
        <v>1130</v>
      </c>
      <c r="LIK38" s="374" t="s">
        <v>1130</v>
      </c>
      <c r="LIL38" s="374" t="s">
        <v>1130</v>
      </c>
      <c r="LIM38" s="374" t="s">
        <v>1130</v>
      </c>
      <c r="LIN38" s="374" t="s">
        <v>1130</v>
      </c>
      <c r="LIO38" s="374" t="s">
        <v>1130</v>
      </c>
      <c r="LIP38" s="374" t="s">
        <v>1130</v>
      </c>
      <c r="LIQ38" s="374" t="s">
        <v>1130</v>
      </c>
      <c r="LIR38" s="374" t="s">
        <v>1130</v>
      </c>
      <c r="LIS38" s="374" t="s">
        <v>1130</v>
      </c>
      <c r="LIT38" s="374" t="s">
        <v>1130</v>
      </c>
      <c r="LIU38" s="374" t="s">
        <v>1130</v>
      </c>
      <c r="LIV38" s="374" t="s">
        <v>1130</v>
      </c>
      <c r="LIW38" s="374" t="s">
        <v>1130</v>
      </c>
      <c r="LIX38" s="374" t="s">
        <v>1130</v>
      </c>
      <c r="LIY38" s="374" t="s">
        <v>1130</v>
      </c>
      <c r="LIZ38" s="374" t="s">
        <v>1130</v>
      </c>
      <c r="LJA38" s="374" t="s">
        <v>1130</v>
      </c>
      <c r="LJB38" s="374" t="s">
        <v>1130</v>
      </c>
      <c r="LJC38" s="374" t="s">
        <v>1130</v>
      </c>
      <c r="LJD38" s="374" t="s">
        <v>1130</v>
      </c>
      <c r="LJE38" s="374" t="s">
        <v>1130</v>
      </c>
      <c r="LJF38" s="374" t="s">
        <v>1130</v>
      </c>
      <c r="LJG38" s="374" t="s">
        <v>1130</v>
      </c>
      <c r="LJH38" s="374" t="s">
        <v>1130</v>
      </c>
      <c r="LJI38" s="374" t="s">
        <v>1130</v>
      </c>
      <c r="LJJ38" s="374" t="s">
        <v>1130</v>
      </c>
      <c r="LJK38" s="374" t="s">
        <v>1130</v>
      </c>
      <c r="LJL38" s="374" t="s">
        <v>1130</v>
      </c>
      <c r="LJM38" s="374" t="s">
        <v>1130</v>
      </c>
      <c r="LJN38" s="374" t="s">
        <v>1130</v>
      </c>
      <c r="LJO38" s="374" t="s">
        <v>1130</v>
      </c>
      <c r="LJP38" s="374" t="s">
        <v>1130</v>
      </c>
      <c r="LJQ38" s="374" t="s">
        <v>1130</v>
      </c>
      <c r="LJR38" s="374" t="s">
        <v>1130</v>
      </c>
      <c r="LJS38" s="374" t="s">
        <v>1130</v>
      </c>
      <c r="LJT38" s="374" t="s">
        <v>1130</v>
      </c>
      <c r="LJU38" s="374" t="s">
        <v>1130</v>
      </c>
      <c r="LJV38" s="374" t="s">
        <v>1130</v>
      </c>
      <c r="LJW38" s="374" t="s">
        <v>1130</v>
      </c>
      <c r="LJX38" s="374" t="s">
        <v>1130</v>
      </c>
      <c r="LJY38" s="374" t="s">
        <v>1130</v>
      </c>
      <c r="LJZ38" s="374" t="s">
        <v>1130</v>
      </c>
      <c r="LKA38" s="374" t="s">
        <v>1130</v>
      </c>
      <c r="LKB38" s="374" t="s">
        <v>1130</v>
      </c>
      <c r="LKC38" s="374" t="s">
        <v>1130</v>
      </c>
      <c r="LKD38" s="374" t="s">
        <v>1130</v>
      </c>
      <c r="LKE38" s="374" t="s">
        <v>1130</v>
      </c>
      <c r="LKF38" s="374" t="s">
        <v>1130</v>
      </c>
      <c r="LKG38" s="374" t="s">
        <v>1130</v>
      </c>
      <c r="LKH38" s="374" t="s">
        <v>1130</v>
      </c>
      <c r="LKI38" s="374" t="s">
        <v>1130</v>
      </c>
      <c r="LKJ38" s="374" t="s">
        <v>1130</v>
      </c>
      <c r="LKK38" s="374" t="s">
        <v>1130</v>
      </c>
      <c r="LKL38" s="374" t="s">
        <v>1130</v>
      </c>
      <c r="LKM38" s="374" t="s">
        <v>1130</v>
      </c>
      <c r="LKN38" s="374" t="s">
        <v>1130</v>
      </c>
      <c r="LKO38" s="374" t="s">
        <v>1130</v>
      </c>
      <c r="LKP38" s="374" t="s">
        <v>1130</v>
      </c>
      <c r="LKQ38" s="374" t="s">
        <v>1130</v>
      </c>
      <c r="LKR38" s="374" t="s">
        <v>1130</v>
      </c>
      <c r="LKS38" s="374" t="s">
        <v>1130</v>
      </c>
      <c r="LKT38" s="374" t="s">
        <v>1130</v>
      </c>
      <c r="LKU38" s="374" t="s">
        <v>1130</v>
      </c>
      <c r="LKV38" s="374" t="s">
        <v>1130</v>
      </c>
      <c r="LKW38" s="374" t="s">
        <v>1130</v>
      </c>
      <c r="LKX38" s="374" t="s">
        <v>1130</v>
      </c>
      <c r="LKY38" s="374" t="s">
        <v>1130</v>
      </c>
      <c r="LKZ38" s="374" t="s">
        <v>1130</v>
      </c>
      <c r="LLA38" s="374" t="s">
        <v>1130</v>
      </c>
      <c r="LLB38" s="374" t="s">
        <v>1130</v>
      </c>
      <c r="LLC38" s="374" t="s">
        <v>1130</v>
      </c>
      <c r="LLD38" s="374" t="s">
        <v>1130</v>
      </c>
      <c r="LLE38" s="374" t="s">
        <v>1130</v>
      </c>
      <c r="LLF38" s="374" t="s">
        <v>1130</v>
      </c>
      <c r="LLG38" s="374" t="s">
        <v>1130</v>
      </c>
      <c r="LLH38" s="374" t="s">
        <v>1130</v>
      </c>
      <c r="LLI38" s="374" t="s">
        <v>1130</v>
      </c>
      <c r="LLJ38" s="374" t="s">
        <v>1130</v>
      </c>
      <c r="LLK38" s="374" t="s">
        <v>1130</v>
      </c>
      <c r="LLL38" s="374" t="s">
        <v>1130</v>
      </c>
      <c r="LLM38" s="374" t="s">
        <v>1130</v>
      </c>
      <c r="LLN38" s="374" t="s">
        <v>1130</v>
      </c>
      <c r="LLO38" s="374" t="s">
        <v>1130</v>
      </c>
      <c r="LLP38" s="374" t="s">
        <v>1130</v>
      </c>
      <c r="LLQ38" s="374" t="s">
        <v>1130</v>
      </c>
      <c r="LLR38" s="374" t="s">
        <v>1130</v>
      </c>
      <c r="LLS38" s="374" t="s">
        <v>1130</v>
      </c>
      <c r="LLT38" s="374" t="s">
        <v>1130</v>
      </c>
      <c r="LLU38" s="374" t="s">
        <v>1130</v>
      </c>
      <c r="LLV38" s="374" t="s">
        <v>1130</v>
      </c>
      <c r="LLW38" s="374" t="s">
        <v>1130</v>
      </c>
      <c r="LLX38" s="374" t="s">
        <v>1130</v>
      </c>
      <c r="LLY38" s="374" t="s">
        <v>1130</v>
      </c>
      <c r="LLZ38" s="374" t="s">
        <v>1130</v>
      </c>
      <c r="LMA38" s="374" t="s">
        <v>1130</v>
      </c>
      <c r="LMB38" s="374" t="s">
        <v>1130</v>
      </c>
      <c r="LMC38" s="374" t="s">
        <v>1130</v>
      </c>
      <c r="LMD38" s="374" t="s">
        <v>1130</v>
      </c>
      <c r="LME38" s="374" t="s">
        <v>1130</v>
      </c>
      <c r="LMF38" s="374" t="s">
        <v>1130</v>
      </c>
      <c r="LMG38" s="374" t="s">
        <v>1130</v>
      </c>
      <c r="LMH38" s="374" t="s">
        <v>1130</v>
      </c>
      <c r="LMI38" s="374" t="s">
        <v>1130</v>
      </c>
      <c r="LMJ38" s="374" t="s">
        <v>1130</v>
      </c>
      <c r="LMK38" s="374" t="s">
        <v>1130</v>
      </c>
      <c r="LML38" s="374" t="s">
        <v>1130</v>
      </c>
      <c r="LMM38" s="374" t="s">
        <v>1130</v>
      </c>
      <c r="LMN38" s="374" t="s">
        <v>1130</v>
      </c>
      <c r="LMO38" s="374" t="s">
        <v>1130</v>
      </c>
      <c r="LMP38" s="374" t="s">
        <v>1130</v>
      </c>
      <c r="LMQ38" s="374" t="s">
        <v>1130</v>
      </c>
      <c r="LMR38" s="374" t="s">
        <v>1130</v>
      </c>
      <c r="LMS38" s="374" t="s">
        <v>1130</v>
      </c>
      <c r="LMT38" s="374" t="s">
        <v>1130</v>
      </c>
      <c r="LMU38" s="374" t="s">
        <v>1130</v>
      </c>
      <c r="LMV38" s="374" t="s">
        <v>1130</v>
      </c>
      <c r="LMW38" s="374" t="s">
        <v>1130</v>
      </c>
      <c r="LMX38" s="374" t="s">
        <v>1130</v>
      </c>
      <c r="LMY38" s="374" t="s">
        <v>1130</v>
      </c>
      <c r="LMZ38" s="374" t="s">
        <v>1130</v>
      </c>
      <c r="LNA38" s="374" t="s">
        <v>1130</v>
      </c>
      <c r="LNB38" s="374" t="s">
        <v>1130</v>
      </c>
      <c r="LNC38" s="374" t="s">
        <v>1130</v>
      </c>
      <c r="LND38" s="374" t="s">
        <v>1130</v>
      </c>
      <c r="LNE38" s="374" t="s">
        <v>1130</v>
      </c>
      <c r="LNF38" s="374" t="s">
        <v>1130</v>
      </c>
      <c r="LNG38" s="374" t="s">
        <v>1130</v>
      </c>
      <c r="LNH38" s="374" t="s">
        <v>1130</v>
      </c>
      <c r="LNI38" s="374" t="s">
        <v>1130</v>
      </c>
      <c r="LNJ38" s="374" t="s">
        <v>1130</v>
      </c>
      <c r="LNK38" s="374" t="s">
        <v>1130</v>
      </c>
      <c r="LNL38" s="374" t="s">
        <v>1130</v>
      </c>
      <c r="LNM38" s="374" t="s">
        <v>1130</v>
      </c>
      <c r="LNN38" s="374" t="s">
        <v>1130</v>
      </c>
      <c r="LNO38" s="374" t="s">
        <v>1130</v>
      </c>
      <c r="LNP38" s="374" t="s">
        <v>1130</v>
      </c>
      <c r="LNQ38" s="374" t="s">
        <v>1130</v>
      </c>
      <c r="LNR38" s="374" t="s">
        <v>1130</v>
      </c>
      <c r="LNS38" s="374" t="s">
        <v>1130</v>
      </c>
      <c r="LNT38" s="374" t="s">
        <v>1130</v>
      </c>
      <c r="LNU38" s="374" t="s">
        <v>1130</v>
      </c>
      <c r="LNV38" s="374" t="s">
        <v>1130</v>
      </c>
      <c r="LNW38" s="374" t="s">
        <v>1130</v>
      </c>
      <c r="LNX38" s="374" t="s">
        <v>1130</v>
      </c>
      <c r="LNY38" s="374" t="s">
        <v>1130</v>
      </c>
      <c r="LNZ38" s="374" t="s">
        <v>1130</v>
      </c>
      <c r="LOA38" s="374" t="s">
        <v>1130</v>
      </c>
      <c r="LOB38" s="374" t="s">
        <v>1130</v>
      </c>
      <c r="LOC38" s="374" t="s">
        <v>1130</v>
      </c>
      <c r="LOD38" s="374" t="s">
        <v>1130</v>
      </c>
      <c r="LOE38" s="374" t="s">
        <v>1130</v>
      </c>
      <c r="LOF38" s="374" t="s">
        <v>1130</v>
      </c>
      <c r="LOG38" s="374" t="s">
        <v>1130</v>
      </c>
      <c r="LOH38" s="374" t="s">
        <v>1130</v>
      </c>
      <c r="LOI38" s="374" t="s">
        <v>1130</v>
      </c>
      <c r="LOJ38" s="374" t="s">
        <v>1130</v>
      </c>
      <c r="LOK38" s="374" t="s">
        <v>1130</v>
      </c>
      <c r="LOL38" s="374" t="s">
        <v>1130</v>
      </c>
      <c r="LOM38" s="374" t="s">
        <v>1130</v>
      </c>
      <c r="LON38" s="374" t="s">
        <v>1130</v>
      </c>
      <c r="LOO38" s="374" t="s">
        <v>1130</v>
      </c>
      <c r="LOP38" s="374" t="s">
        <v>1130</v>
      </c>
      <c r="LOQ38" s="374" t="s">
        <v>1130</v>
      </c>
      <c r="LOR38" s="374" t="s">
        <v>1130</v>
      </c>
      <c r="LOS38" s="374" t="s">
        <v>1130</v>
      </c>
      <c r="LOT38" s="374" t="s">
        <v>1130</v>
      </c>
      <c r="LOU38" s="374" t="s">
        <v>1130</v>
      </c>
      <c r="LOV38" s="374" t="s">
        <v>1130</v>
      </c>
      <c r="LOW38" s="374" t="s">
        <v>1130</v>
      </c>
      <c r="LOX38" s="374" t="s">
        <v>1130</v>
      </c>
      <c r="LOY38" s="374" t="s">
        <v>1130</v>
      </c>
      <c r="LOZ38" s="374" t="s">
        <v>1130</v>
      </c>
      <c r="LPA38" s="374" t="s">
        <v>1130</v>
      </c>
      <c r="LPB38" s="374" t="s">
        <v>1130</v>
      </c>
      <c r="LPC38" s="374" t="s">
        <v>1130</v>
      </c>
      <c r="LPD38" s="374" t="s">
        <v>1130</v>
      </c>
      <c r="LPE38" s="374" t="s">
        <v>1130</v>
      </c>
      <c r="LPF38" s="374" t="s">
        <v>1130</v>
      </c>
      <c r="LPG38" s="374" t="s">
        <v>1130</v>
      </c>
      <c r="LPH38" s="374" t="s">
        <v>1130</v>
      </c>
      <c r="LPI38" s="374" t="s">
        <v>1130</v>
      </c>
      <c r="LPJ38" s="374" t="s">
        <v>1130</v>
      </c>
      <c r="LPK38" s="374" t="s">
        <v>1130</v>
      </c>
      <c r="LPL38" s="374" t="s">
        <v>1130</v>
      </c>
      <c r="LPM38" s="374" t="s">
        <v>1130</v>
      </c>
      <c r="LPN38" s="374" t="s">
        <v>1130</v>
      </c>
      <c r="LPO38" s="374" t="s">
        <v>1130</v>
      </c>
      <c r="LPP38" s="374" t="s">
        <v>1130</v>
      </c>
      <c r="LPQ38" s="374" t="s">
        <v>1130</v>
      </c>
      <c r="LPR38" s="374" t="s">
        <v>1130</v>
      </c>
      <c r="LPS38" s="374" t="s">
        <v>1130</v>
      </c>
      <c r="LPT38" s="374" t="s">
        <v>1130</v>
      </c>
      <c r="LPU38" s="374" t="s">
        <v>1130</v>
      </c>
      <c r="LPV38" s="374" t="s">
        <v>1130</v>
      </c>
      <c r="LPW38" s="374" t="s">
        <v>1130</v>
      </c>
      <c r="LPX38" s="374" t="s">
        <v>1130</v>
      </c>
      <c r="LPY38" s="374" t="s">
        <v>1130</v>
      </c>
      <c r="LPZ38" s="374" t="s">
        <v>1130</v>
      </c>
      <c r="LQA38" s="374" t="s">
        <v>1130</v>
      </c>
      <c r="LQB38" s="374" t="s">
        <v>1130</v>
      </c>
      <c r="LQC38" s="374" t="s">
        <v>1130</v>
      </c>
      <c r="LQD38" s="374" t="s">
        <v>1130</v>
      </c>
      <c r="LQE38" s="374" t="s">
        <v>1130</v>
      </c>
      <c r="LQF38" s="374" t="s">
        <v>1130</v>
      </c>
      <c r="LQG38" s="374" t="s">
        <v>1130</v>
      </c>
      <c r="LQH38" s="374" t="s">
        <v>1130</v>
      </c>
      <c r="LQI38" s="374" t="s">
        <v>1130</v>
      </c>
      <c r="LQJ38" s="374" t="s">
        <v>1130</v>
      </c>
      <c r="LQK38" s="374" t="s">
        <v>1130</v>
      </c>
      <c r="LQL38" s="374" t="s">
        <v>1130</v>
      </c>
      <c r="LQM38" s="374" t="s">
        <v>1130</v>
      </c>
      <c r="LQN38" s="374" t="s">
        <v>1130</v>
      </c>
      <c r="LQO38" s="374" t="s">
        <v>1130</v>
      </c>
      <c r="LQP38" s="374" t="s">
        <v>1130</v>
      </c>
      <c r="LQQ38" s="374" t="s">
        <v>1130</v>
      </c>
      <c r="LQR38" s="374" t="s">
        <v>1130</v>
      </c>
      <c r="LQS38" s="374" t="s">
        <v>1130</v>
      </c>
      <c r="LQT38" s="374" t="s">
        <v>1130</v>
      </c>
      <c r="LQU38" s="374" t="s">
        <v>1130</v>
      </c>
      <c r="LQV38" s="374" t="s">
        <v>1130</v>
      </c>
      <c r="LQW38" s="374" t="s">
        <v>1130</v>
      </c>
      <c r="LQX38" s="374" t="s">
        <v>1130</v>
      </c>
      <c r="LQY38" s="374" t="s">
        <v>1130</v>
      </c>
      <c r="LQZ38" s="374" t="s">
        <v>1130</v>
      </c>
      <c r="LRA38" s="374" t="s">
        <v>1130</v>
      </c>
      <c r="LRB38" s="374" t="s">
        <v>1130</v>
      </c>
      <c r="LRC38" s="374" t="s">
        <v>1130</v>
      </c>
      <c r="LRD38" s="374" t="s">
        <v>1130</v>
      </c>
      <c r="LRE38" s="374" t="s">
        <v>1130</v>
      </c>
      <c r="LRF38" s="374" t="s">
        <v>1130</v>
      </c>
      <c r="LRG38" s="374" t="s">
        <v>1130</v>
      </c>
      <c r="LRH38" s="374" t="s">
        <v>1130</v>
      </c>
      <c r="LRI38" s="374" t="s">
        <v>1130</v>
      </c>
      <c r="LRJ38" s="374" t="s">
        <v>1130</v>
      </c>
      <c r="LRK38" s="374" t="s">
        <v>1130</v>
      </c>
      <c r="LRL38" s="374" t="s">
        <v>1130</v>
      </c>
      <c r="LRM38" s="374" t="s">
        <v>1130</v>
      </c>
      <c r="LRN38" s="374" t="s">
        <v>1130</v>
      </c>
      <c r="LRO38" s="374" t="s">
        <v>1130</v>
      </c>
      <c r="LRP38" s="374" t="s">
        <v>1130</v>
      </c>
      <c r="LRQ38" s="374" t="s">
        <v>1130</v>
      </c>
      <c r="LRR38" s="374" t="s">
        <v>1130</v>
      </c>
      <c r="LRS38" s="374" t="s">
        <v>1130</v>
      </c>
      <c r="LRT38" s="374" t="s">
        <v>1130</v>
      </c>
      <c r="LRU38" s="374" t="s">
        <v>1130</v>
      </c>
      <c r="LRV38" s="374" t="s">
        <v>1130</v>
      </c>
      <c r="LRW38" s="374" t="s">
        <v>1130</v>
      </c>
      <c r="LRX38" s="374" t="s">
        <v>1130</v>
      </c>
      <c r="LRY38" s="374" t="s">
        <v>1130</v>
      </c>
      <c r="LRZ38" s="374" t="s">
        <v>1130</v>
      </c>
      <c r="LSA38" s="374" t="s">
        <v>1130</v>
      </c>
      <c r="LSB38" s="374" t="s">
        <v>1130</v>
      </c>
      <c r="LSC38" s="374" t="s">
        <v>1130</v>
      </c>
      <c r="LSD38" s="374" t="s">
        <v>1130</v>
      </c>
      <c r="LSE38" s="374" t="s">
        <v>1130</v>
      </c>
      <c r="LSF38" s="374" t="s">
        <v>1130</v>
      </c>
      <c r="LSG38" s="374" t="s">
        <v>1130</v>
      </c>
      <c r="LSH38" s="374" t="s">
        <v>1130</v>
      </c>
      <c r="LSI38" s="374" t="s">
        <v>1130</v>
      </c>
      <c r="LSJ38" s="374" t="s">
        <v>1130</v>
      </c>
      <c r="LSK38" s="374" t="s">
        <v>1130</v>
      </c>
      <c r="LSL38" s="374" t="s">
        <v>1130</v>
      </c>
      <c r="LSM38" s="374" t="s">
        <v>1130</v>
      </c>
      <c r="LSN38" s="374" t="s">
        <v>1130</v>
      </c>
      <c r="LSO38" s="374" t="s">
        <v>1130</v>
      </c>
      <c r="LSP38" s="374" t="s">
        <v>1130</v>
      </c>
      <c r="LSQ38" s="374" t="s">
        <v>1130</v>
      </c>
      <c r="LSR38" s="374" t="s">
        <v>1130</v>
      </c>
      <c r="LSS38" s="374" t="s">
        <v>1130</v>
      </c>
      <c r="LST38" s="374" t="s">
        <v>1130</v>
      </c>
      <c r="LSU38" s="374" t="s">
        <v>1130</v>
      </c>
      <c r="LSV38" s="374" t="s">
        <v>1130</v>
      </c>
      <c r="LSW38" s="374" t="s">
        <v>1130</v>
      </c>
      <c r="LSX38" s="374" t="s">
        <v>1130</v>
      </c>
      <c r="LSY38" s="374" t="s">
        <v>1130</v>
      </c>
      <c r="LSZ38" s="374" t="s">
        <v>1130</v>
      </c>
      <c r="LTA38" s="374" t="s">
        <v>1130</v>
      </c>
      <c r="LTB38" s="374" t="s">
        <v>1130</v>
      </c>
      <c r="LTC38" s="374" t="s">
        <v>1130</v>
      </c>
      <c r="LTD38" s="374" t="s">
        <v>1130</v>
      </c>
      <c r="LTE38" s="374" t="s">
        <v>1130</v>
      </c>
      <c r="LTF38" s="374" t="s">
        <v>1130</v>
      </c>
      <c r="LTG38" s="374" t="s">
        <v>1130</v>
      </c>
      <c r="LTH38" s="374" t="s">
        <v>1130</v>
      </c>
      <c r="LTI38" s="374" t="s">
        <v>1130</v>
      </c>
      <c r="LTJ38" s="374" t="s">
        <v>1130</v>
      </c>
      <c r="LTK38" s="374" t="s">
        <v>1130</v>
      </c>
      <c r="LTL38" s="374" t="s">
        <v>1130</v>
      </c>
      <c r="LTM38" s="374" t="s">
        <v>1130</v>
      </c>
      <c r="LTN38" s="374" t="s">
        <v>1130</v>
      </c>
      <c r="LTO38" s="374" t="s">
        <v>1130</v>
      </c>
      <c r="LTP38" s="374" t="s">
        <v>1130</v>
      </c>
      <c r="LTQ38" s="374" t="s">
        <v>1130</v>
      </c>
      <c r="LTR38" s="374" t="s">
        <v>1130</v>
      </c>
      <c r="LTS38" s="374" t="s">
        <v>1130</v>
      </c>
      <c r="LTT38" s="374" t="s">
        <v>1130</v>
      </c>
      <c r="LTU38" s="374" t="s">
        <v>1130</v>
      </c>
      <c r="LTV38" s="374" t="s">
        <v>1130</v>
      </c>
      <c r="LTW38" s="374" t="s">
        <v>1130</v>
      </c>
      <c r="LTX38" s="374" t="s">
        <v>1130</v>
      </c>
      <c r="LTY38" s="374" t="s">
        <v>1130</v>
      </c>
      <c r="LTZ38" s="374" t="s">
        <v>1130</v>
      </c>
      <c r="LUA38" s="374" t="s">
        <v>1130</v>
      </c>
      <c r="LUB38" s="374" t="s">
        <v>1130</v>
      </c>
      <c r="LUC38" s="374" t="s">
        <v>1130</v>
      </c>
      <c r="LUD38" s="374" t="s">
        <v>1130</v>
      </c>
      <c r="LUE38" s="374" t="s">
        <v>1130</v>
      </c>
      <c r="LUF38" s="374" t="s">
        <v>1130</v>
      </c>
      <c r="LUG38" s="374" t="s">
        <v>1130</v>
      </c>
      <c r="LUH38" s="374" t="s">
        <v>1130</v>
      </c>
      <c r="LUI38" s="374" t="s">
        <v>1130</v>
      </c>
      <c r="LUJ38" s="374" t="s">
        <v>1130</v>
      </c>
      <c r="LUK38" s="374" t="s">
        <v>1130</v>
      </c>
      <c r="LUL38" s="374" t="s">
        <v>1130</v>
      </c>
      <c r="LUM38" s="374" t="s">
        <v>1130</v>
      </c>
      <c r="LUN38" s="374" t="s">
        <v>1130</v>
      </c>
      <c r="LUO38" s="374" t="s">
        <v>1130</v>
      </c>
      <c r="LUP38" s="374" t="s">
        <v>1130</v>
      </c>
      <c r="LUQ38" s="374" t="s">
        <v>1130</v>
      </c>
      <c r="LUR38" s="374" t="s">
        <v>1130</v>
      </c>
      <c r="LUS38" s="374" t="s">
        <v>1130</v>
      </c>
      <c r="LUT38" s="374" t="s">
        <v>1130</v>
      </c>
      <c r="LUU38" s="374" t="s">
        <v>1130</v>
      </c>
      <c r="LUV38" s="374" t="s">
        <v>1130</v>
      </c>
      <c r="LUW38" s="374" t="s">
        <v>1130</v>
      </c>
      <c r="LUX38" s="374" t="s">
        <v>1130</v>
      </c>
      <c r="LUY38" s="374" t="s">
        <v>1130</v>
      </c>
      <c r="LUZ38" s="374" t="s">
        <v>1130</v>
      </c>
      <c r="LVA38" s="374" t="s">
        <v>1130</v>
      </c>
      <c r="LVB38" s="374" t="s">
        <v>1130</v>
      </c>
      <c r="LVC38" s="374" t="s">
        <v>1130</v>
      </c>
      <c r="LVD38" s="374" t="s">
        <v>1130</v>
      </c>
      <c r="LVE38" s="374" t="s">
        <v>1130</v>
      </c>
      <c r="LVF38" s="374" t="s">
        <v>1130</v>
      </c>
      <c r="LVG38" s="374" t="s">
        <v>1130</v>
      </c>
      <c r="LVH38" s="374" t="s">
        <v>1130</v>
      </c>
      <c r="LVI38" s="374" t="s">
        <v>1130</v>
      </c>
      <c r="LVJ38" s="374" t="s">
        <v>1130</v>
      </c>
      <c r="LVK38" s="374" t="s">
        <v>1130</v>
      </c>
      <c r="LVL38" s="374" t="s">
        <v>1130</v>
      </c>
      <c r="LVM38" s="374" t="s">
        <v>1130</v>
      </c>
      <c r="LVN38" s="374" t="s">
        <v>1130</v>
      </c>
      <c r="LVO38" s="374" t="s">
        <v>1130</v>
      </c>
      <c r="LVP38" s="374" t="s">
        <v>1130</v>
      </c>
      <c r="LVQ38" s="374" t="s">
        <v>1130</v>
      </c>
      <c r="LVR38" s="374" t="s">
        <v>1130</v>
      </c>
      <c r="LVS38" s="374" t="s">
        <v>1130</v>
      </c>
      <c r="LVT38" s="374" t="s">
        <v>1130</v>
      </c>
      <c r="LVU38" s="374" t="s">
        <v>1130</v>
      </c>
      <c r="LVV38" s="374" t="s">
        <v>1130</v>
      </c>
      <c r="LVW38" s="374" t="s">
        <v>1130</v>
      </c>
      <c r="LVX38" s="374" t="s">
        <v>1130</v>
      </c>
      <c r="LVY38" s="374" t="s">
        <v>1130</v>
      </c>
      <c r="LVZ38" s="374" t="s">
        <v>1130</v>
      </c>
      <c r="LWA38" s="374" t="s">
        <v>1130</v>
      </c>
      <c r="LWB38" s="374" t="s">
        <v>1130</v>
      </c>
      <c r="LWC38" s="374" t="s">
        <v>1130</v>
      </c>
      <c r="LWD38" s="374" t="s">
        <v>1130</v>
      </c>
      <c r="LWE38" s="374" t="s">
        <v>1130</v>
      </c>
      <c r="LWF38" s="374" t="s">
        <v>1130</v>
      </c>
      <c r="LWG38" s="374" t="s">
        <v>1130</v>
      </c>
      <c r="LWH38" s="374" t="s">
        <v>1130</v>
      </c>
      <c r="LWI38" s="374" t="s">
        <v>1130</v>
      </c>
      <c r="LWJ38" s="374" t="s">
        <v>1130</v>
      </c>
      <c r="LWK38" s="374" t="s">
        <v>1130</v>
      </c>
      <c r="LWL38" s="374" t="s">
        <v>1130</v>
      </c>
      <c r="LWM38" s="374" t="s">
        <v>1130</v>
      </c>
      <c r="LWN38" s="374" t="s">
        <v>1130</v>
      </c>
      <c r="LWO38" s="374" t="s">
        <v>1130</v>
      </c>
      <c r="LWP38" s="374" t="s">
        <v>1130</v>
      </c>
      <c r="LWQ38" s="374" t="s">
        <v>1130</v>
      </c>
      <c r="LWR38" s="374" t="s">
        <v>1130</v>
      </c>
      <c r="LWS38" s="374" t="s">
        <v>1130</v>
      </c>
      <c r="LWT38" s="374" t="s">
        <v>1130</v>
      </c>
      <c r="LWU38" s="374" t="s">
        <v>1130</v>
      </c>
      <c r="LWV38" s="374" t="s">
        <v>1130</v>
      </c>
      <c r="LWW38" s="374" t="s">
        <v>1130</v>
      </c>
      <c r="LWX38" s="374" t="s">
        <v>1130</v>
      </c>
      <c r="LWY38" s="374" t="s">
        <v>1130</v>
      </c>
      <c r="LWZ38" s="374" t="s">
        <v>1130</v>
      </c>
      <c r="LXA38" s="374" t="s">
        <v>1130</v>
      </c>
      <c r="LXB38" s="374" t="s">
        <v>1130</v>
      </c>
      <c r="LXC38" s="374" t="s">
        <v>1130</v>
      </c>
      <c r="LXD38" s="374" t="s">
        <v>1130</v>
      </c>
      <c r="LXE38" s="374" t="s">
        <v>1130</v>
      </c>
      <c r="LXF38" s="374" t="s">
        <v>1130</v>
      </c>
      <c r="LXG38" s="374" t="s">
        <v>1130</v>
      </c>
      <c r="LXH38" s="374" t="s">
        <v>1130</v>
      </c>
      <c r="LXI38" s="374" t="s">
        <v>1130</v>
      </c>
      <c r="LXJ38" s="374" t="s">
        <v>1130</v>
      </c>
      <c r="LXK38" s="374" t="s">
        <v>1130</v>
      </c>
      <c r="LXL38" s="374" t="s">
        <v>1130</v>
      </c>
      <c r="LXM38" s="374" t="s">
        <v>1130</v>
      </c>
      <c r="LXN38" s="374" t="s">
        <v>1130</v>
      </c>
      <c r="LXO38" s="374" t="s">
        <v>1130</v>
      </c>
      <c r="LXP38" s="374" t="s">
        <v>1130</v>
      </c>
      <c r="LXQ38" s="374" t="s">
        <v>1130</v>
      </c>
      <c r="LXR38" s="374" t="s">
        <v>1130</v>
      </c>
      <c r="LXS38" s="374" t="s">
        <v>1130</v>
      </c>
      <c r="LXT38" s="374" t="s">
        <v>1130</v>
      </c>
      <c r="LXU38" s="374" t="s">
        <v>1130</v>
      </c>
      <c r="LXV38" s="374" t="s">
        <v>1130</v>
      </c>
      <c r="LXW38" s="374" t="s">
        <v>1130</v>
      </c>
      <c r="LXX38" s="374" t="s">
        <v>1130</v>
      </c>
      <c r="LXY38" s="374" t="s">
        <v>1130</v>
      </c>
      <c r="LXZ38" s="374" t="s">
        <v>1130</v>
      </c>
      <c r="LYA38" s="374" t="s">
        <v>1130</v>
      </c>
      <c r="LYB38" s="374" t="s">
        <v>1130</v>
      </c>
      <c r="LYC38" s="374" t="s">
        <v>1130</v>
      </c>
      <c r="LYD38" s="374" t="s">
        <v>1130</v>
      </c>
      <c r="LYE38" s="374" t="s">
        <v>1130</v>
      </c>
      <c r="LYF38" s="374" t="s">
        <v>1130</v>
      </c>
      <c r="LYG38" s="374" t="s">
        <v>1130</v>
      </c>
      <c r="LYH38" s="374" t="s">
        <v>1130</v>
      </c>
      <c r="LYI38" s="374" t="s">
        <v>1130</v>
      </c>
      <c r="LYJ38" s="374" t="s">
        <v>1130</v>
      </c>
      <c r="LYK38" s="374" t="s">
        <v>1130</v>
      </c>
      <c r="LYL38" s="374" t="s">
        <v>1130</v>
      </c>
      <c r="LYM38" s="374" t="s">
        <v>1130</v>
      </c>
      <c r="LYN38" s="374" t="s">
        <v>1130</v>
      </c>
      <c r="LYO38" s="374" t="s">
        <v>1130</v>
      </c>
      <c r="LYP38" s="374" t="s">
        <v>1130</v>
      </c>
      <c r="LYQ38" s="374" t="s">
        <v>1130</v>
      </c>
      <c r="LYR38" s="374" t="s">
        <v>1130</v>
      </c>
      <c r="LYS38" s="374" t="s">
        <v>1130</v>
      </c>
      <c r="LYT38" s="374" t="s">
        <v>1130</v>
      </c>
      <c r="LYU38" s="374" t="s">
        <v>1130</v>
      </c>
      <c r="LYV38" s="374" t="s">
        <v>1130</v>
      </c>
      <c r="LYW38" s="374" t="s">
        <v>1130</v>
      </c>
      <c r="LYX38" s="374" t="s">
        <v>1130</v>
      </c>
      <c r="LYY38" s="374" t="s">
        <v>1130</v>
      </c>
      <c r="LYZ38" s="374" t="s">
        <v>1130</v>
      </c>
      <c r="LZA38" s="374" t="s">
        <v>1130</v>
      </c>
      <c r="LZB38" s="374" t="s">
        <v>1130</v>
      </c>
      <c r="LZC38" s="374" t="s">
        <v>1130</v>
      </c>
      <c r="LZD38" s="374" t="s">
        <v>1130</v>
      </c>
      <c r="LZE38" s="374" t="s">
        <v>1130</v>
      </c>
      <c r="LZF38" s="374" t="s">
        <v>1130</v>
      </c>
      <c r="LZG38" s="374" t="s">
        <v>1130</v>
      </c>
      <c r="LZH38" s="374" t="s">
        <v>1130</v>
      </c>
      <c r="LZI38" s="374" t="s">
        <v>1130</v>
      </c>
      <c r="LZJ38" s="374" t="s">
        <v>1130</v>
      </c>
      <c r="LZK38" s="374" t="s">
        <v>1130</v>
      </c>
      <c r="LZL38" s="374" t="s">
        <v>1130</v>
      </c>
      <c r="LZM38" s="374" t="s">
        <v>1130</v>
      </c>
      <c r="LZN38" s="374" t="s">
        <v>1130</v>
      </c>
      <c r="LZO38" s="374" t="s">
        <v>1130</v>
      </c>
      <c r="LZP38" s="374" t="s">
        <v>1130</v>
      </c>
      <c r="LZQ38" s="374" t="s">
        <v>1130</v>
      </c>
      <c r="LZR38" s="374" t="s">
        <v>1130</v>
      </c>
      <c r="LZS38" s="374" t="s">
        <v>1130</v>
      </c>
      <c r="LZT38" s="374" t="s">
        <v>1130</v>
      </c>
      <c r="LZU38" s="374" t="s">
        <v>1130</v>
      </c>
      <c r="LZV38" s="374" t="s">
        <v>1130</v>
      </c>
      <c r="LZW38" s="374" t="s">
        <v>1130</v>
      </c>
      <c r="LZX38" s="374" t="s">
        <v>1130</v>
      </c>
      <c r="LZY38" s="374" t="s">
        <v>1130</v>
      </c>
      <c r="LZZ38" s="374" t="s">
        <v>1130</v>
      </c>
      <c r="MAA38" s="374" t="s">
        <v>1130</v>
      </c>
      <c r="MAB38" s="374" t="s">
        <v>1130</v>
      </c>
      <c r="MAC38" s="374" t="s">
        <v>1130</v>
      </c>
      <c r="MAD38" s="374" t="s">
        <v>1130</v>
      </c>
      <c r="MAE38" s="374" t="s">
        <v>1130</v>
      </c>
      <c r="MAF38" s="374" t="s">
        <v>1130</v>
      </c>
      <c r="MAG38" s="374" t="s">
        <v>1130</v>
      </c>
      <c r="MAH38" s="374" t="s">
        <v>1130</v>
      </c>
      <c r="MAI38" s="374" t="s">
        <v>1130</v>
      </c>
      <c r="MAJ38" s="374" t="s">
        <v>1130</v>
      </c>
      <c r="MAK38" s="374" t="s">
        <v>1130</v>
      </c>
      <c r="MAL38" s="374" t="s">
        <v>1130</v>
      </c>
      <c r="MAM38" s="374" t="s">
        <v>1130</v>
      </c>
      <c r="MAN38" s="374" t="s">
        <v>1130</v>
      </c>
      <c r="MAO38" s="374" t="s">
        <v>1130</v>
      </c>
      <c r="MAP38" s="374" t="s">
        <v>1130</v>
      </c>
      <c r="MAQ38" s="374" t="s">
        <v>1130</v>
      </c>
      <c r="MAR38" s="374" t="s">
        <v>1130</v>
      </c>
      <c r="MAS38" s="374" t="s">
        <v>1130</v>
      </c>
      <c r="MAT38" s="374" t="s">
        <v>1130</v>
      </c>
      <c r="MAU38" s="374" t="s">
        <v>1130</v>
      </c>
      <c r="MAV38" s="374" t="s">
        <v>1130</v>
      </c>
      <c r="MAW38" s="374" t="s">
        <v>1130</v>
      </c>
      <c r="MAX38" s="374" t="s">
        <v>1130</v>
      </c>
      <c r="MAY38" s="374" t="s">
        <v>1130</v>
      </c>
      <c r="MAZ38" s="374" t="s">
        <v>1130</v>
      </c>
      <c r="MBA38" s="374" t="s">
        <v>1130</v>
      </c>
      <c r="MBB38" s="374" t="s">
        <v>1130</v>
      </c>
      <c r="MBC38" s="374" t="s">
        <v>1130</v>
      </c>
      <c r="MBD38" s="374" t="s">
        <v>1130</v>
      </c>
      <c r="MBE38" s="374" t="s">
        <v>1130</v>
      </c>
      <c r="MBF38" s="374" t="s">
        <v>1130</v>
      </c>
      <c r="MBG38" s="374" t="s">
        <v>1130</v>
      </c>
      <c r="MBH38" s="374" t="s">
        <v>1130</v>
      </c>
      <c r="MBI38" s="374" t="s">
        <v>1130</v>
      </c>
      <c r="MBJ38" s="374" t="s">
        <v>1130</v>
      </c>
      <c r="MBK38" s="374" t="s">
        <v>1130</v>
      </c>
      <c r="MBL38" s="374" t="s">
        <v>1130</v>
      </c>
      <c r="MBM38" s="374" t="s">
        <v>1130</v>
      </c>
      <c r="MBN38" s="374" t="s">
        <v>1130</v>
      </c>
      <c r="MBO38" s="374" t="s">
        <v>1130</v>
      </c>
      <c r="MBP38" s="374" t="s">
        <v>1130</v>
      </c>
      <c r="MBQ38" s="374" t="s">
        <v>1130</v>
      </c>
      <c r="MBR38" s="374" t="s">
        <v>1130</v>
      </c>
      <c r="MBS38" s="374" t="s">
        <v>1130</v>
      </c>
      <c r="MBT38" s="374" t="s">
        <v>1130</v>
      </c>
      <c r="MBU38" s="374" t="s">
        <v>1130</v>
      </c>
      <c r="MBV38" s="374" t="s">
        <v>1130</v>
      </c>
      <c r="MBW38" s="374" t="s">
        <v>1130</v>
      </c>
      <c r="MBX38" s="374" t="s">
        <v>1130</v>
      </c>
      <c r="MBY38" s="374" t="s">
        <v>1130</v>
      </c>
      <c r="MBZ38" s="374" t="s">
        <v>1130</v>
      </c>
      <c r="MCA38" s="374" t="s">
        <v>1130</v>
      </c>
      <c r="MCB38" s="374" t="s">
        <v>1130</v>
      </c>
      <c r="MCC38" s="374" t="s">
        <v>1130</v>
      </c>
      <c r="MCD38" s="374" t="s">
        <v>1130</v>
      </c>
      <c r="MCE38" s="374" t="s">
        <v>1130</v>
      </c>
      <c r="MCF38" s="374" t="s">
        <v>1130</v>
      </c>
      <c r="MCG38" s="374" t="s">
        <v>1130</v>
      </c>
      <c r="MCH38" s="374" t="s">
        <v>1130</v>
      </c>
      <c r="MCI38" s="374" t="s">
        <v>1130</v>
      </c>
      <c r="MCJ38" s="374" t="s">
        <v>1130</v>
      </c>
      <c r="MCK38" s="374" t="s">
        <v>1130</v>
      </c>
      <c r="MCL38" s="374" t="s">
        <v>1130</v>
      </c>
      <c r="MCM38" s="374" t="s">
        <v>1130</v>
      </c>
      <c r="MCN38" s="374" t="s">
        <v>1130</v>
      </c>
      <c r="MCO38" s="374" t="s">
        <v>1130</v>
      </c>
      <c r="MCP38" s="374" t="s">
        <v>1130</v>
      </c>
      <c r="MCQ38" s="374" t="s">
        <v>1130</v>
      </c>
      <c r="MCR38" s="374" t="s">
        <v>1130</v>
      </c>
      <c r="MCS38" s="374" t="s">
        <v>1130</v>
      </c>
      <c r="MCT38" s="374" t="s">
        <v>1130</v>
      </c>
      <c r="MCU38" s="374" t="s">
        <v>1130</v>
      </c>
      <c r="MCV38" s="374" t="s">
        <v>1130</v>
      </c>
      <c r="MCW38" s="374" t="s">
        <v>1130</v>
      </c>
      <c r="MCX38" s="374" t="s">
        <v>1130</v>
      </c>
      <c r="MCY38" s="374" t="s">
        <v>1130</v>
      </c>
      <c r="MCZ38" s="374" t="s">
        <v>1130</v>
      </c>
      <c r="MDA38" s="374" t="s">
        <v>1130</v>
      </c>
      <c r="MDB38" s="374" t="s">
        <v>1130</v>
      </c>
      <c r="MDC38" s="374" t="s">
        <v>1130</v>
      </c>
      <c r="MDD38" s="374" t="s">
        <v>1130</v>
      </c>
      <c r="MDE38" s="374" t="s">
        <v>1130</v>
      </c>
      <c r="MDF38" s="374" t="s">
        <v>1130</v>
      </c>
      <c r="MDG38" s="374" t="s">
        <v>1130</v>
      </c>
      <c r="MDH38" s="374" t="s">
        <v>1130</v>
      </c>
      <c r="MDI38" s="374" t="s">
        <v>1130</v>
      </c>
      <c r="MDJ38" s="374" t="s">
        <v>1130</v>
      </c>
      <c r="MDK38" s="374" t="s">
        <v>1130</v>
      </c>
      <c r="MDL38" s="374" t="s">
        <v>1130</v>
      </c>
      <c r="MDM38" s="374" t="s">
        <v>1130</v>
      </c>
      <c r="MDN38" s="374" t="s">
        <v>1130</v>
      </c>
      <c r="MDO38" s="374" t="s">
        <v>1130</v>
      </c>
      <c r="MDP38" s="374" t="s">
        <v>1130</v>
      </c>
      <c r="MDQ38" s="374" t="s">
        <v>1130</v>
      </c>
      <c r="MDR38" s="374" t="s">
        <v>1130</v>
      </c>
      <c r="MDS38" s="374" t="s">
        <v>1130</v>
      </c>
      <c r="MDT38" s="374" t="s">
        <v>1130</v>
      </c>
      <c r="MDU38" s="374" t="s">
        <v>1130</v>
      </c>
      <c r="MDV38" s="374" t="s">
        <v>1130</v>
      </c>
      <c r="MDW38" s="374" t="s">
        <v>1130</v>
      </c>
      <c r="MDX38" s="374" t="s">
        <v>1130</v>
      </c>
      <c r="MDY38" s="374" t="s">
        <v>1130</v>
      </c>
      <c r="MDZ38" s="374" t="s">
        <v>1130</v>
      </c>
      <c r="MEA38" s="374" t="s">
        <v>1130</v>
      </c>
      <c r="MEB38" s="374" t="s">
        <v>1130</v>
      </c>
      <c r="MEC38" s="374" t="s">
        <v>1130</v>
      </c>
      <c r="MED38" s="374" t="s">
        <v>1130</v>
      </c>
      <c r="MEE38" s="374" t="s">
        <v>1130</v>
      </c>
      <c r="MEF38" s="374" t="s">
        <v>1130</v>
      </c>
      <c r="MEG38" s="374" t="s">
        <v>1130</v>
      </c>
      <c r="MEH38" s="374" t="s">
        <v>1130</v>
      </c>
      <c r="MEI38" s="374" t="s">
        <v>1130</v>
      </c>
      <c r="MEJ38" s="374" t="s">
        <v>1130</v>
      </c>
      <c r="MEK38" s="374" t="s">
        <v>1130</v>
      </c>
      <c r="MEL38" s="374" t="s">
        <v>1130</v>
      </c>
      <c r="MEM38" s="374" t="s">
        <v>1130</v>
      </c>
      <c r="MEN38" s="374" t="s">
        <v>1130</v>
      </c>
      <c r="MEO38" s="374" t="s">
        <v>1130</v>
      </c>
      <c r="MEP38" s="374" t="s">
        <v>1130</v>
      </c>
      <c r="MEQ38" s="374" t="s">
        <v>1130</v>
      </c>
      <c r="MER38" s="374" t="s">
        <v>1130</v>
      </c>
      <c r="MES38" s="374" t="s">
        <v>1130</v>
      </c>
      <c r="MET38" s="374" t="s">
        <v>1130</v>
      </c>
      <c r="MEU38" s="374" t="s">
        <v>1130</v>
      </c>
      <c r="MEV38" s="374" t="s">
        <v>1130</v>
      </c>
      <c r="MEW38" s="374" t="s">
        <v>1130</v>
      </c>
      <c r="MEX38" s="374" t="s">
        <v>1130</v>
      </c>
      <c r="MEY38" s="374" t="s">
        <v>1130</v>
      </c>
      <c r="MEZ38" s="374" t="s">
        <v>1130</v>
      </c>
      <c r="MFA38" s="374" t="s">
        <v>1130</v>
      </c>
      <c r="MFB38" s="374" t="s">
        <v>1130</v>
      </c>
      <c r="MFC38" s="374" t="s">
        <v>1130</v>
      </c>
      <c r="MFD38" s="374" t="s">
        <v>1130</v>
      </c>
      <c r="MFE38" s="374" t="s">
        <v>1130</v>
      </c>
      <c r="MFF38" s="374" t="s">
        <v>1130</v>
      </c>
      <c r="MFG38" s="374" t="s">
        <v>1130</v>
      </c>
      <c r="MFH38" s="374" t="s">
        <v>1130</v>
      </c>
      <c r="MFI38" s="374" t="s">
        <v>1130</v>
      </c>
      <c r="MFJ38" s="374" t="s">
        <v>1130</v>
      </c>
      <c r="MFK38" s="374" t="s">
        <v>1130</v>
      </c>
      <c r="MFL38" s="374" t="s">
        <v>1130</v>
      </c>
      <c r="MFM38" s="374" t="s">
        <v>1130</v>
      </c>
      <c r="MFN38" s="374" t="s">
        <v>1130</v>
      </c>
      <c r="MFO38" s="374" t="s">
        <v>1130</v>
      </c>
      <c r="MFP38" s="374" t="s">
        <v>1130</v>
      </c>
      <c r="MFQ38" s="374" t="s">
        <v>1130</v>
      </c>
      <c r="MFR38" s="374" t="s">
        <v>1130</v>
      </c>
      <c r="MFS38" s="374" t="s">
        <v>1130</v>
      </c>
      <c r="MFT38" s="374" t="s">
        <v>1130</v>
      </c>
      <c r="MFU38" s="374" t="s">
        <v>1130</v>
      </c>
      <c r="MFV38" s="374" t="s">
        <v>1130</v>
      </c>
      <c r="MFW38" s="374" t="s">
        <v>1130</v>
      </c>
      <c r="MFX38" s="374" t="s">
        <v>1130</v>
      </c>
      <c r="MFY38" s="374" t="s">
        <v>1130</v>
      </c>
      <c r="MFZ38" s="374" t="s">
        <v>1130</v>
      </c>
      <c r="MGA38" s="374" t="s">
        <v>1130</v>
      </c>
      <c r="MGB38" s="374" t="s">
        <v>1130</v>
      </c>
      <c r="MGC38" s="374" t="s">
        <v>1130</v>
      </c>
      <c r="MGD38" s="374" t="s">
        <v>1130</v>
      </c>
      <c r="MGE38" s="374" t="s">
        <v>1130</v>
      </c>
      <c r="MGF38" s="374" t="s">
        <v>1130</v>
      </c>
      <c r="MGG38" s="374" t="s">
        <v>1130</v>
      </c>
      <c r="MGH38" s="374" t="s">
        <v>1130</v>
      </c>
      <c r="MGI38" s="374" t="s">
        <v>1130</v>
      </c>
      <c r="MGJ38" s="374" t="s">
        <v>1130</v>
      </c>
      <c r="MGK38" s="374" t="s">
        <v>1130</v>
      </c>
      <c r="MGL38" s="374" t="s">
        <v>1130</v>
      </c>
      <c r="MGM38" s="374" t="s">
        <v>1130</v>
      </c>
      <c r="MGN38" s="374" t="s">
        <v>1130</v>
      </c>
      <c r="MGO38" s="374" t="s">
        <v>1130</v>
      </c>
      <c r="MGP38" s="374" t="s">
        <v>1130</v>
      </c>
      <c r="MGQ38" s="374" t="s">
        <v>1130</v>
      </c>
      <c r="MGR38" s="374" t="s">
        <v>1130</v>
      </c>
      <c r="MGS38" s="374" t="s">
        <v>1130</v>
      </c>
      <c r="MGT38" s="374" t="s">
        <v>1130</v>
      </c>
      <c r="MGU38" s="374" t="s">
        <v>1130</v>
      </c>
      <c r="MGV38" s="374" t="s">
        <v>1130</v>
      </c>
      <c r="MGW38" s="374" t="s">
        <v>1130</v>
      </c>
      <c r="MGX38" s="374" t="s">
        <v>1130</v>
      </c>
      <c r="MGY38" s="374" t="s">
        <v>1130</v>
      </c>
      <c r="MGZ38" s="374" t="s">
        <v>1130</v>
      </c>
      <c r="MHA38" s="374" t="s">
        <v>1130</v>
      </c>
      <c r="MHB38" s="374" t="s">
        <v>1130</v>
      </c>
      <c r="MHC38" s="374" t="s">
        <v>1130</v>
      </c>
      <c r="MHD38" s="374" t="s">
        <v>1130</v>
      </c>
      <c r="MHE38" s="374" t="s">
        <v>1130</v>
      </c>
      <c r="MHF38" s="374" t="s">
        <v>1130</v>
      </c>
      <c r="MHG38" s="374" t="s">
        <v>1130</v>
      </c>
      <c r="MHH38" s="374" t="s">
        <v>1130</v>
      </c>
      <c r="MHI38" s="374" t="s">
        <v>1130</v>
      </c>
      <c r="MHJ38" s="374" t="s">
        <v>1130</v>
      </c>
      <c r="MHK38" s="374" t="s">
        <v>1130</v>
      </c>
      <c r="MHL38" s="374" t="s">
        <v>1130</v>
      </c>
      <c r="MHM38" s="374" t="s">
        <v>1130</v>
      </c>
      <c r="MHN38" s="374" t="s">
        <v>1130</v>
      </c>
      <c r="MHO38" s="374" t="s">
        <v>1130</v>
      </c>
      <c r="MHP38" s="374" t="s">
        <v>1130</v>
      </c>
      <c r="MHQ38" s="374" t="s">
        <v>1130</v>
      </c>
      <c r="MHR38" s="374" t="s">
        <v>1130</v>
      </c>
      <c r="MHS38" s="374" t="s">
        <v>1130</v>
      </c>
      <c r="MHT38" s="374" t="s">
        <v>1130</v>
      </c>
      <c r="MHU38" s="374" t="s">
        <v>1130</v>
      </c>
      <c r="MHV38" s="374" t="s">
        <v>1130</v>
      </c>
      <c r="MHW38" s="374" t="s">
        <v>1130</v>
      </c>
      <c r="MHX38" s="374" t="s">
        <v>1130</v>
      </c>
      <c r="MHY38" s="374" t="s">
        <v>1130</v>
      </c>
      <c r="MHZ38" s="374" t="s">
        <v>1130</v>
      </c>
      <c r="MIA38" s="374" t="s">
        <v>1130</v>
      </c>
      <c r="MIB38" s="374" t="s">
        <v>1130</v>
      </c>
      <c r="MIC38" s="374" t="s">
        <v>1130</v>
      </c>
      <c r="MID38" s="374" t="s">
        <v>1130</v>
      </c>
      <c r="MIE38" s="374" t="s">
        <v>1130</v>
      </c>
      <c r="MIF38" s="374" t="s">
        <v>1130</v>
      </c>
      <c r="MIG38" s="374" t="s">
        <v>1130</v>
      </c>
      <c r="MIH38" s="374" t="s">
        <v>1130</v>
      </c>
      <c r="MII38" s="374" t="s">
        <v>1130</v>
      </c>
      <c r="MIJ38" s="374" t="s">
        <v>1130</v>
      </c>
      <c r="MIK38" s="374" t="s">
        <v>1130</v>
      </c>
      <c r="MIL38" s="374" t="s">
        <v>1130</v>
      </c>
      <c r="MIM38" s="374" t="s">
        <v>1130</v>
      </c>
      <c r="MIN38" s="374" t="s">
        <v>1130</v>
      </c>
      <c r="MIO38" s="374" t="s">
        <v>1130</v>
      </c>
      <c r="MIP38" s="374" t="s">
        <v>1130</v>
      </c>
      <c r="MIQ38" s="374" t="s">
        <v>1130</v>
      </c>
      <c r="MIR38" s="374" t="s">
        <v>1130</v>
      </c>
      <c r="MIS38" s="374" t="s">
        <v>1130</v>
      </c>
      <c r="MIT38" s="374" t="s">
        <v>1130</v>
      </c>
      <c r="MIU38" s="374" t="s">
        <v>1130</v>
      </c>
      <c r="MIV38" s="374" t="s">
        <v>1130</v>
      </c>
      <c r="MIW38" s="374" t="s">
        <v>1130</v>
      </c>
      <c r="MIX38" s="374" t="s">
        <v>1130</v>
      </c>
      <c r="MIY38" s="374" t="s">
        <v>1130</v>
      </c>
      <c r="MIZ38" s="374" t="s">
        <v>1130</v>
      </c>
      <c r="MJA38" s="374" t="s">
        <v>1130</v>
      </c>
      <c r="MJB38" s="374" t="s">
        <v>1130</v>
      </c>
      <c r="MJC38" s="374" t="s">
        <v>1130</v>
      </c>
      <c r="MJD38" s="374" t="s">
        <v>1130</v>
      </c>
      <c r="MJE38" s="374" t="s">
        <v>1130</v>
      </c>
      <c r="MJF38" s="374" t="s">
        <v>1130</v>
      </c>
      <c r="MJG38" s="374" t="s">
        <v>1130</v>
      </c>
      <c r="MJH38" s="374" t="s">
        <v>1130</v>
      </c>
      <c r="MJI38" s="374" t="s">
        <v>1130</v>
      </c>
      <c r="MJJ38" s="374" t="s">
        <v>1130</v>
      </c>
      <c r="MJK38" s="374" t="s">
        <v>1130</v>
      </c>
      <c r="MJL38" s="374" t="s">
        <v>1130</v>
      </c>
      <c r="MJM38" s="374" t="s">
        <v>1130</v>
      </c>
      <c r="MJN38" s="374" t="s">
        <v>1130</v>
      </c>
      <c r="MJO38" s="374" t="s">
        <v>1130</v>
      </c>
      <c r="MJP38" s="374" t="s">
        <v>1130</v>
      </c>
      <c r="MJQ38" s="374" t="s">
        <v>1130</v>
      </c>
      <c r="MJR38" s="374" t="s">
        <v>1130</v>
      </c>
      <c r="MJS38" s="374" t="s">
        <v>1130</v>
      </c>
      <c r="MJT38" s="374" t="s">
        <v>1130</v>
      </c>
      <c r="MJU38" s="374" t="s">
        <v>1130</v>
      </c>
      <c r="MJV38" s="374" t="s">
        <v>1130</v>
      </c>
      <c r="MJW38" s="374" t="s">
        <v>1130</v>
      </c>
      <c r="MJX38" s="374" t="s">
        <v>1130</v>
      </c>
      <c r="MJY38" s="374" t="s">
        <v>1130</v>
      </c>
      <c r="MJZ38" s="374" t="s">
        <v>1130</v>
      </c>
      <c r="MKA38" s="374" t="s">
        <v>1130</v>
      </c>
      <c r="MKB38" s="374" t="s">
        <v>1130</v>
      </c>
      <c r="MKC38" s="374" t="s">
        <v>1130</v>
      </c>
      <c r="MKD38" s="374" t="s">
        <v>1130</v>
      </c>
      <c r="MKE38" s="374" t="s">
        <v>1130</v>
      </c>
      <c r="MKF38" s="374" t="s">
        <v>1130</v>
      </c>
      <c r="MKG38" s="374" t="s">
        <v>1130</v>
      </c>
      <c r="MKH38" s="374" t="s">
        <v>1130</v>
      </c>
      <c r="MKI38" s="374" t="s">
        <v>1130</v>
      </c>
      <c r="MKJ38" s="374" t="s">
        <v>1130</v>
      </c>
      <c r="MKK38" s="374" t="s">
        <v>1130</v>
      </c>
      <c r="MKL38" s="374" t="s">
        <v>1130</v>
      </c>
      <c r="MKM38" s="374" t="s">
        <v>1130</v>
      </c>
      <c r="MKN38" s="374" t="s">
        <v>1130</v>
      </c>
      <c r="MKO38" s="374" t="s">
        <v>1130</v>
      </c>
      <c r="MKP38" s="374" t="s">
        <v>1130</v>
      </c>
      <c r="MKQ38" s="374" t="s">
        <v>1130</v>
      </c>
      <c r="MKR38" s="374" t="s">
        <v>1130</v>
      </c>
      <c r="MKS38" s="374" t="s">
        <v>1130</v>
      </c>
      <c r="MKT38" s="374" t="s">
        <v>1130</v>
      </c>
      <c r="MKU38" s="374" t="s">
        <v>1130</v>
      </c>
      <c r="MKV38" s="374" t="s">
        <v>1130</v>
      </c>
      <c r="MKW38" s="374" t="s">
        <v>1130</v>
      </c>
      <c r="MKX38" s="374" t="s">
        <v>1130</v>
      </c>
      <c r="MKY38" s="374" t="s">
        <v>1130</v>
      </c>
      <c r="MKZ38" s="374" t="s">
        <v>1130</v>
      </c>
      <c r="MLA38" s="374" t="s">
        <v>1130</v>
      </c>
      <c r="MLB38" s="374" t="s">
        <v>1130</v>
      </c>
      <c r="MLC38" s="374" t="s">
        <v>1130</v>
      </c>
      <c r="MLD38" s="374" t="s">
        <v>1130</v>
      </c>
      <c r="MLE38" s="374" t="s">
        <v>1130</v>
      </c>
      <c r="MLF38" s="374" t="s">
        <v>1130</v>
      </c>
      <c r="MLG38" s="374" t="s">
        <v>1130</v>
      </c>
      <c r="MLH38" s="374" t="s">
        <v>1130</v>
      </c>
      <c r="MLI38" s="374" t="s">
        <v>1130</v>
      </c>
      <c r="MLJ38" s="374" t="s">
        <v>1130</v>
      </c>
      <c r="MLK38" s="374" t="s">
        <v>1130</v>
      </c>
      <c r="MLL38" s="374" t="s">
        <v>1130</v>
      </c>
      <c r="MLM38" s="374" t="s">
        <v>1130</v>
      </c>
      <c r="MLN38" s="374" t="s">
        <v>1130</v>
      </c>
      <c r="MLO38" s="374" t="s">
        <v>1130</v>
      </c>
      <c r="MLP38" s="374" t="s">
        <v>1130</v>
      </c>
      <c r="MLQ38" s="374" t="s">
        <v>1130</v>
      </c>
      <c r="MLR38" s="374" t="s">
        <v>1130</v>
      </c>
      <c r="MLS38" s="374" t="s">
        <v>1130</v>
      </c>
      <c r="MLT38" s="374" t="s">
        <v>1130</v>
      </c>
      <c r="MLU38" s="374" t="s">
        <v>1130</v>
      </c>
      <c r="MLV38" s="374" t="s">
        <v>1130</v>
      </c>
      <c r="MLW38" s="374" t="s">
        <v>1130</v>
      </c>
      <c r="MLX38" s="374" t="s">
        <v>1130</v>
      </c>
      <c r="MLY38" s="374" t="s">
        <v>1130</v>
      </c>
      <c r="MLZ38" s="374" t="s">
        <v>1130</v>
      </c>
      <c r="MMA38" s="374" t="s">
        <v>1130</v>
      </c>
      <c r="MMB38" s="374" t="s">
        <v>1130</v>
      </c>
      <c r="MMC38" s="374" t="s">
        <v>1130</v>
      </c>
      <c r="MMD38" s="374" t="s">
        <v>1130</v>
      </c>
      <c r="MME38" s="374" t="s">
        <v>1130</v>
      </c>
      <c r="MMF38" s="374" t="s">
        <v>1130</v>
      </c>
      <c r="MMG38" s="374" t="s">
        <v>1130</v>
      </c>
      <c r="MMH38" s="374" t="s">
        <v>1130</v>
      </c>
      <c r="MMI38" s="374" t="s">
        <v>1130</v>
      </c>
      <c r="MMJ38" s="374" t="s">
        <v>1130</v>
      </c>
      <c r="MMK38" s="374" t="s">
        <v>1130</v>
      </c>
      <c r="MML38" s="374" t="s">
        <v>1130</v>
      </c>
      <c r="MMM38" s="374" t="s">
        <v>1130</v>
      </c>
      <c r="MMN38" s="374" t="s">
        <v>1130</v>
      </c>
      <c r="MMO38" s="374" t="s">
        <v>1130</v>
      </c>
      <c r="MMP38" s="374" t="s">
        <v>1130</v>
      </c>
      <c r="MMQ38" s="374" t="s">
        <v>1130</v>
      </c>
      <c r="MMR38" s="374" t="s">
        <v>1130</v>
      </c>
      <c r="MMS38" s="374" t="s">
        <v>1130</v>
      </c>
      <c r="MMT38" s="374" t="s">
        <v>1130</v>
      </c>
      <c r="MMU38" s="374" t="s">
        <v>1130</v>
      </c>
      <c r="MMV38" s="374" t="s">
        <v>1130</v>
      </c>
      <c r="MMW38" s="374" t="s">
        <v>1130</v>
      </c>
      <c r="MMX38" s="374" t="s">
        <v>1130</v>
      </c>
      <c r="MMY38" s="374" t="s">
        <v>1130</v>
      </c>
      <c r="MMZ38" s="374" t="s">
        <v>1130</v>
      </c>
      <c r="MNA38" s="374" t="s">
        <v>1130</v>
      </c>
      <c r="MNB38" s="374" t="s">
        <v>1130</v>
      </c>
      <c r="MNC38" s="374" t="s">
        <v>1130</v>
      </c>
      <c r="MND38" s="374" t="s">
        <v>1130</v>
      </c>
      <c r="MNE38" s="374" t="s">
        <v>1130</v>
      </c>
      <c r="MNF38" s="374" t="s">
        <v>1130</v>
      </c>
      <c r="MNG38" s="374" t="s">
        <v>1130</v>
      </c>
      <c r="MNH38" s="374" t="s">
        <v>1130</v>
      </c>
      <c r="MNI38" s="374" t="s">
        <v>1130</v>
      </c>
      <c r="MNJ38" s="374" t="s">
        <v>1130</v>
      </c>
      <c r="MNK38" s="374" t="s">
        <v>1130</v>
      </c>
      <c r="MNL38" s="374" t="s">
        <v>1130</v>
      </c>
      <c r="MNM38" s="374" t="s">
        <v>1130</v>
      </c>
      <c r="MNN38" s="374" t="s">
        <v>1130</v>
      </c>
      <c r="MNO38" s="374" t="s">
        <v>1130</v>
      </c>
      <c r="MNP38" s="374" t="s">
        <v>1130</v>
      </c>
      <c r="MNQ38" s="374" t="s">
        <v>1130</v>
      </c>
      <c r="MNR38" s="374" t="s">
        <v>1130</v>
      </c>
      <c r="MNS38" s="374" t="s">
        <v>1130</v>
      </c>
      <c r="MNT38" s="374" t="s">
        <v>1130</v>
      </c>
      <c r="MNU38" s="374" t="s">
        <v>1130</v>
      </c>
      <c r="MNV38" s="374" t="s">
        <v>1130</v>
      </c>
      <c r="MNW38" s="374" t="s">
        <v>1130</v>
      </c>
      <c r="MNX38" s="374" t="s">
        <v>1130</v>
      </c>
      <c r="MNY38" s="374" t="s">
        <v>1130</v>
      </c>
      <c r="MNZ38" s="374" t="s">
        <v>1130</v>
      </c>
      <c r="MOA38" s="374" t="s">
        <v>1130</v>
      </c>
      <c r="MOB38" s="374" t="s">
        <v>1130</v>
      </c>
      <c r="MOC38" s="374" t="s">
        <v>1130</v>
      </c>
      <c r="MOD38" s="374" t="s">
        <v>1130</v>
      </c>
      <c r="MOE38" s="374" t="s">
        <v>1130</v>
      </c>
      <c r="MOF38" s="374" t="s">
        <v>1130</v>
      </c>
      <c r="MOG38" s="374" t="s">
        <v>1130</v>
      </c>
      <c r="MOH38" s="374" t="s">
        <v>1130</v>
      </c>
      <c r="MOI38" s="374" t="s">
        <v>1130</v>
      </c>
      <c r="MOJ38" s="374" t="s">
        <v>1130</v>
      </c>
      <c r="MOK38" s="374" t="s">
        <v>1130</v>
      </c>
      <c r="MOL38" s="374" t="s">
        <v>1130</v>
      </c>
      <c r="MOM38" s="374" t="s">
        <v>1130</v>
      </c>
      <c r="MON38" s="374" t="s">
        <v>1130</v>
      </c>
      <c r="MOO38" s="374" t="s">
        <v>1130</v>
      </c>
      <c r="MOP38" s="374" t="s">
        <v>1130</v>
      </c>
      <c r="MOQ38" s="374" t="s">
        <v>1130</v>
      </c>
      <c r="MOR38" s="374" t="s">
        <v>1130</v>
      </c>
      <c r="MOS38" s="374" t="s">
        <v>1130</v>
      </c>
      <c r="MOT38" s="374" t="s">
        <v>1130</v>
      </c>
      <c r="MOU38" s="374" t="s">
        <v>1130</v>
      </c>
      <c r="MOV38" s="374" t="s">
        <v>1130</v>
      </c>
      <c r="MOW38" s="374" t="s">
        <v>1130</v>
      </c>
      <c r="MOX38" s="374" t="s">
        <v>1130</v>
      </c>
      <c r="MOY38" s="374" t="s">
        <v>1130</v>
      </c>
      <c r="MOZ38" s="374" t="s">
        <v>1130</v>
      </c>
      <c r="MPA38" s="374" t="s">
        <v>1130</v>
      </c>
      <c r="MPB38" s="374" t="s">
        <v>1130</v>
      </c>
      <c r="MPC38" s="374" t="s">
        <v>1130</v>
      </c>
      <c r="MPD38" s="374" t="s">
        <v>1130</v>
      </c>
      <c r="MPE38" s="374" t="s">
        <v>1130</v>
      </c>
      <c r="MPF38" s="374" t="s">
        <v>1130</v>
      </c>
      <c r="MPG38" s="374" t="s">
        <v>1130</v>
      </c>
      <c r="MPH38" s="374" t="s">
        <v>1130</v>
      </c>
      <c r="MPI38" s="374" t="s">
        <v>1130</v>
      </c>
      <c r="MPJ38" s="374" t="s">
        <v>1130</v>
      </c>
      <c r="MPK38" s="374" t="s">
        <v>1130</v>
      </c>
      <c r="MPL38" s="374" t="s">
        <v>1130</v>
      </c>
      <c r="MPM38" s="374" t="s">
        <v>1130</v>
      </c>
      <c r="MPN38" s="374" t="s">
        <v>1130</v>
      </c>
      <c r="MPO38" s="374" t="s">
        <v>1130</v>
      </c>
      <c r="MPP38" s="374" t="s">
        <v>1130</v>
      </c>
      <c r="MPQ38" s="374" t="s">
        <v>1130</v>
      </c>
      <c r="MPR38" s="374" t="s">
        <v>1130</v>
      </c>
      <c r="MPS38" s="374" t="s">
        <v>1130</v>
      </c>
      <c r="MPT38" s="374" t="s">
        <v>1130</v>
      </c>
      <c r="MPU38" s="374" t="s">
        <v>1130</v>
      </c>
      <c r="MPV38" s="374" t="s">
        <v>1130</v>
      </c>
      <c r="MPW38" s="374" t="s">
        <v>1130</v>
      </c>
      <c r="MPX38" s="374" t="s">
        <v>1130</v>
      </c>
      <c r="MPY38" s="374" t="s">
        <v>1130</v>
      </c>
      <c r="MPZ38" s="374" t="s">
        <v>1130</v>
      </c>
      <c r="MQA38" s="374" t="s">
        <v>1130</v>
      </c>
      <c r="MQB38" s="374" t="s">
        <v>1130</v>
      </c>
      <c r="MQC38" s="374" t="s">
        <v>1130</v>
      </c>
      <c r="MQD38" s="374" t="s">
        <v>1130</v>
      </c>
      <c r="MQE38" s="374" t="s">
        <v>1130</v>
      </c>
      <c r="MQF38" s="374" t="s">
        <v>1130</v>
      </c>
      <c r="MQG38" s="374" t="s">
        <v>1130</v>
      </c>
      <c r="MQH38" s="374" t="s">
        <v>1130</v>
      </c>
      <c r="MQI38" s="374" t="s">
        <v>1130</v>
      </c>
      <c r="MQJ38" s="374" t="s">
        <v>1130</v>
      </c>
      <c r="MQK38" s="374" t="s">
        <v>1130</v>
      </c>
      <c r="MQL38" s="374" t="s">
        <v>1130</v>
      </c>
      <c r="MQM38" s="374" t="s">
        <v>1130</v>
      </c>
      <c r="MQN38" s="374" t="s">
        <v>1130</v>
      </c>
      <c r="MQO38" s="374" t="s">
        <v>1130</v>
      </c>
      <c r="MQP38" s="374" t="s">
        <v>1130</v>
      </c>
      <c r="MQQ38" s="374" t="s">
        <v>1130</v>
      </c>
      <c r="MQR38" s="374" t="s">
        <v>1130</v>
      </c>
      <c r="MQS38" s="374" t="s">
        <v>1130</v>
      </c>
      <c r="MQT38" s="374" t="s">
        <v>1130</v>
      </c>
      <c r="MQU38" s="374" t="s">
        <v>1130</v>
      </c>
      <c r="MQV38" s="374" t="s">
        <v>1130</v>
      </c>
      <c r="MQW38" s="374" t="s">
        <v>1130</v>
      </c>
      <c r="MQX38" s="374" t="s">
        <v>1130</v>
      </c>
      <c r="MQY38" s="374" t="s">
        <v>1130</v>
      </c>
      <c r="MQZ38" s="374" t="s">
        <v>1130</v>
      </c>
      <c r="MRA38" s="374" t="s">
        <v>1130</v>
      </c>
      <c r="MRB38" s="374" t="s">
        <v>1130</v>
      </c>
      <c r="MRC38" s="374" t="s">
        <v>1130</v>
      </c>
      <c r="MRD38" s="374" t="s">
        <v>1130</v>
      </c>
      <c r="MRE38" s="374" t="s">
        <v>1130</v>
      </c>
      <c r="MRF38" s="374" t="s">
        <v>1130</v>
      </c>
      <c r="MRG38" s="374" t="s">
        <v>1130</v>
      </c>
      <c r="MRH38" s="374" t="s">
        <v>1130</v>
      </c>
      <c r="MRI38" s="374" t="s">
        <v>1130</v>
      </c>
      <c r="MRJ38" s="374" t="s">
        <v>1130</v>
      </c>
      <c r="MRK38" s="374" t="s">
        <v>1130</v>
      </c>
      <c r="MRL38" s="374" t="s">
        <v>1130</v>
      </c>
      <c r="MRM38" s="374" t="s">
        <v>1130</v>
      </c>
      <c r="MRN38" s="374" t="s">
        <v>1130</v>
      </c>
      <c r="MRO38" s="374" t="s">
        <v>1130</v>
      </c>
      <c r="MRP38" s="374" t="s">
        <v>1130</v>
      </c>
      <c r="MRQ38" s="374" t="s">
        <v>1130</v>
      </c>
      <c r="MRR38" s="374" t="s">
        <v>1130</v>
      </c>
      <c r="MRS38" s="374" t="s">
        <v>1130</v>
      </c>
      <c r="MRT38" s="374" t="s">
        <v>1130</v>
      </c>
      <c r="MRU38" s="374" t="s">
        <v>1130</v>
      </c>
      <c r="MRV38" s="374" t="s">
        <v>1130</v>
      </c>
      <c r="MRW38" s="374" t="s">
        <v>1130</v>
      </c>
      <c r="MRX38" s="374" t="s">
        <v>1130</v>
      </c>
      <c r="MRY38" s="374" t="s">
        <v>1130</v>
      </c>
      <c r="MRZ38" s="374" t="s">
        <v>1130</v>
      </c>
      <c r="MSA38" s="374" t="s">
        <v>1130</v>
      </c>
      <c r="MSB38" s="374" t="s">
        <v>1130</v>
      </c>
      <c r="MSC38" s="374" t="s">
        <v>1130</v>
      </c>
      <c r="MSD38" s="374" t="s">
        <v>1130</v>
      </c>
      <c r="MSE38" s="374" t="s">
        <v>1130</v>
      </c>
      <c r="MSF38" s="374" t="s">
        <v>1130</v>
      </c>
      <c r="MSG38" s="374" t="s">
        <v>1130</v>
      </c>
      <c r="MSH38" s="374" t="s">
        <v>1130</v>
      </c>
      <c r="MSI38" s="374" t="s">
        <v>1130</v>
      </c>
      <c r="MSJ38" s="374" t="s">
        <v>1130</v>
      </c>
      <c r="MSK38" s="374" t="s">
        <v>1130</v>
      </c>
      <c r="MSL38" s="374" t="s">
        <v>1130</v>
      </c>
      <c r="MSM38" s="374" t="s">
        <v>1130</v>
      </c>
      <c r="MSN38" s="374" t="s">
        <v>1130</v>
      </c>
      <c r="MSO38" s="374" t="s">
        <v>1130</v>
      </c>
      <c r="MSP38" s="374" t="s">
        <v>1130</v>
      </c>
      <c r="MSQ38" s="374" t="s">
        <v>1130</v>
      </c>
      <c r="MSR38" s="374" t="s">
        <v>1130</v>
      </c>
      <c r="MSS38" s="374" t="s">
        <v>1130</v>
      </c>
      <c r="MST38" s="374" t="s">
        <v>1130</v>
      </c>
      <c r="MSU38" s="374" t="s">
        <v>1130</v>
      </c>
      <c r="MSV38" s="374" t="s">
        <v>1130</v>
      </c>
      <c r="MSW38" s="374" t="s">
        <v>1130</v>
      </c>
      <c r="MSX38" s="374" t="s">
        <v>1130</v>
      </c>
      <c r="MSY38" s="374" t="s">
        <v>1130</v>
      </c>
      <c r="MSZ38" s="374" t="s">
        <v>1130</v>
      </c>
      <c r="MTA38" s="374" t="s">
        <v>1130</v>
      </c>
      <c r="MTB38" s="374" t="s">
        <v>1130</v>
      </c>
      <c r="MTC38" s="374" t="s">
        <v>1130</v>
      </c>
      <c r="MTD38" s="374" t="s">
        <v>1130</v>
      </c>
      <c r="MTE38" s="374" t="s">
        <v>1130</v>
      </c>
      <c r="MTF38" s="374" t="s">
        <v>1130</v>
      </c>
      <c r="MTG38" s="374" t="s">
        <v>1130</v>
      </c>
      <c r="MTH38" s="374" t="s">
        <v>1130</v>
      </c>
      <c r="MTI38" s="374" t="s">
        <v>1130</v>
      </c>
      <c r="MTJ38" s="374" t="s">
        <v>1130</v>
      </c>
      <c r="MTK38" s="374" t="s">
        <v>1130</v>
      </c>
      <c r="MTL38" s="374" t="s">
        <v>1130</v>
      </c>
      <c r="MTM38" s="374" t="s">
        <v>1130</v>
      </c>
      <c r="MTN38" s="374" t="s">
        <v>1130</v>
      </c>
      <c r="MTO38" s="374" t="s">
        <v>1130</v>
      </c>
      <c r="MTP38" s="374" t="s">
        <v>1130</v>
      </c>
      <c r="MTQ38" s="374" t="s">
        <v>1130</v>
      </c>
      <c r="MTR38" s="374" t="s">
        <v>1130</v>
      </c>
      <c r="MTS38" s="374" t="s">
        <v>1130</v>
      </c>
      <c r="MTT38" s="374" t="s">
        <v>1130</v>
      </c>
      <c r="MTU38" s="374" t="s">
        <v>1130</v>
      </c>
      <c r="MTV38" s="374" t="s">
        <v>1130</v>
      </c>
      <c r="MTW38" s="374" t="s">
        <v>1130</v>
      </c>
      <c r="MTX38" s="374" t="s">
        <v>1130</v>
      </c>
      <c r="MTY38" s="374" t="s">
        <v>1130</v>
      </c>
      <c r="MTZ38" s="374" t="s">
        <v>1130</v>
      </c>
      <c r="MUA38" s="374" t="s">
        <v>1130</v>
      </c>
      <c r="MUB38" s="374" t="s">
        <v>1130</v>
      </c>
      <c r="MUC38" s="374" t="s">
        <v>1130</v>
      </c>
      <c r="MUD38" s="374" t="s">
        <v>1130</v>
      </c>
      <c r="MUE38" s="374" t="s">
        <v>1130</v>
      </c>
      <c r="MUF38" s="374" t="s">
        <v>1130</v>
      </c>
      <c r="MUG38" s="374" t="s">
        <v>1130</v>
      </c>
      <c r="MUH38" s="374" t="s">
        <v>1130</v>
      </c>
      <c r="MUI38" s="374" t="s">
        <v>1130</v>
      </c>
      <c r="MUJ38" s="374" t="s">
        <v>1130</v>
      </c>
      <c r="MUK38" s="374" t="s">
        <v>1130</v>
      </c>
      <c r="MUL38" s="374" t="s">
        <v>1130</v>
      </c>
      <c r="MUM38" s="374" t="s">
        <v>1130</v>
      </c>
      <c r="MUN38" s="374" t="s">
        <v>1130</v>
      </c>
      <c r="MUO38" s="374" t="s">
        <v>1130</v>
      </c>
      <c r="MUP38" s="374" t="s">
        <v>1130</v>
      </c>
      <c r="MUQ38" s="374" t="s">
        <v>1130</v>
      </c>
      <c r="MUR38" s="374" t="s">
        <v>1130</v>
      </c>
      <c r="MUS38" s="374" t="s">
        <v>1130</v>
      </c>
      <c r="MUT38" s="374" t="s">
        <v>1130</v>
      </c>
      <c r="MUU38" s="374" t="s">
        <v>1130</v>
      </c>
      <c r="MUV38" s="374" t="s">
        <v>1130</v>
      </c>
      <c r="MUW38" s="374" t="s">
        <v>1130</v>
      </c>
      <c r="MUX38" s="374" t="s">
        <v>1130</v>
      </c>
      <c r="MUY38" s="374" t="s">
        <v>1130</v>
      </c>
      <c r="MUZ38" s="374" t="s">
        <v>1130</v>
      </c>
      <c r="MVA38" s="374" t="s">
        <v>1130</v>
      </c>
      <c r="MVB38" s="374" t="s">
        <v>1130</v>
      </c>
      <c r="MVC38" s="374" t="s">
        <v>1130</v>
      </c>
      <c r="MVD38" s="374" t="s">
        <v>1130</v>
      </c>
      <c r="MVE38" s="374" t="s">
        <v>1130</v>
      </c>
      <c r="MVF38" s="374" t="s">
        <v>1130</v>
      </c>
      <c r="MVG38" s="374" t="s">
        <v>1130</v>
      </c>
      <c r="MVH38" s="374" t="s">
        <v>1130</v>
      </c>
      <c r="MVI38" s="374" t="s">
        <v>1130</v>
      </c>
      <c r="MVJ38" s="374" t="s">
        <v>1130</v>
      </c>
      <c r="MVK38" s="374" t="s">
        <v>1130</v>
      </c>
      <c r="MVL38" s="374" t="s">
        <v>1130</v>
      </c>
      <c r="MVM38" s="374" t="s">
        <v>1130</v>
      </c>
      <c r="MVN38" s="374" t="s">
        <v>1130</v>
      </c>
      <c r="MVO38" s="374" t="s">
        <v>1130</v>
      </c>
      <c r="MVP38" s="374" t="s">
        <v>1130</v>
      </c>
      <c r="MVQ38" s="374" t="s">
        <v>1130</v>
      </c>
      <c r="MVR38" s="374" t="s">
        <v>1130</v>
      </c>
      <c r="MVS38" s="374" t="s">
        <v>1130</v>
      </c>
      <c r="MVT38" s="374" t="s">
        <v>1130</v>
      </c>
      <c r="MVU38" s="374" t="s">
        <v>1130</v>
      </c>
      <c r="MVV38" s="374" t="s">
        <v>1130</v>
      </c>
      <c r="MVW38" s="374" t="s">
        <v>1130</v>
      </c>
      <c r="MVX38" s="374" t="s">
        <v>1130</v>
      </c>
      <c r="MVY38" s="374" t="s">
        <v>1130</v>
      </c>
      <c r="MVZ38" s="374" t="s">
        <v>1130</v>
      </c>
      <c r="MWA38" s="374" t="s">
        <v>1130</v>
      </c>
      <c r="MWB38" s="374" t="s">
        <v>1130</v>
      </c>
      <c r="MWC38" s="374" t="s">
        <v>1130</v>
      </c>
      <c r="MWD38" s="374" t="s">
        <v>1130</v>
      </c>
      <c r="MWE38" s="374" t="s">
        <v>1130</v>
      </c>
      <c r="MWF38" s="374" t="s">
        <v>1130</v>
      </c>
      <c r="MWG38" s="374" t="s">
        <v>1130</v>
      </c>
      <c r="MWH38" s="374" t="s">
        <v>1130</v>
      </c>
      <c r="MWI38" s="374" t="s">
        <v>1130</v>
      </c>
      <c r="MWJ38" s="374" t="s">
        <v>1130</v>
      </c>
      <c r="MWK38" s="374" t="s">
        <v>1130</v>
      </c>
      <c r="MWL38" s="374" t="s">
        <v>1130</v>
      </c>
      <c r="MWM38" s="374" t="s">
        <v>1130</v>
      </c>
      <c r="MWN38" s="374" t="s">
        <v>1130</v>
      </c>
      <c r="MWO38" s="374" t="s">
        <v>1130</v>
      </c>
      <c r="MWP38" s="374" t="s">
        <v>1130</v>
      </c>
      <c r="MWQ38" s="374" t="s">
        <v>1130</v>
      </c>
      <c r="MWR38" s="374" t="s">
        <v>1130</v>
      </c>
      <c r="MWS38" s="374" t="s">
        <v>1130</v>
      </c>
      <c r="MWT38" s="374" t="s">
        <v>1130</v>
      </c>
      <c r="MWU38" s="374" t="s">
        <v>1130</v>
      </c>
      <c r="MWV38" s="374" t="s">
        <v>1130</v>
      </c>
      <c r="MWW38" s="374" t="s">
        <v>1130</v>
      </c>
      <c r="MWX38" s="374" t="s">
        <v>1130</v>
      </c>
      <c r="MWY38" s="374" t="s">
        <v>1130</v>
      </c>
      <c r="MWZ38" s="374" t="s">
        <v>1130</v>
      </c>
      <c r="MXA38" s="374" t="s">
        <v>1130</v>
      </c>
      <c r="MXB38" s="374" t="s">
        <v>1130</v>
      </c>
      <c r="MXC38" s="374" t="s">
        <v>1130</v>
      </c>
      <c r="MXD38" s="374" t="s">
        <v>1130</v>
      </c>
      <c r="MXE38" s="374" t="s">
        <v>1130</v>
      </c>
      <c r="MXF38" s="374" t="s">
        <v>1130</v>
      </c>
      <c r="MXG38" s="374" t="s">
        <v>1130</v>
      </c>
      <c r="MXH38" s="374" t="s">
        <v>1130</v>
      </c>
      <c r="MXI38" s="374" t="s">
        <v>1130</v>
      </c>
      <c r="MXJ38" s="374" t="s">
        <v>1130</v>
      </c>
      <c r="MXK38" s="374" t="s">
        <v>1130</v>
      </c>
      <c r="MXL38" s="374" t="s">
        <v>1130</v>
      </c>
      <c r="MXM38" s="374" t="s">
        <v>1130</v>
      </c>
      <c r="MXN38" s="374" t="s">
        <v>1130</v>
      </c>
      <c r="MXO38" s="374" t="s">
        <v>1130</v>
      </c>
      <c r="MXP38" s="374" t="s">
        <v>1130</v>
      </c>
      <c r="MXQ38" s="374" t="s">
        <v>1130</v>
      </c>
      <c r="MXR38" s="374" t="s">
        <v>1130</v>
      </c>
      <c r="MXS38" s="374" t="s">
        <v>1130</v>
      </c>
      <c r="MXT38" s="374" t="s">
        <v>1130</v>
      </c>
      <c r="MXU38" s="374" t="s">
        <v>1130</v>
      </c>
      <c r="MXV38" s="374" t="s">
        <v>1130</v>
      </c>
      <c r="MXW38" s="374" t="s">
        <v>1130</v>
      </c>
      <c r="MXX38" s="374" t="s">
        <v>1130</v>
      </c>
      <c r="MXY38" s="374" t="s">
        <v>1130</v>
      </c>
      <c r="MXZ38" s="374" t="s">
        <v>1130</v>
      </c>
      <c r="MYA38" s="374" t="s">
        <v>1130</v>
      </c>
      <c r="MYB38" s="374" t="s">
        <v>1130</v>
      </c>
      <c r="MYC38" s="374" t="s">
        <v>1130</v>
      </c>
      <c r="MYD38" s="374" t="s">
        <v>1130</v>
      </c>
      <c r="MYE38" s="374" t="s">
        <v>1130</v>
      </c>
      <c r="MYF38" s="374" t="s">
        <v>1130</v>
      </c>
      <c r="MYG38" s="374" t="s">
        <v>1130</v>
      </c>
      <c r="MYH38" s="374" t="s">
        <v>1130</v>
      </c>
      <c r="MYI38" s="374" t="s">
        <v>1130</v>
      </c>
      <c r="MYJ38" s="374" t="s">
        <v>1130</v>
      </c>
      <c r="MYK38" s="374" t="s">
        <v>1130</v>
      </c>
      <c r="MYL38" s="374" t="s">
        <v>1130</v>
      </c>
      <c r="MYM38" s="374" t="s">
        <v>1130</v>
      </c>
      <c r="MYN38" s="374" t="s">
        <v>1130</v>
      </c>
      <c r="MYO38" s="374" t="s">
        <v>1130</v>
      </c>
      <c r="MYP38" s="374" t="s">
        <v>1130</v>
      </c>
      <c r="MYQ38" s="374" t="s">
        <v>1130</v>
      </c>
      <c r="MYR38" s="374" t="s">
        <v>1130</v>
      </c>
      <c r="MYS38" s="374" t="s">
        <v>1130</v>
      </c>
      <c r="MYT38" s="374" t="s">
        <v>1130</v>
      </c>
      <c r="MYU38" s="374" t="s">
        <v>1130</v>
      </c>
      <c r="MYV38" s="374" t="s">
        <v>1130</v>
      </c>
      <c r="MYW38" s="374" t="s">
        <v>1130</v>
      </c>
      <c r="MYX38" s="374" t="s">
        <v>1130</v>
      </c>
      <c r="MYY38" s="374" t="s">
        <v>1130</v>
      </c>
      <c r="MYZ38" s="374" t="s">
        <v>1130</v>
      </c>
      <c r="MZA38" s="374" t="s">
        <v>1130</v>
      </c>
      <c r="MZB38" s="374" t="s">
        <v>1130</v>
      </c>
      <c r="MZC38" s="374" t="s">
        <v>1130</v>
      </c>
      <c r="MZD38" s="374" t="s">
        <v>1130</v>
      </c>
      <c r="MZE38" s="374" t="s">
        <v>1130</v>
      </c>
      <c r="MZF38" s="374" t="s">
        <v>1130</v>
      </c>
      <c r="MZG38" s="374" t="s">
        <v>1130</v>
      </c>
      <c r="MZH38" s="374" t="s">
        <v>1130</v>
      </c>
      <c r="MZI38" s="374" t="s">
        <v>1130</v>
      </c>
      <c r="MZJ38" s="374" t="s">
        <v>1130</v>
      </c>
      <c r="MZK38" s="374" t="s">
        <v>1130</v>
      </c>
      <c r="MZL38" s="374" t="s">
        <v>1130</v>
      </c>
      <c r="MZM38" s="374" t="s">
        <v>1130</v>
      </c>
      <c r="MZN38" s="374" t="s">
        <v>1130</v>
      </c>
      <c r="MZO38" s="374" t="s">
        <v>1130</v>
      </c>
      <c r="MZP38" s="374" t="s">
        <v>1130</v>
      </c>
      <c r="MZQ38" s="374" t="s">
        <v>1130</v>
      </c>
      <c r="MZR38" s="374" t="s">
        <v>1130</v>
      </c>
      <c r="MZS38" s="374" t="s">
        <v>1130</v>
      </c>
      <c r="MZT38" s="374" t="s">
        <v>1130</v>
      </c>
      <c r="MZU38" s="374" t="s">
        <v>1130</v>
      </c>
      <c r="MZV38" s="374" t="s">
        <v>1130</v>
      </c>
      <c r="MZW38" s="374" t="s">
        <v>1130</v>
      </c>
      <c r="MZX38" s="374" t="s">
        <v>1130</v>
      </c>
      <c r="MZY38" s="374" t="s">
        <v>1130</v>
      </c>
      <c r="MZZ38" s="374" t="s">
        <v>1130</v>
      </c>
      <c r="NAA38" s="374" t="s">
        <v>1130</v>
      </c>
      <c r="NAB38" s="374" t="s">
        <v>1130</v>
      </c>
      <c r="NAC38" s="374" t="s">
        <v>1130</v>
      </c>
      <c r="NAD38" s="374" t="s">
        <v>1130</v>
      </c>
      <c r="NAE38" s="374" t="s">
        <v>1130</v>
      </c>
      <c r="NAF38" s="374" t="s">
        <v>1130</v>
      </c>
      <c r="NAG38" s="374" t="s">
        <v>1130</v>
      </c>
      <c r="NAH38" s="374" t="s">
        <v>1130</v>
      </c>
      <c r="NAI38" s="374" t="s">
        <v>1130</v>
      </c>
      <c r="NAJ38" s="374" t="s">
        <v>1130</v>
      </c>
      <c r="NAK38" s="374" t="s">
        <v>1130</v>
      </c>
      <c r="NAL38" s="374" t="s">
        <v>1130</v>
      </c>
      <c r="NAM38" s="374" t="s">
        <v>1130</v>
      </c>
      <c r="NAN38" s="374" t="s">
        <v>1130</v>
      </c>
      <c r="NAO38" s="374" t="s">
        <v>1130</v>
      </c>
      <c r="NAP38" s="374" t="s">
        <v>1130</v>
      </c>
      <c r="NAQ38" s="374" t="s">
        <v>1130</v>
      </c>
      <c r="NAR38" s="374" t="s">
        <v>1130</v>
      </c>
      <c r="NAS38" s="374" t="s">
        <v>1130</v>
      </c>
      <c r="NAT38" s="374" t="s">
        <v>1130</v>
      </c>
      <c r="NAU38" s="374" t="s">
        <v>1130</v>
      </c>
      <c r="NAV38" s="374" t="s">
        <v>1130</v>
      </c>
      <c r="NAW38" s="374" t="s">
        <v>1130</v>
      </c>
      <c r="NAX38" s="374" t="s">
        <v>1130</v>
      </c>
      <c r="NAY38" s="374" t="s">
        <v>1130</v>
      </c>
      <c r="NAZ38" s="374" t="s">
        <v>1130</v>
      </c>
      <c r="NBA38" s="374" t="s">
        <v>1130</v>
      </c>
      <c r="NBB38" s="374" t="s">
        <v>1130</v>
      </c>
      <c r="NBC38" s="374" t="s">
        <v>1130</v>
      </c>
      <c r="NBD38" s="374" t="s">
        <v>1130</v>
      </c>
      <c r="NBE38" s="374" t="s">
        <v>1130</v>
      </c>
      <c r="NBF38" s="374" t="s">
        <v>1130</v>
      </c>
      <c r="NBG38" s="374" t="s">
        <v>1130</v>
      </c>
      <c r="NBH38" s="374" t="s">
        <v>1130</v>
      </c>
      <c r="NBI38" s="374" t="s">
        <v>1130</v>
      </c>
      <c r="NBJ38" s="374" t="s">
        <v>1130</v>
      </c>
      <c r="NBK38" s="374" t="s">
        <v>1130</v>
      </c>
      <c r="NBL38" s="374" t="s">
        <v>1130</v>
      </c>
      <c r="NBM38" s="374" t="s">
        <v>1130</v>
      </c>
      <c r="NBN38" s="374" t="s">
        <v>1130</v>
      </c>
      <c r="NBO38" s="374" t="s">
        <v>1130</v>
      </c>
      <c r="NBP38" s="374" t="s">
        <v>1130</v>
      </c>
      <c r="NBQ38" s="374" t="s">
        <v>1130</v>
      </c>
      <c r="NBR38" s="374" t="s">
        <v>1130</v>
      </c>
      <c r="NBS38" s="374" t="s">
        <v>1130</v>
      </c>
      <c r="NBT38" s="374" t="s">
        <v>1130</v>
      </c>
      <c r="NBU38" s="374" t="s">
        <v>1130</v>
      </c>
      <c r="NBV38" s="374" t="s">
        <v>1130</v>
      </c>
      <c r="NBW38" s="374" t="s">
        <v>1130</v>
      </c>
      <c r="NBX38" s="374" t="s">
        <v>1130</v>
      </c>
      <c r="NBY38" s="374" t="s">
        <v>1130</v>
      </c>
      <c r="NBZ38" s="374" t="s">
        <v>1130</v>
      </c>
      <c r="NCA38" s="374" t="s">
        <v>1130</v>
      </c>
      <c r="NCB38" s="374" t="s">
        <v>1130</v>
      </c>
      <c r="NCC38" s="374" t="s">
        <v>1130</v>
      </c>
      <c r="NCD38" s="374" t="s">
        <v>1130</v>
      </c>
      <c r="NCE38" s="374" t="s">
        <v>1130</v>
      </c>
      <c r="NCF38" s="374" t="s">
        <v>1130</v>
      </c>
      <c r="NCG38" s="374" t="s">
        <v>1130</v>
      </c>
      <c r="NCH38" s="374" t="s">
        <v>1130</v>
      </c>
      <c r="NCI38" s="374" t="s">
        <v>1130</v>
      </c>
      <c r="NCJ38" s="374" t="s">
        <v>1130</v>
      </c>
      <c r="NCK38" s="374" t="s">
        <v>1130</v>
      </c>
      <c r="NCL38" s="374" t="s">
        <v>1130</v>
      </c>
      <c r="NCM38" s="374" t="s">
        <v>1130</v>
      </c>
      <c r="NCN38" s="374" t="s">
        <v>1130</v>
      </c>
      <c r="NCO38" s="374" t="s">
        <v>1130</v>
      </c>
      <c r="NCP38" s="374" t="s">
        <v>1130</v>
      </c>
      <c r="NCQ38" s="374" t="s">
        <v>1130</v>
      </c>
      <c r="NCR38" s="374" t="s">
        <v>1130</v>
      </c>
      <c r="NCS38" s="374" t="s">
        <v>1130</v>
      </c>
      <c r="NCT38" s="374" t="s">
        <v>1130</v>
      </c>
      <c r="NCU38" s="374" t="s">
        <v>1130</v>
      </c>
      <c r="NCV38" s="374" t="s">
        <v>1130</v>
      </c>
      <c r="NCW38" s="374" t="s">
        <v>1130</v>
      </c>
      <c r="NCX38" s="374" t="s">
        <v>1130</v>
      </c>
      <c r="NCY38" s="374" t="s">
        <v>1130</v>
      </c>
      <c r="NCZ38" s="374" t="s">
        <v>1130</v>
      </c>
      <c r="NDA38" s="374" t="s">
        <v>1130</v>
      </c>
      <c r="NDB38" s="374" t="s">
        <v>1130</v>
      </c>
      <c r="NDC38" s="374" t="s">
        <v>1130</v>
      </c>
      <c r="NDD38" s="374" t="s">
        <v>1130</v>
      </c>
      <c r="NDE38" s="374" t="s">
        <v>1130</v>
      </c>
      <c r="NDF38" s="374" t="s">
        <v>1130</v>
      </c>
      <c r="NDG38" s="374" t="s">
        <v>1130</v>
      </c>
      <c r="NDH38" s="374" t="s">
        <v>1130</v>
      </c>
      <c r="NDI38" s="374" t="s">
        <v>1130</v>
      </c>
      <c r="NDJ38" s="374" t="s">
        <v>1130</v>
      </c>
      <c r="NDK38" s="374" t="s">
        <v>1130</v>
      </c>
      <c r="NDL38" s="374" t="s">
        <v>1130</v>
      </c>
      <c r="NDM38" s="374" t="s">
        <v>1130</v>
      </c>
      <c r="NDN38" s="374" t="s">
        <v>1130</v>
      </c>
      <c r="NDO38" s="374" t="s">
        <v>1130</v>
      </c>
      <c r="NDP38" s="374" t="s">
        <v>1130</v>
      </c>
      <c r="NDQ38" s="374" t="s">
        <v>1130</v>
      </c>
      <c r="NDR38" s="374" t="s">
        <v>1130</v>
      </c>
      <c r="NDS38" s="374" t="s">
        <v>1130</v>
      </c>
      <c r="NDT38" s="374" t="s">
        <v>1130</v>
      </c>
      <c r="NDU38" s="374" t="s">
        <v>1130</v>
      </c>
      <c r="NDV38" s="374" t="s">
        <v>1130</v>
      </c>
      <c r="NDW38" s="374" t="s">
        <v>1130</v>
      </c>
      <c r="NDX38" s="374" t="s">
        <v>1130</v>
      </c>
      <c r="NDY38" s="374" t="s">
        <v>1130</v>
      </c>
      <c r="NDZ38" s="374" t="s">
        <v>1130</v>
      </c>
      <c r="NEA38" s="374" t="s">
        <v>1130</v>
      </c>
      <c r="NEB38" s="374" t="s">
        <v>1130</v>
      </c>
      <c r="NEC38" s="374" t="s">
        <v>1130</v>
      </c>
      <c r="NED38" s="374" t="s">
        <v>1130</v>
      </c>
      <c r="NEE38" s="374" t="s">
        <v>1130</v>
      </c>
      <c r="NEF38" s="374" t="s">
        <v>1130</v>
      </c>
      <c r="NEG38" s="374" t="s">
        <v>1130</v>
      </c>
      <c r="NEH38" s="374" t="s">
        <v>1130</v>
      </c>
      <c r="NEI38" s="374" t="s">
        <v>1130</v>
      </c>
      <c r="NEJ38" s="374" t="s">
        <v>1130</v>
      </c>
      <c r="NEK38" s="374" t="s">
        <v>1130</v>
      </c>
      <c r="NEL38" s="374" t="s">
        <v>1130</v>
      </c>
      <c r="NEM38" s="374" t="s">
        <v>1130</v>
      </c>
      <c r="NEN38" s="374" t="s">
        <v>1130</v>
      </c>
      <c r="NEO38" s="374" t="s">
        <v>1130</v>
      </c>
      <c r="NEP38" s="374" t="s">
        <v>1130</v>
      </c>
      <c r="NEQ38" s="374" t="s">
        <v>1130</v>
      </c>
      <c r="NER38" s="374" t="s">
        <v>1130</v>
      </c>
      <c r="NES38" s="374" t="s">
        <v>1130</v>
      </c>
      <c r="NET38" s="374" t="s">
        <v>1130</v>
      </c>
      <c r="NEU38" s="374" t="s">
        <v>1130</v>
      </c>
      <c r="NEV38" s="374" t="s">
        <v>1130</v>
      </c>
      <c r="NEW38" s="374" t="s">
        <v>1130</v>
      </c>
      <c r="NEX38" s="374" t="s">
        <v>1130</v>
      </c>
      <c r="NEY38" s="374" t="s">
        <v>1130</v>
      </c>
      <c r="NEZ38" s="374" t="s">
        <v>1130</v>
      </c>
      <c r="NFA38" s="374" t="s">
        <v>1130</v>
      </c>
      <c r="NFB38" s="374" t="s">
        <v>1130</v>
      </c>
      <c r="NFC38" s="374" t="s">
        <v>1130</v>
      </c>
      <c r="NFD38" s="374" t="s">
        <v>1130</v>
      </c>
      <c r="NFE38" s="374" t="s">
        <v>1130</v>
      </c>
      <c r="NFF38" s="374" t="s">
        <v>1130</v>
      </c>
      <c r="NFG38" s="374" t="s">
        <v>1130</v>
      </c>
      <c r="NFH38" s="374" t="s">
        <v>1130</v>
      </c>
      <c r="NFI38" s="374" t="s">
        <v>1130</v>
      </c>
      <c r="NFJ38" s="374" t="s">
        <v>1130</v>
      </c>
      <c r="NFK38" s="374" t="s">
        <v>1130</v>
      </c>
      <c r="NFL38" s="374" t="s">
        <v>1130</v>
      </c>
      <c r="NFM38" s="374" t="s">
        <v>1130</v>
      </c>
      <c r="NFN38" s="374" t="s">
        <v>1130</v>
      </c>
      <c r="NFO38" s="374" t="s">
        <v>1130</v>
      </c>
      <c r="NFP38" s="374" t="s">
        <v>1130</v>
      </c>
      <c r="NFQ38" s="374" t="s">
        <v>1130</v>
      </c>
      <c r="NFR38" s="374" t="s">
        <v>1130</v>
      </c>
      <c r="NFS38" s="374" t="s">
        <v>1130</v>
      </c>
      <c r="NFT38" s="374" t="s">
        <v>1130</v>
      </c>
      <c r="NFU38" s="374" t="s">
        <v>1130</v>
      </c>
      <c r="NFV38" s="374" t="s">
        <v>1130</v>
      </c>
      <c r="NFW38" s="374" t="s">
        <v>1130</v>
      </c>
      <c r="NFX38" s="374" t="s">
        <v>1130</v>
      </c>
      <c r="NFY38" s="374" t="s">
        <v>1130</v>
      </c>
      <c r="NFZ38" s="374" t="s">
        <v>1130</v>
      </c>
      <c r="NGA38" s="374" t="s">
        <v>1130</v>
      </c>
      <c r="NGB38" s="374" t="s">
        <v>1130</v>
      </c>
      <c r="NGC38" s="374" t="s">
        <v>1130</v>
      </c>
      <c r="NGD38" s="374" t="s">
        <v>1130</v>
      </c>
      <c r="NGE38" s="374" t="s">
        <v>1130</v>
      </c>
      <c r="NGF38" s="374" t="s">
        <v>1130</v>
      </c>
      <c r="NGG38" s="374" t="s">
        <v>1130</v>
      </c>
      <c r="NGH38" s="374" t="s">
        <v>1130</v>
      </c>
      <c r="NGI38" s="374" t="s">
        <v>1130</v>
      </c>
      <c r="NGJ38" s="374" t="s">
        <v>1130</v>
      </c>
      <c r="NGK38" s="374" t="s">
        <v>1130</v>
      </c>
      <c r="NGL38" s="374" t="s">
        <v>1130</v>
      </c>
      <c r="NGM38" s="374" t="s">
        <v>1130</v>
      </c>
      <c r="NGN38" s="374" t="s">
        <v>1130</v>
      </c>
      <c r="NGO38" s="374" t="s">
        <v>1130</v>
      </c>
      <c r="NGP38" s="374" t="s">
        <v>1130</v>
      </c>
      <c r="NGQ38" s="374" t="s">
        <v>1130</v>
      </c>
      <c r="NGR38" s="374" t="s">
        <v>1130</v>
      </c>
      <c r="NGS38" s="374" t="s">
        <v>1130</v>
      </c>
      <c r="NGT38" s="374" t="s">
        <v>1130</v>
      </c>
      <c r="NGU38" s="374" t="s">
        <v>1130</v>
      </c>
      <c r="NGV38" s="374" t="s">
        <v>1130</v>
      </c>
      <c r="NGW38" s="374" t="s">
        <v>1130</v>
      </c>
      <c r="NGX38" s="374" t="s">
        <v>1130</v>
      </c>
      <c r="NGY38" s="374" t="s">
        <v>1130</v>
      </c>
      <c r="NGZ38" s="374" t="s">
        <v>1130</v>
      </c>
      <c r="NHA38" s="374" t="s">
        <v>1130</v>
      </c>
      <c r="NHB38" s="374" t="s">
        <v>1130</v>
      </c>
      <c r="NHC38" s="374" t="s">
        <v>1130</v>
      </c>
      <c r="NHD38" s="374" t="s">
        <v>1130</v>
      </c>
      <c r="NHE38" s="374" t="s">
        <v>1130</v>
      </c>
      <c r="NHF38" s="374" t="s">
        <v>1130</v>
      </c>
      <c r="NHG38" s="374" t="s">
        <v>1130</v>
      </c>
      <c r="NHH38" s="374" t="s">
        <v>1130</v>
      </c>
      <c r="NHI38" s="374" t="s">
        <v>1130</v>
      </c>
      <c r="NHJ38" s="374" t="s">
        <v>1130</v>
      </c>
      <c r="NHK38" s="374" t="s">
        <v>1130</v>
      </c>
      <c r="NHL38" s="374" t="s">
        <v>1130</v>
      </c>
      <c r="NHM38" s="374" t="s">
        <v>1130</v>
      </c>
      <c r="NHN38" s="374" t="s">
        <v>1130</v>
      </c>
      <c r="NHO38" s="374" t="s">
        <v>1130</v>
      </c>
      <c r="NHP38" s="374" t="s">
        <v>1130</v>
      </c>
      <c r="NHQ38" s="374" t="s">
        <v>1130</v>
      </c>
      <c r="NHR38" s="374" t="s">
        <v>1130</v>
      </c>
      <c r="NHS38" s="374" t="s">
        <v>1130</v>
      </c>
      <c r="NHT38" s="374" t="s">
        <v>1130</v>
      </c>
      <c r="NHU38" s="374" t="s">
        <v>1130</v>
      </c>
      <c r="NHV38" s="374" t="s">
        <v>1130</v>
      </c>
      <c r="NHW38" s="374" t="s">
        <v>1130</v>
      </c>
      <c r="NHX38" s="374" t="s">
        <v>1130</v>
      </c>
      <c r="NHY38" s="374" t="s">
        <v>1130</v>
      </c>
      <c r="NHZ38" s="374" t="s">
        <v>1130</v>
      </c>
      <c r="NIA38" s="374" t="s">
        <v>1130</v>
      </c>
      <c r="NIB38" s="374" t="s">
        <v>1130</v>
      </c>
      <c r="NIC38" s="374" t="s">
        <v>1130</v>
      </c>
      <c r="NID38" s="374" t="s">
        <v>1130</v>
      </c>
      <c r="NIE38" s="374" t="s">
        <v>1130</v>
      </c>
      <c r="NIF38" s="374" t="s">
        <v>1130</v>
      </c>
      <c r="NIG38" s="374" t="s">
        <v>1130</v>
      </c>
      <c r="NIH38" s="374" t="s">
        <v>1130</v>
      </c>
      <c r="NII38" s="374" t="s">
        <v>1130</v>
      </c>
      <c r="NIJ38" s="374" t="s">
        <v>1130</v>
      </c>
      <c r="NIK38" s="374" t="s">
        <v>1130</v>
      </c>
      <c r="NIL38" s="374" t="s">
        <v>1130</v>
      </c>
      <c r="NIM38" s="374" t="s">
        <v>1130</v>
      </c>
      <c r="NIN38" s="374" t="s">
        <v>1130</v>
      </c>
      <c r="NIO38" s="374" t="s">
        <v>1130</v>
      </c>
      <c r="NIP38" s="374" t="s">
        <v>1130</v>
      </c>
      <c r="NIQ38" s="374" t="s">
        <v>1130</v>
      </c>
      <c r="NIR38" s="374" t="s">
        <v>1130</v>
      </c>
      <c r="NIS38" s="374" t="s">
        <v>1130</v>
      </c>
      <c r="NIT38" s="374" t="s">
        <v>1130</v>
      </c>
      <c r="NIU38" s="374" t="s">
        <v>1130</v>
      </c>
      <c r="NIV38" s="374" t="s">
        <v>1130</v>
      </c>
      <c r="NIW38" s="374" t="s">
        <v>1130</v>
      </c>
      <c r="NIX38" s="374" t="s">
        <v>1130</v>
      </c>
      <c r="NIY38" s="374" t="s">
        <v>1130</v>
      </c>
      <c r="NIZ38" s="374" t="s">
        <v>1130</v>
      </c>
      <c r="NJA38" s="374" t="s">
        <v>1130</v>
      </c>
      <c r="NJB38" s="374" t="s">
        <v>1130</v>
      </c>
      <c r="NJC38" s="374" t="s">
        <v>1130</v>
      </c>
      <c r="NJD38" s="374" t="s">
        <v>1130</v>
      </c>
      <c r="NJE38" s="374" t="s">
        <v>1130</v>
      </c>
      <c r="NJF38" s="374" t="s">
        <v>1130</v>
      </c>
      <c r="NJG38" s="374" t="s">
        <v>1130</v>
      </c>
      <c r="NJH38" s="374" t="s">
        <v>1130</v>
      </c>
      <c r="NJI38" s="374" t="s">
        <v>1130</v>
      </c>
      <c r="NJJ38" s="374" t="s">
        <v>1130</v>
      </c>
      <c r="NJK38" s="374" t="s">
        <v>1130</v>
      </c>
      <c r="NJL38" s="374" t="s">
        <v>1130</v>
      </c>
      <c r="NJM38" s="374" t="s">
        <v>1130</v>
      </c>
      <c r="NJN38" s="374" t="s">
        <v>1130</v>
      </c>
      <c r="NJO38" s="374" t="s">
        <v>1130</v>
      </c>
      <c r="NJP38" s="374" t="s">
        <v>1130</v>
      </c>
      <c r="NJQ38" s="374" t="s">
        <v>1130</v>
      </c>
      <c r="NJR38" s="374" t="s">
        <v>1130</v>
      </c>
      <c r="NJS38" s="374" t="s">
        <v>1130</v>
      </c>
      <c r="NJT38" s="374" t="s">
        <v>1130</v>
      </c>
      <c r="NJU38" s="374" t="s">
        <v>1130</v>
      </c>
      <c r="NJV38" s="374" t="s">
        <v>1130</v>
      </c>
      <c r="NJW38" s="374" t="s">
        <v>1130</v>
      </c>
      <c r="NJX38" s="374" t="s">
        <v>1130</v>
      </c>
      <c r="NJY38" s="374" t="s">
        <v>1130</v>
      </c>
      <c r="NJZ38" s="374" t="s">
        <v>1130</v>
      </c>
      <c r="NKA38" s="374" t="s">
        <v>1130</v>
      </c>
      <c r="NKB38" s="374" t="s">
        <v>1130</v>
      </c>
      <c r="NKC38" s="374" t="s">
        <v>1130</v>
      </c>
      <c r="NKD38" s="374" t="s">
        <v>1130</v>
      </c>
      <c r="NKE38" s="374" t="s">
        <v>1130</v>
      </c>
      <c r="NKF38" s="374" t="s">
        <v>1130</v>
      </c>
      <c r="NKG38" s="374" t="s">
        <v>1130</v>
      </c>
      <c r="NKH38" s="374" t="s">
        <v>1130</v>
      </c>
      <c r="NKI38" s="374" t="s">
        <v>1130</v>
      </c>
      <c r="NKJ38" s="374" t="s">
        <v>1130</v>
      </c>
      <c r="NKK38" s="374" t="s">
        <v>1130</v>
      </c>
      <c r="NKL38" s="374" t="s">
        <v>1130</v>
      </c>
      <c r="NKM38" s="374" t="s">
        <v>1130</v>
      </c>
      <c r="NKN38" s="374" t="s">
        <v>1130</v>
      </c>
      <c r="NKO38" s="374" t="s">
        <v>1130</v>
      </c>
      <c r="NKP38" s="374" t="s">
        <v>1130</v>
      </c>
      <c r="NKQ38" s="374" t="s">
        <v>1130</v>
      </c>
      <c r="NKR38" s="374" t="s">
        <v>1130</v>
      </c>
      <c r="NKS38" s="374" t="s">
        <v>1130</v>
      </c>
      <c r="NKT38" s="374" t="s">
        <v>1130</v>
      </c>
      <c r="NKU38" s="374" t="s">
        <v>1130</v>
      </c>
      <c r="NKV38" s="374" t="s">
        <v>1130</v>
      </c>
      <c r="NKW38" s="374" t="s">
        <v>1130</v>
      </c>
      <c r="NKX38" s="374" t="s">
        <v>1130</v>
      </c>
      <c r="NKY38" s="374" t="s">
        <v>1130</v>
      </c>
      <c r="NKZ38" s="374" t="s">
        <v>1130</v>
      </c>
      <c r="NLA38" s="374" t="s">
        <v>1130</v>
      </c>
      <c r="NLB38" s="374" t="s">
        <v>1130</v>
      </c>
      <c r="NLC38" s="374" t="s">
        <v>1130</v>
      </c>
      <c r="NLD38" s="374" t="s">
        <v>1130</v>
      </c>
      <c r="NLE38" s="374" t="s">
        <v>1130</v>
      </c>
      <c r="NLF38" s="374" t="s">
        <v>1130</v>
      </c>
      <c r="NLG38" s="374" t="s">
        <v>1130</v>
      </c>
      <c r="NLH38" s="374" t="s">
        <v>1130</v>
      </c>
      <c r="NLI38" s="374" t="s">
        <v>1130</v>
      </c>
      <c r="NLJ38" s="374" t="s">
        <v>1130</v>
      </c>
      <c r="NLK38" s="374" t="s">
        <v>1130</v>
      </c>
      <c r="NLL38" s="374" t="s">
        <v>1130</v>
      </c>
      <c r="NLM38" s="374" t="s">
        <v>1130</v>
      </c>
      <c r="NLN38" s="374" t="s">
        <v>1130</v>
      </c>
      <c r="NLO38" s="374" t="s">
        <v>1130</v>
      </c>
      <c r="NLP38" s="374" t="s">
        <v>1130</v>
      </c>
      <c r="NLQ38" s="374" t="s">
        <v>1130</v>
      </c>
      <c r="NLR38" s="374" t="s">
        <v>1130</v>
      </c>
      <c r="NLS38" s="374" t="s">
        <v>1130</v>
      </c>
      <c r="NLT38" s="374" t="s">
        <v>1130</v>
      </c>
      <c r="NLU38" s="374" t="s">
        <v>1130</v>
      </c>
      <c r="NLV38" s="374" t="s">
        <v>1130</v>
      </c>
      <c r="NLW38" s="374" t="s">
        <v>1130</v>
      </c>
      <c r="NLX38" s="374" t="s">
        <v>1130</v>
      </c>
      <c r="NLY38" s="374" t="s">
        <v>1130</v>
      </c>
      <c r="NLZ38" s="374" t="s">
        <v>1130</v>
      </c>
      <c r="NMA38" s="374" t="s">
        <v>1130</v>
      </c>
      <c r="NMB38" s="374" t="s">
        <v>1130</v>
      </c>
      <c r="NMC38" s="374" t="s">
        <v>1130</v>
      </c>
      <c r="NMD38" s="374" t="s">
        <v>1130</v>
      </c>
      <c r="NME38" s="374" t="s">
        <v>1130</v>
      </c>
      <c r="NMF38" s="374" t="s">
        <v>1130</v>
      </c>
      <c r="NMG38" s="374" t="s">
        <v>1130</v>
      </c>
      <c r="NMH38" s="374" t="s">
        <v>1130</v>
      </c>
      <c r="NMI38" s="374" t="s">
        <v>1130</v>
      </c>
      <c r="NMJ38" s="374" t="s">
        <v>1130</v>
      </c>
      <c r="NMK38" s="374" t="s">
        <v>1130</v>
      </c>
      <c r="NML38" s="374" t="s">
        <v>1130</v>
      </c>
      <c r="NMM38" s="374" t="s">
        <v>1130</v>
      </c>
      <c r="NMN38" s="374" t="s">
        <v>1130</v>
      </c>
      <c r="NMO38" s="374" t="s">
        <v>1130</v>
      </c>
      <c r="NMP38" s="374" t="s">
        <v>1130</v>
      </c>
      <c r="NMQ38" s="374" t="s">
        <v>1130</v>
      </c>
      <c r="NMR38" s="374" t="s">
        <v>1130</v>
      </c>
      <c r="NMS38" s="374" t="s">
        <v>1130</v>
      </c>
      <c r="NMT38" s="374" t="s">
        <v>1130</v>
      </c>
      <c r="NMU38" s="374" t="s">
        <v>1130</v>
      </c>
      <c r="NMV38" s="374" t="s">
        <v>1130</v>
      </c>
      <c r="NMW38" s="374" t="s">
        <v>1130</v>
      </c>
      <c r="NMX38" s="374" t="s">
        <v>1130</v>
      </c>
      <c r="NMY38" s="374" t="s">
        <v>1130</v>
      </c>
      <c r="NMZ38" s="374" t="s">
        <v>1130</v>
      </c>
      <c r="NNA38" s="374" t="s">
        <v>1130</v>
      </c>
      <c r="NNB38" s="374" t="s">
        <v>1130</v>
      </c>
      <c r="NNC38" s="374" t="s">
        <v>1130</v>
      </c>
      <c r="NND38" s="374" t="s">
        <v>1130</v>
      </c>
      <c r="NNE38" s="374" t="s">
        <v>1130</v>
      </c>
      <c r="NNF38" s="374" t="s">
        <v>1130</v>
      </c>
      <c r="NNG38" s="374" t="s">
        <v>1130</v>
      </c>
      <c r="NNH38" s="374" t="s">
        <v>1130</v>
      </c>
      <c r="NNI38" s="374" t="s">
        <v>1130</v>
      </c>
      <c r="NNJ38" s="374" t="s">
        <v>1130</v>
      </c>
      <c r="NNK38" s="374" t="s">
        <v>1130</v>
      </c>
      <c r="NNL38" s="374" t="s">
        <v>1130</v>
      </c>
      <c r="NNM38" s="374" t="s">
        <v>1130</v>
      </c>
      <c r="NNN38" s="374" t="s">
        <v>1130</v>
      </c>
      <c r="NNO38" s="374" t="s">
        <v>1130</v>
      </c>
      <c r="NNP38" s="374" t="s">
        <v>1130</v>
      </c>
      <c r="NNQ38" s="374" t="s">
        <v>1130</v>
      </c>
      <c r="NNR38" s="374" t="s">
        <v>1130</v>
      </c>
      <c r="NNS38" s="374" t="s">
        <v>1130</v>
      </c>
      <c r="NNT38" s="374" t="s">
        <v>1130</v>
      </c>
      <c r="NNU38" s="374" t="s">
        <v>1130</v>
      </c>
      <c r="NNV38" s="374" t="s">
        <v>1130</v>
      </c>
      <c r="NNW38" s="374" t="s">
        <v>1130</v>
      </c>
      <c r="NNX38" s="374" t="s">
        <v>1130</v>
      </c>
      <c r="NNY38" s="374" t="s">
        <v>1130</v>
      </c>
      <c r="NNZ38" s="374" t="s">
        <v>1130</v>
      </c>
      <c r="NOA38" s="374" t="s">
        <v>1130</v>
      </c>
      <c r="NOB38" s="374" t="s">
        <v>1130</v>
      </c>
      <c r="NOC38" s="374" t="s">
        <v>1130</v>
      </c>
      <c r="NOD38" s="374" t="s">
        <v>1130</v>
      </c>
      <c r="NOE38" s="374" t="s">
        <v>1130</v>
      </c>
      <c r="NOF38" s="374" t="s">
        <v>1130</v>
      </c>
      <c r="NOG38" s="374" t="s">
        <v>1130</v>
      </c>
      <c r="NOH38" s="374" t="s">
        <v>1130</v>
      </c>
      <c r="NOI38" s="374" t="s">
        <v>1130</v>
      </c>
      <c r="NOJ38" s="374" t="s">
        <v>1130</v>
      </c>
      <c r="NOK38" s="374" t="s">
        <v>1130</v>
      </c>
      <c r="NOL38" s="374" t="s">
        <v>1130</v>
      </c>
      <c r="NOM38" s="374" t="s">
        <v>1130</v>
      </c>
      <c r="NON38" s="374" t="s">
        <v>1130</v>
      </c>
      <c r="NOO38" s="374" t="s">
        <v>1130</v>
      </c>
      <c r="NOP38" s="374" t="s">
        <v>1130</v>
      </c>
      <c r="NOQ38" s="374" t="s">
        <v>1130</v>
      </c>
      <c r="NOR38" s="374" t="s">
        <v>1130</v>
      </c>
      <c r="NOS38" s="374" t="s">
        <v>1130</v>
      </c>
      <c r="NOT38" s="374" t="s">
        <v>1130</v>
      </c>
      <c r="NOU38" s="374" t="s">
        <v>1130</v>
      </c>
      <c r="NOV38" s="374" t="s">
        <v>1130</v>
      </c>
      <c r="NOW38" s="374" t="s">
        <v>1130</v>
      </c>
      <c r="NOX38" s="374" t="s">
        <v>1130</v>
      </c>
      <c r="NOY38" s="374" t="s">
        <v>1130</v>
      </c>
      <c r="NOZ38" s="374" t="s">
        <v>1130</v>
      </c>
      <c r="NPA38" s="374" t="s">
        <v>1130</v>
      </c>
      <c r="NPB38" s="374" t="s">
        <v>1130</v>
      </c>
      <c r="NPC38" s="374" t="s">
        <v>1130</v>
      </c>
      <c r="NPD38" s="374" t="s">
        <v>1130</v>
      </c>
      <c r="NPE38" s="374" t="s">
        <v>1130</v>
      </c>
      <c r="NPF38" s="374" t="s">
        <v>1130</v>
      </c>
      <c r="NPG38" s="374" t="s">
        <v>1130</v>
      </c>
      <c r="NPH38" s="374" t="s">
        <v>1130</v>
      </c>
      <c r="NPI38" s="374" t="s">
        <v>1130</v>
      </c>
      <c r="NPJ38" s="374" t="s">
        <v>1130</v>
      </c>
      <c r="NPK38" s="374" t="s">
        <v>1130</v>
      </c>
      <c r="NPL38" s="374" t="s">
        <v>1130</v>
      </c>
      <c r="NPM38" s="374" t="s">
        <v>1130</v>
      </c>
      <c r="NPN38" s="374" t="s">
        <v>1130</v>
      </c>
      <c r="NPO38" s="374" t="s">
        <v>1130</v>
      </c>
      <c r="NPP38" s="374" t="s">
        <v>1130</v>
      </c>
      <c r="NPQ38" s="374" t="s">
        <v>1130</v>
      </c>
      <c r="NPR38" s="374" t="s">
        <v>1130</v>
      </c>
      <c r="NPS38" s="374" t="s">
        <v>1130</v>
      </c>
      <c r="NPT38" s="374" t="s">
        <v>1130</v>
      </c>
      <c r="NPU38" s="374" t="s">
        <v>1130</v>
      </c>
      <c r="NPV38" s="374" t="s">
        <v>1130</v>
      </c>
      <c r="NPW38" s="374" t="s">
        <v>1130</v>
      </c>
      <c r="NPX38" s="374" t="s">
        <v>1130</v>
      </c>
      <c r="NPY38" s="374" t="s">
        <v>1130</v>
      </c>
      <c r="NPZ38" s="374" t="s">
        <v>1130</v>
      </c>
      <c r="NQA38" s="374" t="s">
        <v>1130</v>
      </c>
      <c r="NQB38" s="374" t="s">
        <v>1130</v>
      </c>
      <c r="NQC38" s="374" t="s">
        <v>1130</v>
      </c>
      <c r="NQD38" s="374" t="s">
        <v>1130</v>
      </c>
      <c r="NQE38" s="374" t="s">
        <v>1130</v>
      </c>
      <c r="NQF38" s="374" t="s">
        <v>1130</v>
      </c>
      <c r="NQG38" s="374" t="s">
        <v>1130</v>
      </c>
      <c r="NQH38" s="374" t="s">
        <v>1130</v>
      </c>
      <c r="NQI38" s="374" t="s">
        <v>1130</v>
      </c>
      <c r="NQJ38" s="374" t="s">
        <v>1130</v>
      </c>
      <c r="NQK38" s="374" t="s">
        <v>1130</v>
      </c>
      <c r="NQL38" s="374" t="s">
        <v>1130</v>
      </c>
      <c r="NQM38" s="374" t="s">
        <v>1130</v>
      </c>
      <c r="NQN38" s="374" t="s">
        <v>1130</v>
      </c>
      <c r="NQO38" s="374" t="s">
        <v>1130</v>
      </c>
      <c r="NQP38" s="374" t="s">
        <v>1130</v>
      </c>
      <c r="NQQ38" s="374" t="s">
        <v>1130</v>
      </c>
      <c r="NQR38" s="374" t="s">
        <v>1130</v>
      </c>
      <c r="NQS38" s="374" t="s">
        <v>1130</v>
      </c>
      <c r="NQT38" s="374" t="s">
        <v>1130</v>
      </c>
      <c r="NQU38" s="374" t="s">
        <v>1130</v>
      </c>
      <c r="NQV38" s="374" t="s">
        <v>1130</v>
      </c>
      <c r="NQW38" s="374" t="s">
        <v>1130</v>
      </c>
      <c r="NQX38" s="374" t="s">
        <v>1130</v>
      </c>
      <c r="NQY38" s="374" t="s">
        <v>1130</v>
      </c>
      <c r="NQZ38" s="374" t="s">
        <v>1130</v>
      </c>
      <c r="NRA38" s="374" t="s">
        <v>1130</v>
      </c>
      <c r="NRB38" s="374" t="s">
        <v>1130</v>
      </c>
      <c r="NRC38" s="374" t="s">
        <v>1130</v>
      </c>
      <c r="NRD38" s="374" t="s">
        <v>1130</v>
      </c>
      <c r="NRE38" s="374" t="s">
        <v>1130</v>
      </c>
      <c r="NRF38" s="374" t="s">
        <v>1130</v>
      </c>
      <c r="NRG38" s="374" t="s">
        <v>1130</v>
      </c>
      <c r="NRH38" s="374" t="s">
        <v>1130</v>
      </c>
      <c r="NRI38" s="374" t="s">
        <v>1130</v>
      </c>
      <c r="NRJ38" s="374" t="s">
        <v>1130</v>
      </c>
      <c r="NRK38" s="374" t="s">
        <v>1130</v>
      </c>
      <c r="NRL38" s="374" t="s">
        <v>1130</v>
      </c>
      <c r="NRM38" s="374" t="s">
        <v>1130</v>
      </c>
      <c r="NRN38" s="374" t="s">
        <v>1130</v>
      </c>
      <c r="NRO38" s="374" t="s">
        <v>1130</v>
      </c>
      <c r="NRP38" s="374" t="s">
        <v>1130</v>
      </c>
      <c r="NRQ38" s="374" t="s">
        <v>1130</v>
      </c>
      <c r="NRR38" s="374" t="s">
        <v>1130</v>
      </c>
      <c r="NRS38" s="374" t="s">
        <v>1130</v>
      </c>
      <c r="NRT38" s="374" t="s">
        <v>1130</v>
      </c>
      <c r="NRU38" s="374" t="s">
        <v>1130</v>
      </c>
      <c r="NRV38" s="374" t="s">
        <v>1130</v>
      </c>
      <c r="NRW38" s="374" t="s">
        <v>1130</v>
      </c>
      <c r="NRX38" s="374" t="s">
        <v>1130</v>
      </c>
      <c r="NRY38" s="374" t="s">
        <v>1130</v>
      </c>
      <c r="NRZ38" s="374" t="s">
        <v>1130</v>
      </c>
      <c r="NSA38" s="374" t="s">
        <v>1130</v>
      </c>
      <c r="NSB38" s="374" t="s">
        <v>1130</v>
      </c>
      <c r="NSC38" s="374" t="s">
        <v>1130</v>
      </c>
      <c r="NSD38" s="374" t="s">
        <v>1130</v>
      </c>
      <c r="NSE38" s="374" t="s">
        <v>1130</v>
      </c>
      <c r="NSF38" s="374" t="s">
        <v>1130</v>
      </c>
      <c r="NSG38" s="374" t="s">
        <v>1130</v>
      </c>
      <c r="NSH38" s="374" t="s">
        <v>1130</v>
      </c>
      <c r="NSI38" s="374" t="s">
        <v>1130</v>
      </c>
      <c r="NSJ38" s="374" t="s">
        <v>1130</v>
      </c>
      <c r="NSK38" s="374" t="s">
        <v>1130</v>
      </c>
      <c r="NSL38" s="374" t="s">
        <v>1130</v>
      </c>
      <c r="NSM38" s="374" t="s">
        <v>1130</v>
      </c>
      <c r="NSN38" s="374" t="s">
        <v>1130</v>
      </c>
      <c r="NSO38" s="374" t="s">
        <v>1130</v>
      </c>
      <c r="NSP38" s="374" t="s">
        <v>1130</v>
      </c>
      <c r="NSQ38" s="374" t="s">
        <v>1130</v>
      </c>
      <c r="NSR38" s="374" t="s">
        <v>1130</v>
      </c>
      <c r="NSS38" s="374" t="s">
        <v>1130</v>
      </c>
      <c r="NST38" s="374" t="s">
        <v>1130</v>
      </c>
      <c r="NSU38" s="374" t="s">
        <v>1130</v>
      </c>
      <c r="NSV38" s="374" t="s">
        <v>1130</v>
      </c>
      <c r="NSW38" s="374" t="s">
        <v>1130</v>
      </c>
      <c r="NSX38" s="374" t="s">
        <v>1130</v>
      </c>
      <c r="NSY38" s="374" t="s">
        <v>1130</v>
      </c>
      <c r="NSZ38" s="374" t="s">
        <v>1130</v>
      </c>
      <c r="NTA38" s="374" t="s">
        <v>1130</v>
      </c>
      <c r="NTB38" s="374" t="s">
        <v>1130</v>
      </c>
      <c r="NTC38" s="374" t="s">
        <v>1130</v>
      </c>
      <c r="NTD38" s="374" t="s">
        <v>1130</v>
      </c>
      <c r="NTE38" s="374" t="s">
        <v>1130</v>
      </c>
      <c r="NTF38" s="374" t="s">
        <v>1130</v>
      </c>
      <c r="NTG38" s="374" t="s">
        <v>1130</v>
      </c>
      <c r="NTH38" s="374" t="s">
        <v>1130</v>
      </c>
      <c r="NTI38" s="374" t="s">
        <v>1130</v>
      </c>
      <c r="NTJ38" s="374" t="s">
        <v>1130</v>
      </c>
      <c r="NTK38" s="374" t="s">
        <v>1130</v>
      </c>
      <c r="NTL38" s="374" t="s">
        <v>1130</v>
      </c>
      <c r="NTM38" s="374" t="s">
        <v>1130</v>
      </c>
      <c r="NTN38" s="374" t="s">
        <v>1130</v>
      </c>
      <c r="NTO38" s="374" t="s">
        <v>1130</v>
      </c>
      <c r="NTP38" s="374" t="s">
        <v>1130</v>
      </c>
      <c r="NTQ38" s="374" t="s">
        <v>1130</v>
      </c>
      <c r="NTR38" s="374" t="s">
        <v>1130</v>
      </c>
      <c r="NTS38" s="374" t="s">
        <v>1130</v>
      </c>
      <c r="NTT38" s="374" t="s">
        <v>1130</v>
      </c>
      <c r="NTU38" s="374" t="s">
        <v>1130</v>
      </c>
      <c r="NTV38" s="374" t="s">
        <v>1130</v>
      </c>
      <c r="NTW38" s="374" t="s">
        <v>1130</v>
      </c>
      <c r="NTX38" s="374" t="s">
        <v>1130</v>
      </c>
      <c r="NTY38" s="374" t="s">
        <v>1130</v>
      </c>
      <c r="NTZ38" s="374" t="s">
        <v>1130</v>
      </c>
      <c r="NUA38" s="374" t="s">
        <v>1130</v>
      </c>
      <c r="NUB38" s="374" t="s">
        <v>1130</v>
      </c>
      <c r="NUC38" s="374" t="s">
        <v>1130</v>
      </c>
      <c r="NUD38" s="374" t="s">
        <v>1130</v>
      </c>
      <c r="NUE38" s="374" t="s">
        <v>1130</v>
      </c>
      <c r="NUF38" s="374" t="s">
        <v>1130</v>
      </c>
      <c r="NUG38" s="374" t="s">
        <v>1130</v>
      </c>
      <c r="NUH38" s="374" t="s">
        <v>1130</v>
      </c>
      <c r="NUI38" s="374" t="s">
        <v>1130</v>
      </c>
      <c r="NUJ38" s="374" t="s">
        <v>1130</v>
      </c>
      <c r="NUK38" s="374" t="s">
        <v>1130</v>
      </c>
      <c r="NUL38" s="374" t="s">
        <v>1130</v>
      </c>
      <c r="NUM38" s="374" t="s">
        <v>1130</v>
      </c>
      <c r="NUN38" s="374" t="s">
        <v>1130</v>
      </c>
      <c r="NUO38" s="374" t="s">
        <v>1130</v>
      </c>
      <c r="NUP38" s="374" t="s">
        <v>1130</v>
      </c>
      <c r="NUQ38" s="374" t="s">
        <v>1130</v>
      </c>
      <c r="NUR38" s="374" t="s">
        <v>1130</v>
      </c>
      <c r="NUS38" s="374" t="s">
        <v>1130</v>
      </c>
      <c r="NUT38" s="374" t="s">
        <v>1130</v>
      </c>
      <c r="NUU38" s="374" t="s">
        <v>1130</v>
      </c>
      <c r="NUV38" s="374" t="s">
        <v>1130</v>
      </c>
      <c r="NUW38" s="374" t="s">
        <v>1130</v>
      </c>
      <c r="NUX38" s="374" t="s">
        <v>1130</v>
      </c>
      <c r="NUY38" s="374" t="s">
        <v>1130</v>
      </c>
      <c r="NUZ38" s="374" t="s">
        <v>1130</v>
      </c>
      <c r="NVA38" s="374" t="s">
        <v>1130</v>
      </c>
      <c r="NVB38" s="374" t="s">
        <v>1130</v>
      </c>
      <c r="NVC38" s="374" t="s">
        <v>1130</v>
      </c>
      <c r="NVD38" s="374" t="s">
        <v>1130</v>
      </c>
      <c r="NVE38" s="374" t="s">
        <v>1130</v>
      </c>
      <c r="NVF38" s="374" t="s">
        <v>1130</v>
      </c>
      <c r="NVG38" s="374" t="s">
        <v>1130</v>
      </c>
      <c r="NVH38" s="374" t="s">
        <v>1130</v>
      </c>
      <c r="NVI38" s="374" t="s">
        <v>1130</v>
      </c>
      <c r="NVJ38" s="374" t="s">
        <v>1130</v>
      </c>
      <c r="NVK38" s="374" t="s">
        <v>1130</v>
      </c>
      <c r="NVL38" s="374" t="s">
        <v>1130</v>
      </c>
      <c r="NVM38" s="374" t="s">
        <v>1130</v>
      </c>
      <c r="NVN38" s="374" t="s">
        <v>1130</v>
      </c>
      <c r="NVO38" s="374" t="s">
        <v>1130</v>
      </c>
      <c r="NVP38" s="374" t="s">
        <v>1130</v>
      </c>
      <c r="NVQ38" s="374" t="s">
        <v>1130</v>
      </c>
      <c r="NVR38" s="374" t="s">
        <v>1130</v>
      </c>
      <c r="NVS38" s="374" t="s">
        <v>1130</v>
      </c>
      <c r="NVT38" s="374" t="s">
        <v>1130</v>
      </c>
      <c r="NVU38" s="374" t="s">
        <v>1130</v>
      </c>
      <c r="NVV38" s="374" t="s">
        <v>1130</v>
      </c>
      <c r="NVW38" s="374" t="s">
        <v>1130</v>
      </c>
      <c r="NVX38" s="374" t="s">
        <v>1130</v>
      </c>
      <c r="NVY38" s="374" t="s">
        <v>1130</v>
      </c>
      <c r="NVZ38" s="374" t="s">
        <v>1130</v>
      </c>
      <c r="NWA38" s="374" t="s">
        <v>1130</v>
      </c>
      <c r="NWB38" s="374" t="s">
        <v>1130</v>
      </c>
      <c r="NWC38" s="374" t="s">
        <v>1130</v>
      </c>
      <c r="NWD38" s="374" t="s">
        <v>1130</v>
      </c>
      <c r="NWE38" s="374" t="s">
        <v>1130</v>
      </c>
      <c r="NWF38" s="374" t="s">
        <v>1130</v>
      </c>
      <c r="NWG38" s="374" t="s">
        <v>1130</v>
      </c>
      <c r="NWH38" s="374" t="s">
        <v>1130</v>
      </c>
      <c r="NWI38" s="374" t="s">
        <v>1130</v>
      </c>
      <c r="NWJ38" s="374" t="s">
        <v>1130</v>
      </c>
      <c r="NWK38" s="374" t="s">
        <v>1130</v>
      </c>
      <c r="NWL38" s="374" t="s">
        <v>1130</v>
      </c>
      <c r="NWM38" s="374" t="s">
        <v>1130</v>
      </c>
      <c r="NWN38" s="374" t="s">
        <v>1130</v>
      </c>
      <c r="NWO38" s="374" t="s">
        <v>1130</v>
      </c>
      <c r="NWP38" s="374" t="s">
        <v>1130</v>
      </c>
      <c r="NWQ38" s="374" t="s">
        <v>1130</v>
      </c>
      <c r="NWR38" s="374" t="s">
        <v>1130</v>
      </c>
      <c r="NWS38" s="374" t="s">
        <v>1130</v>
      </c>
      <c r="NWT38" s="374" t="s">
        <v>1130</v>
      </c>
      <c r="NWU38" s="374" t="s">
        <v>1130</v>
      </c>
      <c r="NWV38" s="374" t="s">
        <v>1130</v>
      </c>
      <c r="NWW38" s="374" t="s">
        <v>1130</v>
      </c>
      <c r="NWX38" s="374" t="s">
        <v>1130</v>
      </c>
      <c r="NWY38" s="374" t="s">
        <v>1130</v>
      </c>
      <c r="NWZ38" s="374" t="s">
        <v>1130</v>
      </c>
      <c r="NXA38" s="374" t="s">
        <v>1130</v>
      </c>
      <c r="NXB38" s="374" t="s">
        <v>1130</v>
      </c>
      <c r="NXC38" s="374" t="s">
        <v>1130</v>
      </c>
      <c r="NXD38" s="374" t="s">
        <v>1130</v>
      </c>
      <c r="NXE38" s="374" t="s">
        <v>1130</v>
      </c>
      <c r="NXF38" s="374" t="s">
        <v>1130</v>
      </c>
      <c r="NXG38" s="374" t="s">
        <v>1130</v>
      </c>
      <c r="NXH38" s="374" t="s">
        <v>1130</v>
      </c>
      <c r="NXI38" s="374" t="s">
        <v>1130</v>
      </c>
      <c r="NXJ38" s="374" t="s">
        <v>1130</v>
      </c>
      <c r="NXK38" s="374" t="s">
        <v>1130</v>
      </c>
      <c r="NXL38" s="374" t="s">
        <v>1130</v>
      </c>
      <c r="NXM38" s="374" t="s">
        <v>1130</v>
      </c>
      <c r="NXN38" s="374" t="s">
        <v>1130</v>
      </c>
      <c r="NXO38" s="374" t="s">
        <v>1130</v>
      </c>
      <c r="NXP38" s="374" t="s">
        <v>1130</v>
      </c>
      <c r="NXQ38" s="374" t="s">
        <v>1130</v>
      </c>
      <c r="NXR38" s="374" t="s">
        <v>1130</v>
      </c>
      <c r="NXS38" s="374" t="s">
        <v>1130</v>
      </c>
      <c r="NXT38" s="374" t="s">
        <v>1130</v>
      </c>
      <c r="NXU38" s="374" t="s">
        <v>1130</v>
      </c>
      <c r="NXV38" s="374" t="s">
        <v>1130</v>
      </c>
      <c r="NXW38" s="374" t="s">
        <v>1130</v>
      </c>
      <c r="NXX38" s="374" t="s">
        <v>1130</v>
      </c>
      <c r="NXY38" s="374" t="s">
        <v>1130</v>
      </c>
      <c r="NXZ38" s="374" t="s">
        <v>1130</v>
      </c>
      <c r="NYA38" s="374" t="s">
        <v>1130</v>
      </c>
      <c r="NYB38" s="374" t="s">
        <v>1130</v>
      </c>
      <c r="NYC38" s="374" t="s">
        <v>1130</v>
      </c>
      <c r="NYD38" s="374" t="s">
        <v>1130</v>
      </c>
      <c r="NYE38" s="374" t="s">
        <v>1130</v>
      </c>
      <c r="NYF38" s="374" t="s">
        <v>1130</v>
      </c>
      <c r="NYG38" s="374" t="s">
        <v>1130</v>
      </c>
      <c r="NYH38" s="374" t="s">
        <v>1130</v>
      </c>
      <c r="NYI38" s="374" t="s">
        <v>1130</v>
      </c>
      <c r="NYJ38" s="374" t="s">
        <v>1130</v>
      </c>
      <c r="NYK38" s="374" t="s">
        <v>1130</v>
      </c>
      <c r="NYL38" s="374" t="s">
        <v>1130</v>
      </c>
      <c r="NYM38" s="374" t="s">
        <v>1130</v>
      </c>
      <c r="NYN38" s="374" t="s">
        <v>1130</v>
      </c>
      <c r="NYO38" s="374" t="s">
        <v>1130</v>
      </c>
      <c r="NYP38" s="374" t="s">
        <v>1130</v>
      </c>
      <c r="NYQ38" s="374" t="s">
        <v>1130</v>
      </c>
      <c r="NYR38" s="374" t="s">
        <v>1130</v>
      </c>
      <c r="NYS38" s="374" t="s">
        <v>1130</v>
      </c>
      <c r="NYT38" s="374" t="s">
        <v>1130</v>
      </c>
      <c r="NYU38" s="374" t="s">
        <v>1130</v>
      </c>
      <c r="NYV38" s="374" t="s">
        <v>1130</v>
      </c>
      <c r="NYW38" s="374" t="s">
        <v>1130</v>
      </c>
      <c r="NYX38" s="374" t="s">
        <v>1130</v>
      </c>
      <c r="NYY38" s="374" t="s">
        <v>1130</v>
      </c>
      <c r="NYZ38" s="374" t="s">
        <v>1130</v>
      </c>
      <c r="NZA38" s="374" t="s">
        <v>1130</v>
      </c>
      <c r="NZB38" s="374" t="s">
        <v>1130</v>
      </c>
      <c r="NZC38" s="374" t="s">
        <v>1130</v>
      </c>
      <c r="NZD38" s="374" t="s">
        <v>1130</v>
      </c>
      <c r="NZE38" s="374" t="s">
        <v>1130</v>
      </c>
      <c r="NZF38" s="374" t="s">
        <v>1130</v>
      </c>
      <c r="NZG38" s="374" t="s">
        <v>1130</v>
      </c>
      <c r="NZH38" s="374" t="s">
        <v>1130</v>
      </c>
      <c r="NZI38" s="374" t="s">
        <v>1130</v>
      </c>
      <c r="NZJ38" s="374" t="s">
        <v>1130</v>
      </c>
      <c r="NZK38" s="374" t="s">
        <v>1130</v>
      </c>
      <c r="NZL38" s="374" t="s">
        <v>1130</v>
      </c>
      <c r="NZM38" s="374" t="s">
        <v>1130</v>
      </c>
      <c r="NZN38" s="374" t="s">
        <v>1130</v>
      </c>
      <c r="NZO38" s="374" t="s">
        <v>1130</v>
      </c>
      <c r="NZP38" s="374" t="s">
        <v>1130</v>
      </c>
      <c r="NZQ38" s="374" t="s">
        <v>1130</v>
      </c>
      <c r="NZR38" s="374" t="s">
        <v>1130</v>
      </c>
      <c r="NZS38" s="374" t="s">
        <v>1130</v>
      </c>
      <c r="NZT38" s="374" t="s">
        <v>1130</v>
      </c>
      <c r="NZU38" s="374" t="s">
        <v>1130</v>
      </c>
      <c r="NZV38" s="374" t="s">
        <v>1130</v>
      </c>
      <c r="NZW38" s="374" t="s">
        <v>1130</v>
      </c>
      <c r="NZX38" s="374" t="s">
        <v>1130</v>
      </c>
      <c r="NZY38" s="374" t="s">
        <v>1130</v>
      </c>
      <c r="NZZ38" s="374" t="s">
        <v>1130</v>
      </c>
      <c r="OAA38" s="374" t="s">
        <v>1130</v>
      </c>
      <c r="OAB38" s="374" t="s">
        <v>1130</v>
      </c>
      <c r="OAC38" s="374" t="s">
        <v>1130</v>
      </c>
      <c r="OAD38" s="374" t="s">
        <v>1130</v>
      </c>
      <c r="OAE38" s="374" t="s">
        <v>1130</v>
      </c>
      <c r="OAF38" s="374" t="s">
        <v>1130</v>
      </c>
      <c r="OAG38" s="374" t="s">
        <v>1130</v>
      </c>
      <c r="OAH38" s="374" t="s">
        <v>1130</v>
      </c>
      <c r="OAI38" s="374" t="s">
        <v>1130</v>
      </c>
      <c r="OAJ38" s="374" t="s">
        <v>1130</v>
      </c>
      <c r="OAK38" s="374" t="s">
        <v>1130</v>
      </c>
      <c r="OAL38" s="374" t="s">
        <v>1130</v>
      </c>
      <c r="OAM38" s="374" t="s">
        <v>1130</v>
      </c>
      <c r="OAN38" s="374" t="s">
        <v>1130</v>
      </c>
      <c r="OAO38" s="374" t="s">
        <v>1130</v>
      </c>
      <c r="OAP38" s="374" t="s">
        <v>1130</v>
      </c>
      <c r="OAQ38" s="374" t="s">
        <v>1130</v>
      </c>
      <c r="OAR38" s="374" t="s">
        <v>1130</v>
      </c>
      <c r="OAS38" s="374" t="s">
        <v>1130</v>
      </c>
      <c r="OAT38" s="374" t="s">
        <v>1130</v>
      </c>
      <c r="OAU38" s="374" t="s">
        <v>1130</v>
      </c>
      <c r="OAV38" s="374" t="s">
        <v>1130</v>
      </c>
      <c r="OAW38" s="374" t="s">
        <v>1130</v>
      </c>
      <c r="OAX38" s="374" t="s">
        <v>1130</v>
      </c>
      <c r="OAY38" s="374" t="s">
        <v>1130</v>
      </c>
      <c r="OAZ38" s="374" t="s">
        <v>1130</v>
      </c>
      <c r="OBA38" s="374" t="s">
        <v>1130</v>
      </c>
      <c r="OBB38" s="374" t="s">
        <v>1130</v>
      </c>
      <c r="OBC38" s="374" t="s">
        <v>1130</v>
      </c>
      <c r="OBD38" s="374" t="s">
        <v>1130</v>
      </c>
      <c r="OBE38" s="374" t="s">
        <v>1130</v>
      </c>
      <c r="OBF38" s="374" t="s">
        <v>1130</v>
      </c>
      <c r="OBG38" s="374" t="s">
        <v>1130</v>
      </c>
      <c r="OBH38" s="374" t="s">
        <v>1130</v>
      </c>
      <c r="OBI38" s="374" t="s">
        <v>1130</v>
      </c>
      <c r="OBJ38" s="374" t="s">
        <v>1130</v>
      </c>
      <c r="OBK38" s="374" t="s">
        <v>1130</v>
      </c>
      <c r="OBL38" s="374" t="s">
        <v>1130</v>
      </c>
      <c r="OBM38" s="374" t="s">
        <v>1130</v>
      </c>
      <c r="OBN38" s="374" t="s">
        <v>1130</v>
      </c>
      <c r="OBO38" s="374" t="s">
        <v>1130</v>
      </c>
      <c r="OBP38" s="374" t="s">
        <v>1130</v>
      </c>
      <c r="OBQ38" s="374" t="s">
        <v>1130</v>
      </c>
      <c r="OBR38" s="374" t="s">
        <v>1130</v>
      </c>
      <c r="OBS38" s="374" t="s">
        <v>1130</v>
      </c>
      <c r="OBT38" s="374" t="s">
        <v>1130</v>
      </c>
      <c r="OBU38" s="374" t="s">
        <v>1130</v>
      </c>
      <c r="OBV38" s="374" t="s">
        <v>1130</v>
      </c>
      <c r="OBW38" s="374" t="s">
        <v>1130</v>
      </c>
      <c r="OBX38" s="374" t="s">
        <v>1130</v>
      </c>
      <c r="OBY38" s="374" t="s">
        <v>1130</v>
      </c>
      <c r="OBZ38" s="374" t="s">
        <v>1130</v>
      </c>
      <c r="OCA38" s="374" t="s">
        <v>1130</v>
      </c>
      <c r="OCB38" s="374" t="s">
        <v>1130</v>
      </c>
      <c r="OCC38" s="374" t="s">
        <v>1130</v>
      </c>
      <c r="OCD38" s="374" t="s">
        <v>1130</v>
      </c>
      <c r="OCE38" s="374" t="s">
        <v>1130</v>
      </c>
      <c r="OCF38" s="374" t="s">
        <v>1130</v>
      </c>
      <c r="OCG38" s="374" t="s">
        <v>1130</v>
      </c>
      <c r="OCH38" s="374" t="s">
        <v>1130</v>
      </c>
      <c r="OCI38" s="374" t="s">
        <v>1130</v>
      </c>
      <c r="OCJ38" s="374" t="s">
        <v>1130</v>
      </c>
      <c r="OCK38" s="374" t="s">
        <v>1130</v>
      </c>
      <c r="OCL38" s="374" t="s">
        <v>1130</v>
      </c>
      <c r="OCM38" s="374" t="s">
        <v>1130</v>
      </c>
      <c r="OCN38" s="374" t="s">
        <v>1130</v>
      </c>
      <c r="OCO38" s="374" t="s">
        <v>1130</v>
      </c>
      <c r="OCP38" s="374" t="s">
        <v>1130</v>
      </c>
      <c r="OCQ38" s="374" t="s">
        <v>1130</v>
      </c>
      <c r="OCR38" s="374" t="s">
        <v>1130</v>
      </c>
      <c r="OCS38" s="374" t="s">
        <v>1130</v>
      </c>
      <c r="OCT38" s="374" t="s">
        <v>1130</v>
      </c>
      <c r="OCU38" s="374" t="s">
        <v>1130</v>
      </c>
      <c r="OCV38" s="374" t="s">
        <v>1130</v>
      </c>
      <c r="OCW38" s="374" t="s">
        <v>1130</v>
      </c>
      <c r="OCX38" s="374" t="s">
        <v>1130</v>
      </c>
      <c r="OCY38" s="374" t="s">
        <v>1130</v>
      </c>
      <c r="OCZ38" s="374" t="s">
        <v>1130</v>
      </c>
      <c r="ODA38" s="374" t="s">
        <v>1130</v>
      </c>
      <c r="ODB38" s="374" t="s">
        <v>1130</v>
      </c>
      <c r="ODC38" s="374" t="s">
        <v>1130</v>
      </c>
      <c r="ODD38" s="374" t="s">
        <v>1130</v>
      </c>
      <c r="ODE38" s="374" t="s">
        <v>1130</v>
      </c>
      <c r="ODF38" s="374" t="s">
        <v>1130</v>
      </c>
      <c r="ODG38" s="374" t="s">
        <v>1130</v>
      </c>
      <c r="ODH38" s="374" t="s">
        <v>1130</v>
      </c>
      <c r="ODI38" s="374" t="s">
        <v>1130</v>
      </c>
      <c r="ODJ38" s="374" t="s">
        <v>1130</v>
      </c>
      <c r="ODK38" s="374" t="s">
        <v>1130</v>
      </c>
      <c r="ODL38" s="374" t="s">
        <v>1130</v>
      </c>
      <c r="ODM38" s="374" t="s">
        <v>1130</v>
      </c>
      <c r="ODN38" s="374" t="s">
        <v>1130</v>
      </c>
      <c r="ODO38" s="374" t="s">
        <v>1130</v>
      </c>
      <c r="ODP38" s="374" t="s">
        <v>1130</v>
      </c>
      <c r="ODQ38" s="374" t="s">
        <v>1130</v>
      </c>
      <c r="ODR38" s="374" t="s">
        <v>1130</v>
      </c>
      <c r="ODS38" s="374" t="s">
        <v>1130</v>
      </c>
      <c r="ODT38" s="374" t="s">
        <v>1130</v>
      </c>
      <c r="ODU38" s="374" t="s">
        <v>1130</v>
      </c>
      <c r="ODV38" s="374" t="s">
        <v>1130</v>
      </c>
      <c r="ODW38" s="374" t="s">
        <v>1130</v>
      </c>
      <c r="ODX38" s="374" t="s">
        <v>1130</v>
      </c>
      <c r="ODY38" s="374" t="s">
        <v>1130</v>
      </c>
      <c r="ODZ38" s="374" t="s">
        <v>1130</v>
      </c>
      <c r="OEA38" s="374" t="s">
        <v>1130</v>
      </c>
      <c r="OEB38" s="374" t="s">
        <v>1130</v>
      </c>
      <c r="OEC38" s="374" t="s">
        <v>1130</v>
      </c>
      <c r="OED38" s="374" t="s">
        <v>1130</v>
      </c>
      <c r="OEE38" s="374" t="s">
        <v>1130</v>
      </c>
      <c r="OEF38" s="374" t="s">
        <v>1130</v>
      </c>
      <c r="OEG38" s="374" t="s">
        <v>1130</v>
      </c>
      <c r="OEH38" s="374" t="s">
        <v>1130</v>
      </c>
      <c r="OEI38" s="374" t="s">
        <v>1130</v>
      </c>
      <c r="OEJ38" s="374" t="s">
        <v>1130</v>
      </c>
      <c r="OEK38" s="374" t="s">
        <v>1130</v>
      </c>
      <c r="OEL38" s="374" t="s">
        <v>1130</v>
      </c>
      <c r="OEM38" s="374" t="s">
        <v>1130</v>
      </c>
      <c r="OEN38" s="374" t="s">
        <v>1130</v>
      </c>
      <c r="OEO38" s="374" t="s">
        <v>1130</v>
      </c>
      <c r="OEP38" s="374" t="s">
        <v>1130</v>
      </c>
      <c r="OEQ38" s="374" t="s">
        <v>1130</v>
      </c>
      <c r="OER38" s="374" t="s">
        <v>1130</v>
      </c>
      <c r="OES38" s="374" t="s">
        <v>1130</v>
      </c>
      <c r="OET38" s="374" t="s">
        <v>1130</v>
      </c>
      <c r="OEU38" s="374" t="s">
        <v>1130</v>
      </c>
      <c r="OEV38" s="374" t="s">
        <v>1130</v>
      </c>
      <c r="OEW38" s="374" t="s">
        <v>1130</v>
      </c>
      <c r="OEX38" s="374" t="s">
        <v>1130</v>
      </c>
      <c r="OEY38" s="374" t="s">
        <v>1130</v>
      </c>
      <c r="OEZ38" s="374" t="s">
        <v>1130</v>
      </c>
      <c r="OFA38" s="374" t="s">
        <v>1130</v>
      </c>
      <c r="OFB38" s="374" t="s">
        <v>1130</v>
      </c>
      <c r="OFC38" s="374" t="s">
        <v>1130</v>
      </c>
      <c r="OFD38" s="374" t="s">
        <v>1130</v>
      </c>
      <c r="OFE38" s="374" t="s">
        <v>1130</v>
      </c>
      <c r="OFF38" s="374" t="s">
        <v>1130</v>
      </c>
      <c r="OFG38" s="374" t="s">
        <v>1130</v>
      </c>
      <c r="OFH38" s="374" t="s">
        <v>1130</v>
      </c>
      <c r="OFI38" s="374" t="s">
        <v>1130</v>
      </c>
      <c r="OFJ38" s="374" t="s">
        <v>1130</v>
      </c>
      <c r="OFK38" s="374" t="s">
        <v>1130</v>
      </c>
      <c r="OFL38" s="374" t="s">
        <v>1130</v>
      </c>
      <c r="OFM38" s="374" t="s">
        <v>1130</v>
      </c>
      <c r="OFN38" s="374" t="s">
        <v>1130</v>
      </c>
      <c r="OFO38" s="374" t="s">
        <v>1130</v>
      </c>
      <c r="OFP38" s="374" t="s">
        <v>1130</v>
      </c>
      <c r="OFQ38" s="374" t="s">
        <v>1130</v>
      </c>
      <c r="OFR38" s="374" t="s">
        <v>1130</v>
      </c>
      <c r="OFS38" s="374" t="s">
        <v>1130</v>
      </c>
      <c r="OFT38" s="374" t="s">
        <v>1130</v>
      </c>
      <c r="OFU38" s="374" t="s">
        <v>1130</v>
      </c>
      <c r="OFV38" s="374" t="s">
        <v>1130</v>
      </c>
      <c r="OFW38" s="374" t="s">
        <v>1130</v>
      </c>
      <c r="OFX38" s="374" t="s">
        <v>1130</v>
      </c>
      <c r="OFY38" s="374" t="s">
        <v>1130</v>
      </c>
      <c r="OFZ38" s="374" t="s">
        <v>1130</v>
      </c>
      <c r="OGA38" s="374" t="s">
        <v>1130</v>
      </c>
      <c r="OGB38" s="374" t="s">
        <v>1130</v>
      </c>
      <c r="OGC38" s="374" t="s">
        <v>1130</v>
      </c>
      <c r="OGD38" s="374" t="s">
        <v>1130</v>
      </c>
      <c r="OGE38" s="374" t="s">
        <v>1130</v>
      </c>
      <c r="OGF38" s="374" t="s">
        <v>1130</v>
      </c>
      <c r="OGG38" s="374" t="s">
        <v>1130</v>
      </c>
      <c r="OGH38" s="374" t="s">
        <v>1130</v>
      </c>
      <c r="OGI38" s="374" t="s">
        <v>1130</v>
      </c>
      <c r="OGJ38" s="374" t="s">
        <v>1130</v>
      </c>
      <c r="OGK38" s="374" t="s">
        <v>1130</v>
      </c>
      <c r="OGL38" s="374" t="s">
        <v>1130</v>
      </c>
      <c r="OGM38" s="374" t="s">
        <v>1130</v>
      </c>
      <c r="OGN38" s="374" t="s">
        <v>1130</v>
      </c>
      <c r="OGO38" s="374" t="s">
        <v>1130</v>
      </c>
      <c r="OGP38" s="374" t="s">
        <v>1130</v>
      </c>
      <c r="OGQ38" s="374" t="s">
        <v>1130</v>
      </c>
      <c r="OGR38" s="374" t="s">
        <v>1130</v>
      </c>
      <c r="OGS38" s="374" t="s">
        <v>1130</v>
      </c>
      <c r="OGT38" s="374" t="s">
        <v>1130</v>
      </c>
      <c r="OGU38" s="374" t="s">
        <v>1130</v>
      </c>
      <c r="OGV38" s="374" t="s">
        <v>1130</v>
      </c>
      <c r="OGW38" s="374" t="s">
        <v>1130</v>
      </c>
      <c r="OGX38" s="374" t="s">
        <v>1130</v>
      </c>
      <c r="OGY38" s="374" t="s">
        <v>1130</v>
      </c>
      <c r="OGZ38" s="374" t="s">
        <v>1130</v>
      </c>
      <c r="OHA38" s="374" t="s">
        <v>1130</v>
      </c>
      <c r="OHB38" s="374" t="s">
        <v>1130</v>
      </c>
      <c r="OHC38" s="374" t="s">
        <v>1130</v>
      </c>
      <c r="OHD38" s="374" t="s">
        <v>1130</v>
      </c>
      <c r="OHE38" s="374" t="s">
        <v>1130</v>
      </c>
      <c r="OHF38" s="374" t="s">
        <v>1130</v>
      </c>
      <c r="OHG38" s="374" t="s">
        <v>1130</v>
      </c>
      <c r="OHH38" s="374" t="s">
        <v>1130</v>
      </c>
      <c r="OHI38" s="374" t="s">
        <v>1130</v>
      </c>
      <c r="OHJ38" s="374" t="s">
        <v>1130</v>
      </c>
      <c r="OHK38" s="374" t="s">
        <v>1130</v>
      </c>
      <c r="OHL38" s="374" t="s">
        <v>1130</v>
      </c>
      <c r="OHM38" s="374" t="s">
        <v>1130</v>
      </c>
      <c r="OHN38" s="374" t="s">
        <v>1130</v>
      </c>
      <c r="OHO38" s="374" t="s">
        <v>1130</v>
      </c>
      <c r="OHP38" s="374" t="s">
        <v>1130</v>
      </c>
      <c r="OHQ38" s="374" t="s">
        <v>1130</v>
      </c>
      <c r="OHR38" s="374" t="s">
        <v>1130</v>
      </c>
      <c r="OHS38" s="374" t="s">
        <v>1130</v>
      </c>
      <c r="OHT38" s="374" t="s">
        <v>1130</v>
      </c>
      <c r="OHU38" s="374" t="s">
        <v>1130</v>
      </c>
      <c r="OHV38" s="374" t="s">
        <v>1130</v>
      </c>
      <c r="OHW38" s="374" t="s">
        <v>1130</v>
      </c>
      <c r="OHX38" s="374" t="s">
        <v>1130</v>
      </c>
      <c r="OHY38" s="374" t="s">
        <v>1130</v>
      </c>
      <c r="OHZ38" s="374" t="s">
        <v>1130</v>
      </c>
      <c r="OIA38" s="374" t="s">
        <v>1130</v>
      </c>
      <c r="OIB38" s="374" t="s">
        <v>1130</v>
      </c>
      <c r="OIC38" s="374" t="s">
        <v>1130</v>
      </c>
      <c r="OID38" s="374" t="s">
        <v>1130</v>
      </c>
      <c r="OIE38" s="374" t="s">
        <v>1130</v>
      </c>
      <c r="OIF38" s="374" t="s">
        <v>1130</v>
      </c>
      <c r="OIG38" s="374" t="s">
        <v>1130</v>
      </c>
      <c r="OIH38" s="374" t="s">
        <v>1130</v>
      </c>
      <c r="OII38" s="374" t="s">
        <v>1130</v>
      </c>
      <c r="OIJ38" s="374" t="s">
        <v>1130</v>
      </c>
      <c r="OIK38" s="374" t="s">
        <v>1130</v>
      </c>
      <c r="OIL38" s="374" t="s">
        <v>1130</v>
      </c>
      <c r="OIM38" s="374" t="s">
        <v>1130</v>
      </c>
      <c r="OIN38" s="374" t="s">
        <v>1130</v>
      </c>
      <c r="OIO38" s="374" t="s">
        <v>1130</v>
      </c>
      <c r="OIP38" s="374" t="s">
        <v>1130</v>
      </c>
      <c r="OIQ38" s="374" t="s">
        <v>1130</v>
      </c>
      <c r="OIR38" s="374" t="s">
        <v>1130</v>
      </c>
      <c r="OIS38" s="374" t="s">
        <v>1130</v>
      </c>
      <c r="OIT38" s="374" t="s">
        <v>1130</v>
      </c>
      <c r="OIU38" s="374" t="s">
        <v>1130</v>
      </c>
      <c r="OIV38" s="374" t="s">
        <v>1130</v>
      </c>
      <c r="OIW38" s="374" t="s">
        <v>1130</v>
      </c>
      <c r="OIX38" s="374" t="s">
        <v>1130</v>
      </c>
      <c r="OIY38" s="374" t="s">
        <v>1130</v>
      </c>
      <c r="OIZ38" s="374" t="s">
        <v>1130</v>
      </c>
      <c r="OJA38" s="374" t="s">
        <v>1130</v>
      </c>
      <c r="OJB38" s="374" t="s">
        <v>1130</v>
      </c>
      <c r="OJC38" s="374" t="s">
        <v>1130</v>
      </c>
      <c r="OJD38" s="374" t="s">
        <v>1130</v>
      </c>
      <c r="OJE38" s="374" t="s">
        <v>1130</v>
      </c>
      <c r="OJF38" s="374" t="s">
        <v>1130</v>
      </c>
      <c r="OJG38" s="374" t="s">
        <v>1130</v>
      </c>
      <c r="OJH38" s="374" t="s">
        <v>1130</v>
      </c>
      <c r="OJI38" s="374" t="s">
        <v>1130</v>
      </c>
      <c r="OJJ38" s="374" t="s">
        <v>1130</v>
      </c>
      <c r="OJK38" s="374" t="s">
        <v>1130</v>
      </c>
      <c r="OJL38" s="374" t="s">
        <v>1130</v>
      </c>
      <c r="OJM38" s="374" t="s">
        <v>1130</v>
      </c>
      <c r="OJN38" s="374" t="s">
        <v>1130</v>
      </c>
      <c r="OJO38" s="374" t="s">
        <v>1130</v>
      </c>
      <c r="OJP38" s="374" t="s">
        <v>1130</v>
      </c>
      <c r="OJQ38" s="374" t="s">
        <v>1130</v>
      </c>
      <c r="OJR38" s="374" t="s">
        <v>1130</v>
      </c>
      <c r="OJS38" s="374" t="s">
        <v>1130</v>
      </c>
      <c r="OJT38" s="374" t="s">
        <v>1130</v>
      </c>
      <c r="OJU38" s="374" t="s">
        <v>1130</v>
      </c>
      <c r="OJV38" s="374" t="s">
        <v>1130</v>
      </c>
      <c r="OJW38" s="374" t="s">
        <v>1130</v>
      </c>
      <c r="OJX38" s="374" t="s">
        <v>1130</v>
      </c>
      <c r="OJY38" s="374" t="s">
        <v>1130</v>
      </c>
      <c r="OJZ38" s="374" t="s">
        <v>1130</v>
      </c>
      <c r="OKA38" s="374" t="s">
        <v>1130</v>
      </c>
      <c r="OKB38" s="374" t="s">
        <v>1130</v>
      </c>
      <c r="OKC38" s="374" t="s">
        <v>1130</v>
      </c>
      <c r="OKD38" s="374" t="s">
        <v>1130</v>
      </c>
      <c r="OKE38" s="374" t="s">
        <v>1130</v>
      </c>
      <c r="OKF38" s="374" t="s">
        <v>1130</v>
      </c>
      <c r="OKG38" s="374" t="s">
        <v>1130</v>
      </c>
      <c r="OKH38" s="374" t="s">
        <v>1130</v>
      </c>
      <c r="OKI38" s="374" t="s">
        <v>1130</v>
      </c>
      <c r="OKJ38" s="374" t="s">
        <v>1130</v>
      </c>
      <c r="OKK38" s="374" t="s">
        <v>1130</v>
      </c>
      <c r="OKL38" s="374" t="s">
        <v>1130</v>
      </c>
      <c r="OKM38" s="374" t="s">
        <v>1130</v>
      </c>
      <c r="OKN38" s="374" t="s">
        <v>1130</v>
      </c>
      <c r="OKO38" s="374" t="s">
        <v>1130</v>
      </c>
      <c r="OKP38" s="374" t="s">
        <v>1130</v>
      </c>
      <c r="OKQ38" s="374" t="s">
        <v>1130</v>
      </c>
      <c r="OKR38" s="374" t="s">
        <v>1130</v>
      </c>
      <c r="OKS38" s="374" t="s">
        <v>1130</v>
      </c>
      <c r="OKT38" s="374" t="s">
        <v>1130</v>
      </c>
      <c r="OKU38" s="374" t="s">
        <v>1130</v>
      </c>
      <c r="OKV38" s="374" t="s">
        <v>1130</v>
      </c>
      <c r="OKW38" s="374" t="s">
        <v>1130</v>
      </c>
      <c r="OKX38" s="374" t="s">
        <v>1130</v>
      </c>
      <c r="OKY38" s="374" t="s">
        <v>1130</v>
      </c>
      <c r="OKZ38" s="374" t="s">
        <v>1130</v>
      </c>
      <c r="OLA38" s="374" t="s">
        <v>1130</v>
      </c>
      <c r="OLB38" s="374" t="s">
        <v>1130</v>
      </c>
      <c r="OLC38" s="374" t="s">
        <v>1130</v>
      </c>
      <c r="OLD38" s="374" t="s">
        <v>1130</v>
      </c>
      <c r="OLE38" s="374" t="s">
        <v>1130</v>
      </c>
      <c r="OLF38" s="374" t="s">
        <v>1130</v>
      </c>
      <c r="OLG38" s="374" t="s">
        <v>1130</v>
      </c>
      <c r="OLH38" s="374" t="s">
        <v>1130</v>
      </c>
      <c r="OLI38" s="374" t="s">
        <v>1130</v>
      </c>
      <c r="OLJ38" s="374" t="s">
        <v>1130</v>
      </c>
      <c r="OLK38" s="374" t="s">
        <v>1130</v>
      </c>
      <c r="OLL38" s="374" t="s">
        <v>1130</v>
      </c>
      <c r="OLM38" s="374" t="s">
        <v>1130</v>
      </c>
      <c r="OLN38" s="374" t="s">
        <v>1130</v>
      </c>
      <c r="OLO38" s="374" t="s">
        <v>1130</v>
      </c>
      <c r="OLP38" s="374" t="s">
        <v>1130</v>
      </c>
      <c r="OLQ38" s="374" t="s">
        <v>1130</v>
      </c>
      <c r="OLR38" s="374" t="s">
        <v>1130</v>
      </c>
      <c r="OLS38" s="374" t="s">
        <v>1130</v>
      </c>
      <c r="OLT38" s="374" t="s">
        <v>1130</v>
      </c>
      <c r="OLU38" s="374" t="s">
        <v>1130</v>
      </c>
      <c r="OLV38" s="374" t="s">
        <v>1130</v>
      </c>
      <c r="OLW38" s="374" t="s">
        <v>1130</v>
      </c>
      <c r="OLX38" s="374" t="s">
        <v>1130</v>
      </c>
      <c r="OLY38" s="374" t="s">
        <v>1130</v>
      </c>
      <c r="OLZ38" s="374" t="s">
        <v>1130</v>
      </c>
      <c r="OMA38" s="374" t="s">
        <v>1130</v>
      </c>
      <c r="OMB38" s="374" t="s">
        <v>1130</v>
      </c>
      <c r="OMC38" s="374" t="s">
        <v>1130</v>
      </c>
      <c r="OMD38" s="374" t="s">
        <v>1130</v>
      </c>
      <c r="OME38" s="374" t="s">
        <v>1130</v>
      </c>
      <c r="OMF38" s="374" t="s">
        <v>1130</v>
      </c>
      <c r="OMG38" s="374" t="s">
        <v>1130</v>
      </c>
      <c r="OMH38" s="374" t="s">
        <v>1130</v>
      </c>
      <c r="OMI38" s="374" t="s">
        <v>1130</v>
      </c>
      <c r="OMJ38" s="374" t="s">
        <v>1130</v>
      </c>
      <c r="OMK38" s="374" t="s">
        <v>1130</v>
      </c>
      <c r="OML38" s="374" t="s">
        <v>1130</v>
      </c>
      <c r="OMM38" s="374" t="s">
        <v>1130</v>
      </c>
      <c r="OMN38" s="374" t="s">
        <v>1130</v>
      </c>
      <c r="OMO38" s="374" t="s">
        <v>1130</v>
      </c>
      <c r="OMP38" s="374" t="s">
        <v>1130</v>
      </c>
      <c r="OMQ38" s="374" t="s">
        <v>1130</v>
      </c>
      <c r="OMR38" s="374" t="s">
        <v>1130</v>
      </c>
      <c r="OMS38" s="374" t="s">
        <v>1130</v>
      </c>
      <c r="OMT38" s="374" t="s">
        <v>1130</v>
      </c>
      <c r="OMU38" s="374" t="s">
        <v>1130</v>
      </c>
      <c r="OMV38" s="374" t="s">
        <v>1130</v>
      </c>
      <c r="OMW38" s="374" t="s">
        <v>1130</v>
      </c>
      <c r="OMX38" s="374" t="s">
        <v>1130</v>
      </c>
      <c r="OMY38" s="374" t="s">
        <v>1130</v>
      </c>
      <c r="OMZ38" s="374" t="s">
        <v>1130</v>
      </c>
      <c r="ONA38" s="374" t="s">
        <v>1130</v>
      </c>
      <c r="ONB38" s="374" t="s">
        <v>1130</v>
      </c>
      <c r="ONC38" s="374" t="s">
        <v>1130</v>
      </c>
      <c r="OND38" s="374" t="s">
        <v>1130</v>
      </c>
      <c r="ONE38" s="374" t="s">
        <v>1130</v>
      </c>
      <c r="ONF38" s="374" t="s">
        <v>1130</v>
      </c>
      <c r="ONG38" s="374" t="s">
        <v>1130</v>
      </c>
      <c r="ONH38" s="374" t="s">
        <v>1130</v>
      </c>
      <c r="ONI38" s="374" t="s">
        <v>1130</v>
      </c>
      <c r="ONJ38" s="374" t="s">
        <v>1130</v>
      </c>
      <c r="ONK38" s="374" t="s">
        <v>1130</v>
      </c>
      <c r="ONL38" s="374" t="s">
        <v>1130</v>
      </c>
      <c r="ONM38" s="374" t="s">
        <v>1130</v>
      </c>
      <c r="ONN38" s="374" t="s">
        <v>1130</v>
      </c>
      <c r="ONO38" s="374" t="s">
        <v>1130</v>
      </c>
      <c r="ONP38" s="374" t="s">
        <v>1130</v>
      </c>
      <c r="ONQ38" s="374" t="s">
        <v>1130</v>
      </c>
      <c r="ONR38" s="374" t="s">
        <v>1130</v>
      </c>
      <c r="ONS38" s="374" t="s">
        <v>1130</v>
      </c>
      <c r="ONT38" s="374" t="s">
        <v>1130</v>
      </c>
      <c r="ONU38" s="374" t="s">
        <v>1130</v>
      </c>
      <c r="ONV38" s="374" t="s">
        <v>1130</v>
      </c>
      <c r="ONW38" s="374" t="s">
        <v>1130</v>
      </c>
      <c r="ONX38" s="374" t="s">
        <v>1130</v>
      </c>
      <c r="ONY38" s="374" t="s">
        <v>1130</v>
      </c>
      <c r="ONZ38" s="374" t="s">
        <v>1130</v>
      </c>
      <c r="OOA38" s="374" t="s">
        <v>1130</v>
      </c>
      <c r="OOB38" s="374" t="s">
        <v>1130</v>
      </c>
      <c r="OOC38" s="374" t="s">
        <v>1130</v>
      </c>
      <c r="OOD38" s="374" t="s">
        <v>1130</v>
      </c>
      <c r="OOE38" s="374" t="s">
        <v>1130</v>
      </c>
      <c r="OOF38" s="374" t="s">
        <v>1130</v>
      </c>
      <c r="OOG38" s="374" t="s">
        <v>1130</v>
      </c>
      <c r="OOH38" s="374" t="s">
        <v>1130</v>
      </c>
      <c r="OOI38" s="374" t="s">
        <v>1130</v>
      </c>
      <c r="OOJ38" s="374" t="s">
        <v>1130</v>
      </c>
      <c r="OOK38" s="374" t="s">
        <v>1130</v>
      </c>
      <c r="OOL38" s="374" t="s">
        <v>1130</v>
      </c>
      <c r="OOM38" s="374" t="s">
        <v>1130</v>
      </c>
      <c r="OON38" s="374" t="s">
        <v>1130</v>
      </c>
      <c r="OOO38" s="374" t="s">
        <v>1130</v>
      </c>
      <c r="OOP38" s="374" t="s">
        <v>1130</v>
      </c>
      <c r="OOQ38" s="374" t="s">
        <v>1130</v>
      </c>
      <c r="OOR38" s="374" t="s">
        <v>1130</v>
      </c>
      <c r="OOS38" s="374" t="s">
        <v>1130</v>
      </c>
      <c r="OOT38" s="374" t="s">
        <v>1130</v>
      </c>
      <c r="OOU38" s="374" t="s">
        <v>1130</v>
      </c>
      <c r="OOV38" s="374" t="s">
        <v>1130</v>
      </c>
      <c r="OOW38" s="374" t="s">
        <v>1130</v>
      </c>
      <c r="OOX38" s="374" t="s">
        <v>1130</v>
      </c>
      <c r="OOY38" s="374" t="s">
        <v>1130</v>
      </c>
      <c r="OOZ38" s="374" t="s">
        <v>1130</v>
      </c>
      <c r="OPA38" s="374" t="s">
        <v>1130</v>
      </c>
      <c r="OPB38" s="374" t="s">
        <v>1130</v>
      </c>
      <c r="OPC38" s="374" t="s">
        <v>1130</v>
      </c>
      <c r="OPD38" s="374" t="s">
        <v>1130</v>
      </c>
      <c r="OPE38" s="374" t="s">
        <v>1130</v>
      </c>
      <c r="OPF38" s="374" t="s">
        <v>1130</v>
      </c>
      <c r="OPG38" s="374" t="s">
        <v>1130</v>
      </c>
      <c r="OPH38" s="374" t="s">
        <v>1130</v>
      </c>
      <c r="OPI38" s="374" t="s">
        <v>1130</v>
      </c>
      <c r="OPJ38" s="374" t="s">
        <v>1130</v>
      </c>
      <c r="OPK38" s="374" t="s">
        <v>1130</v>
      </c>
      <c r="OPL38" s="374" t="s">
        <v>1130</v>
      </c>
      <c r="OPM38" s="374" t="s">
        <v>1130</v>
      </c>
      <c r="OPN38" s="374" t="s">
        <v>1130</v>
      </c>
      <c r="OPO38" s="374" t="s">
        <v>1130</v>
      </c>
      <c r="OPP38" s="374" t="s">
        <v>1130</v>
      </c>
      <c r="OPQ38" s="374" t="s">
        <v>1130</v>
      </c>
      <c r="OPR38" s="374" t="s">
        <v>1130</v>
      </c>
      <c r="OPS38" s="374" t="s">
        <v>1130</v>
      </c>
      <c r="OPT38" s="374" t="s">
        <v>1130</v>
      </c>
      <c r="OPU38" s="374" t="s">
        <v>1130</v>
      </c>
      <c r="OPV38" s="374" t="s">
        <v>1130</v>
      </c>
      <c r="OPW38" s="374" t="s">
        <v>1130</v>
      </c>
      <c r="OPX38" s="374" t="s">
        <v>1130</v>
      </c>
      <c r="OPY38" s="374" t="s">
        <v>1130</v>
      </c>
      <c r="OPZ38" s="374" t="s">
        <v>1130</v>
      </c>
      <c r="OQA38" s="374" t="s">
        <v>1130</v>
      </c>
      <c r="OQB38" s="374" t="s">
        <v>1130</v>
      </c>
      <c r="OQC38" s="374" t="s">
        <v>1130</v>
      </c>
      <c r="OQD38" s="374" t="s">
        <v>1130</v>
      </c>
      <c r="OQE38" s="374" t="s">
        <v>1130</v>
      </c>
      <c r="OQF38" s="374" t="s">
        <v>1130</v>
      </c>
      <c r="OQG38" s="374" t="s">
        <v>1130</v>
      </c>
      <c r="OQH38" s="374" t="s">
        <v>1130</v>
      </c>
      <c r="OQI38" s="374" t="s">
        <v>1130</v>
      </c>
      <c r="OQJ38" s="374" t="s">
        <v>1130</v>
      </c>
      <c r="OQK38" s="374" t="s">
        <v>1130</v>
      </c>
      <c r="OQL38" s="374" t="s">
        <v>1130</v>
      </c>
      <c r="OQM38" s="374" t="s">
        <v>1130</v>
      </c>
      <c r="OQN38" s="374" t="s">
        <v>1130</v>
      </c>
      <c r="OQO38" s="374" t="s">
        <v>1130</v>
      </c>
      <c r="OQP38" s="374" t="s">
        <v>1130</v>
      </c>
      <c r="OQQ38" s="374" t="s">
        <v>1130</v>
      </c>
      <c r="OQR38" s="374" t="s">
        <v>1130</v>
      </c>
      <c r="OQS38" s="374" t="s">
        <v>1130</v>
      </c>
      <c r="OQT38" s="374" t="s">
        <v>1130</v>
      </c>
      <c r="OQU38" s="374" t="s">
        <v>1130</v>
      </c>
      <c r="OQV38" s="374" t="s">
        <v>1130</v>
      </c>
      <c r="OQW38" s="374" t="s">
        <v>1130</v>
      </c>
      <c r="OQX38" s="374" t="s">
        <v>1130</v>
      </c>
      <c r="OQY38" s="374" t="s">
        <v>1130</v>
      </c>
      <c r="OQZ38" s="374" t="s">
        <v>1130</v>
      </c>
      <c r="ORA38" s="374" t="s">
        <v>1130</v>
      </c>
      <c r="ORB38" s="374" t="s">
        <v>1130</v>
      </c>
      <c r="ORC38" s="374" t="s">
        <v>1130</v>
      </c>
      <c r="ORD38" s="374" t="s">
        <v>1130</v>
      </c>
      <c r="ORE38" s="374" t="s">
        <v>1130</v>
      </c>
      <c r="ORF38" s="374" t="s">
        <v>1130</v>
      </c>
      <c r="ORG38" s="374" t="s">
        <v>1130</v>
      </c>
      <c r="ORH38" s="374" t="s">
        <v>1130</v>
      </c>
      <c r="ORI38" s="374" t="s">
        <v>1130</v>
      </c>
      <c r="ORJ38" s="374" t="s">
        <v>1130</v>
      </c>
      <c r="ORK38" s="374" t="s">
        <v>1130</v>
      </c>
      <c r="ORL38" s="374" t="s">
        <v>1130</v>
      </c>
      <c r="ORM38" s="374" t="s">
        <v>1130</v>
      </c>
      <c r="ORN38" s="374" t="s">
        <v>1130</v>
      </c>
      <c r="ORO38" s="374" t="s">
        <v>1130</v>
      </c>
      <c r="ORP38" s="374" t="s">
        <v>1130</v>
      </c>
      <c r="ORQ38" s="374" t="s">
        <v>1130</v>
      </c>
      <c r="ORR38" s="374" t="s">
        <v>1130</v>
      </c>
      <c r="ORS38" s="374" t="s">
        <v>1130</v>
      </c>
      <c r="ORT38" s="374" t="s">
        <v>1130</v>
      </c>
      <c r="ORU38" s="374" t="s">
        <v>1130</v>
      </c>
      <c r="ORV38" s="374" t="s">
        <v>1130</v>
      </c>
      <c r="ORW38" s="374" t="s">
        <v>1130</v>
      </c>
      <c r="ORX38" s="374" t="s">
        <v>1130</v>
      </c>
      <c r="ORY38" s="374" t="s">
        <v>1130</v>
      </c>
      <c r="ORZ38" s="374" t="s">
        <v>1130</v>
      </c>
      <c r="OSA38" s="374" t="s">
        <v>1130</v>
      </c>
      <c r="OSB38" s="374" t="s">
        <v>1130</v>
      </c>
      <c r="OSC38" s="374" t="s">
        <v>1130</v>
      </c>
      <c r="OSD38" s="374" t="s">
        <v>1130</v>
      </c>
      <c r="OSE38" s="374" t="s">
        <v>1130</v>
      </c>
      <c r="OSF38" s="374" t="s">
        <v>1130</v>
      </c>
      <c r="OSG38" s="374" t="s">
        <v>1130</v>
      </c>
      <c r="OSH38" s="374" t="s">
        <v>1130</v>
      </c>
      <c r="OSI38" s="374" t="s">
        <v>1130</v>
      </c>
      <c r="OSJ38" s="374" t="s">
        <v>1130</v>
      </c>
      <c r="OSK38" s="374" t="s">
        <v>1130</v>
      </c>
      <c r="OSL38" s="374" t="s">
        <v>1130</v>
      </c>
      <c r="OSM38" s="374" t="s">
        <v>1130</v>
      </c>
      <c r="OSN38" s="374" t="s">
        <v>1130</v>
      </c>
      <c r="OSO38" s="374" t="s">
        <v>1130</v>
      </c>
      <c r="OSP38" s="374" t="s">
        <v>1130</v>
      </c>
      <c r="OSQ38" s="374" t="s">
        <v>1130</v>
      </c>
      <c r="OSR38" s="374" t="s">
        <v>1130</v>
      </c>
      <c r="OSS38" s="374" t="s">
        <v>1130</v>
      </c>
      <c r="OST38" s="374" t="s">
        <v>1130</v>
      </c>
      <c r="OSU38" s="374" t="s">
        <v>1130</v>
      </c>
      <c r="OSV38" s="374" t="s">
        <v>1130</v>
      </c>
      <c r="OSW38" s="374" t="s">
        <v>1130</v>
      </c>
      <c r="OSX38" s="374" t="s">
        <v>1130</v>
      </c>
      <c r="OSY38" s="374" t="s">
        <v>1130</v>
      </c>
      <c r="OSZ38" s="374" t="s">
        <v>1130</v>
      </c>
      <c r="OTA38" s="374" t="s">
        <v>1130</v>
      </c>
      <c r="OTB38" s="374" t="s">
        <v>1130</v>
      </c>
      <c r="OTC38" s="374" t="s">
        <v>1130</v>
      </c>
      <c r="OTD38" s="374" t="s">
        <v>1130</v>
      </c>
      <c r="OTE38" s="374" t="s">
        <v>1130</v>
      </c>
      <c r="OTF38" s="374" t="s">
        <v>1130</v>
      </c>
      <c r="OTG38" s="374" t="s">
        <v>1130</v>
      </c>
      <c r="OTH38" s="374" t="s">
        <v>1130</v>
      </c>
      <c r="OTI38" s="374" t="s">
        <v>1130</v>
      </c>
      <c r="OTJ38" s="374" t="s">
        <v>1130</v>
      </c>
      <c r="OTK38" s="374" t="s">
        <v>1130</v>
      </c>
      <c r="OTL38" s="374" t="s">
        <v>1130</v>
      </c>
      <c r="OTM38" s="374" t="s">
        <v>1130</v>
      </c>
      <c r="OTN38" s="374" t="s">
        <v>1130</v>
      </c>
      <c r="OTO38" s="374" t="s">
        <v>1130</v>
      </c>
      <c r="OTP38" s="374" t="s">
        <v>1130</v>
      </c>
      <c r="OTQ38" s="374" t="s">
        <v>1130</v>
      </c>
      <c r="OTR38" s="374" t="s">
        <v>1130</v>
      </c>
      <c r="OTS38" s="374" t="s">
        <v>1130</v>
      </c>
      <c r="OTT38" s="374" t="s">
        <v>1130</v>
      </c>
      <c r="OTU38" s="374" t="s">
        <v>1130</v>
      </c>
      <c r="OTV38" s="374" t="s">
        <v>1130</v>
      </c>
      <c r="OTW38" s="374" t="s">
        <v>1130</v>
      </c>
      <c r="OTX38" s="374" t="s">
        <v>1130</v>
      </c>
      <c r="OTY38" s="374" t="s">
        <v>1130</v>
      </c>
      <c r="OTZ38" s="374" t="s">
        <v>1130</v>
      </c>
      <c r="OUA38" s="374" t="s">
        <v>1130</v>
      </c>
      <c r="OUB38" s="374" t="s">
        <v>1130</v>
      </c>
      <c r="OUC38" s="374" t="s">
        <v>1130</v>
      </c>
      <c r="OUD38" s="374" t="s">
        <v>1130</v>
      </c>
      <c r="OUE38" s="374" t="s">
        <v>1130</v>
      </c>
      <c r="OUF38" s="374" t="s">
        <v>1130</v>
      </c>
      <c r="OUG38" s="374" t="s">
        <v>1130</v>
      </c>
      <c r="OUH38" s="374" t="s">
        <v>1130</v>
      </c>
      <c r="OUI38" s="374" t="s">
        <v>1130</v>
      </c>
      <c r="OUJ38" s="374" t="s">
        <v>1130</v>
      </c>
      <c r="OUK38" s="374" t="s">
        <v>1130</v>
      </c>
      <c r="OUL38" s="374" t="s">
        <v>1130</v>
      </c>
      <c r="OUM38" s="374" t="s">
        <v>1130</v>
      </c>
      <c r="OUN38" s="374" t="s">
        <v>1130</v>
      </c>
      <c r="OUO38" s="374" t="s">
        <v>1130</v>
      </c>
      <c r="OUP38" s="374" t="s">
        <v>1130</v>
      </c>
      <c r="OUQ38" s="374" t="s">
        <v>1130</v>
      </c>
      <c r="OUR38" s="374" t="s">
        <v>1130</v>
      </c>
      <c r="OUS38" s="374" t="s">
        <v>1130</v>
      </c>
      <c r="OUT38" s="374" t="s">
        <v>1130</v>
      </c>
      <c r="OUU38" s="374" t="s">
        <v>1130</v>
      </c>
      <c r="OUV38" s="374" t="s">
        <v>1130</v>
      </c>
      <c r="OUW38" s="374" t="s">
        <v>1130</v>
      </c>
      <c r="OUX38" s="374" t="s">
        <v>1130</v>
      </c>
      <c r="OUY38" s="374" t="s">
        <v>1130</v>
      </c>
      <c r="OUZ38" s="374" t="s">
        <v>1130</v>
      </c>
      <c r="OVA38" s="374" t="s">
        <v>1130</v>
      </c>
      <c r="OVB38" s="374" t="s">
        <v>1130</v>
      </c>
      <c r="OVC38" s="374" t="s">
        <v>1130</v>
      </c>
      <c r="OVD38" s="374" t="s">
        <v>1130</v>
      </c>
      <c r="OVE38" s="374" t="s">
        <v>1130</v>
      </c>
      <c r="OVF38" s="374" t="s">
        <v>1130</v>
      </c>
      <c r="OVG38" s="374" t="s">
        <v>1130</v>
      </c>
      <c r="OVH38" s="374" t="s">
        <v>1130</v>
      </c>
      <c r="OVI38" s="374" t="s">
        <v>1130</v>
      </c>
      <c r="OVJ38" s="374" t="s">
        <v>1130</v>
      </c>
      <c r="OVK38" s="374" t="s">
        <v>1130</v>
      </c>
      <c r="OVL38" s="374" t="s">
        <v>1130</v>
      </c>
      <c r="OVM38" s="374" t="s">
        <v>1130</v>
      </c>
      <c r="OVN38" s="374" t="s">
        <v>1130</v>
      </c>
      <c r="OVO38" s="374" t="s">
        <v>1130</v>
      </c>
      <c r="OVP38" s="374" t="s">
        <v>1130</v>
      </c>
      <c r="OVQ38" s="374" t="s">
        <v>1130</v>
      </c>
      <c r="OVR38" s="374" t="s">
        <v>1130</v>
      </c>
      <c r="OVS38" s="374" t="s">
        <v>1130</v>
      </c>
      <c r="OVT38" s="374" t="s">
        <v>1130</v>
      </c>
      <c r="OVU38" s="374" t="s">
        <v>1130</v>
      </c>
      <c r="OVV38" s="374" t="s">
        <v>1130</v>
      </c>
      <c r="OVW38" s="374" t="s">
        <v>1130</v>
      </c>
      <c r="OVX38" s="374" t="s">
        <v>1130</v>
      </c>
      <c r="OVY38" s="374" t="s">
        <v>1130</v>
      </c>
      <c r="OVZ38" s="374" t="s">
        <v>1130</v>
      </c>
      <c r="OWA38" s="374" t="s">
        <v>1130</v>
      </c>
      <c r="OWB38" s="374" t="s">
        <v>1130</v>
      </c>
      <c r="OWC38" s="374" t="s">
        <v>1130</v>
      </c>
      <c r="OWD38" s="374" t="s">
        <v>1130</v>
      </c>
      <c r="OWE38" s="374" t="s">
        <v>1130</v>
      </c>
      <c r="OWF38" s="374" t="s">
        <v>1130</v>
      </c>
      <c r="OWG38" s="374" t="s">
        <v>1130</v>
      </c>
      <c r="OWH38" s="374" t="s">
        <v>1130</v>
      </c>
      <c r="OWI38" s="374" t="s">
        <v>1130</v>
      </c>
      <c r="OWJ38" s="374" t="s">
        <v>1130</v>
      </c>
      <c r="OWK38" s="374" t="s">
        <v>1130</v>
      </c>
      <c r="OWL38" s="374" t="s">
        <v>1130</v>
      </c>
      <c r="OWM38" s="374" t="s">
        <v>1130</v>
      </c>
      <c r="OWN38" s="374" t="s">
        <v>1130</v>
      </c>
      <c r="OWO38" s="374" t="s">
        <v>1130</v>
      </c>
      <c r="OWP38" s="374" t="s">
        <v>1130</v>
      </c>
      <c r="OWQ38" s="374" t="s">
        <v>1130</v>
      </c>
      <c r="OWR38" s="374" t="s">
        <v>1130</v>
      </c>
      <c r="OWS38" s="374" t="s">
        <v>1130</v>
      </c>
      <c r="OWT38" s="374" t="s">
        <v>1130</v>
      </c>
      <c r="OWU38" s="374" t="s">
        <v>1130</v>
      </c>
      <c r="OWV38" s="374" t="s">
        <v>1130</v>
      </c>
      <c r="OWW38" s="374" t="s">
        <v>1130</v>
      </c>
      <c r="OWX38" s="374" t="s">
        <v>1130</v>
      </c>
      <c r="OWY38" s="374" t="s">
        <v>1130</v>
      </c>
      <c r="OWZ38" s="374" t="s">
        <v>1130</v>
      </c>
      <c r="OXA38" s="374" t="s">
        <v>1130</v>
      </c>
      <c r="OXB38" s="374" t="s">
        <v>1130</v>
      </c>
      <c r="OXC38" s="374" t="s">
        <v>1130</v>
      </c>
      <c r="OXD38" s="374" t="s">
        <v>1130</v>
      </c>
      <c r="OXE38" s="374" t="s">
        <v>1130</v>
      </c>
      <c r="OXF38" s="374" t="s">
        <v>1130</v>
      </c>
      <c r="OXG38" s="374" t="s">
        <v>1130</v>
      </c>
      <c r="OXH38" s="374" t="s">
        <v>1130</v>
      </c>
      <c r="OXI38" s="374" t="s">
        <v>1130</v>
      </c>
      <c r="OXJ38" s="374" t="s">
        <v>1130</v>
      </c>
      <c r="OXK38" s="374" t="s">
        <v>1130</v>
      </c>
      <c r="OXL38" s="374" t="s">
        <v>1130</v>
      </c>
      <c r="OXM38" s="374" t="s">
        <v>1130</v>
      </c>
      <c r="OXN38" s="374" t="s">
        <v>1130</v>
      </c>
      <c r="OXO38" s="374" t="s">
        <v>1130</v>
      </c>
      <c r="OXP38" s="374" t="s">
        <v>1130</v>
      </c>
      <c r="OXQ38" s="374" t="s">
        <v>1130</v>
      </c>
      <c r="OXR38" s="374" t="s">
        <v>1130</v>
      </c>
      <c r="OXS38" s="374" t="s">
        <v>1130</v>
      </c>
      <c r="OXT38" s="374" t="s">
        <v>1130</v>
      </c>
      <c r="OXU38" s="374" t="s">
        <v>1130</v>
      </c>
      <c r="OXV38" s="374" t="s">
        <v>1130</v>
      </c>
      <c r="OXW38" s="374" t="s">
        <v>1130</v>
      </c>
      <c r="OXX38" s="374" t="s">
        <v>1130</v>
      </c>
      <c r="OXY38" s="374" t="s">
        <v>1130</v>
      </c>
      <c r="OXZ38" s="374" t="s">
        <v>1130</v>
      </c>
      <c r="OYA38" s="374" t="s">
        <v>1130</v>
      </c>
      <c r="OYB38" s="374" t="s">
        <v>1130</v>
      </c>
      <c r="OYC38" s="374" t="s">
        <v>1130</v>
      </c>
      <c r="OYD38" s="374" t="s">
        <v>1130</v>
      </c>
      <c r="OYE38" s="374" t="s">
        <v>1130</v>
      </c>
      <c r="OYF38" s="374" t="s">
        <v>1130</v>
      </c>
      <c r="OYG38" s="374" t="s">
        <v>1130</v>
      </c>
      <c r="OYH38" s="374" t="s">
        <v>1130</v>
      </c>
      <c r="OYI38" s="374" t="s">
        <v>1130</v>
      </c>
      <c r="OYJ38" s="374" t="s">
        <v>1130</v>
      </c>
      <c r="OYK38" s="374" t="s">
        <v>1130</v>
      </c>
      <c r="OYL38" s="374" t="s">
        <v>1130</v>
      </c>
      <c r="OYM38" s="374" t="s">
        <v>1130</v>
      </c>
      <c r="OYN38" s="374" t="s">
        <v>1130</v>
      </c>
      <c r="OYO38" s="374" t="s">
        <v>1130</v>
      </c>
      <c r="OYP38" s="374" t="s">
        <v>1130</v>
      </c>
      <c r="OYQ38" s="374" t="s">
        <v>1130</v>
      </c>
      <c r="OYR38" s="374" t="s">
        <v>1130</v>
      </c>
      <c r="OYS38" s="374" t="s">
        <v>1130</v>
      </c>
      <c r="OYT38" s="374" t="s">
        <v>1130</v>
      </c>
      <c r="OYU38" s="374" t="s">
        <v>1130</v>
      </c>
      <c r="OYV38" s="374" t="s">
        <v>1130</v>
      </c>
      <c r="OYW38" s="374" t="s">
        <v>1130</v>
      </c>
      <c r="OYX38" s="374" t="s">
        <v>1130</v>
      </c>
      <c r="OYY38" s="374" t="s">
        <v>1130</v>
      </c>
      <c r="OYZ38" s="374" t="s">
        <v>1130</v>
      </c>
      <c r="OZA38" s="374" t="s">
        <v>1130</v>
      </c>
      <c r="OZB38" s="374" t="s">
        <v>1130</v>
      </c>
      <c r="OZC38" s="374" t="s">
        <v>1130</v>
      </c>
      <c r="OZD38" s="374" t="s">
        <v>1130</v>
      </c>
      <c r="OZE38" s="374" t="s">
        <v>1130</v>
      </c>
      <c r="OZF38" s="374" t="s">
        <v>1130</v>
      </c>
      <c r="OZG38" s="374" t="s">
        <v>1130</v>
      </c>
      <c r="OZH38" s="374" t="s">
        <v>1130</v>
      </c>
      <c r="OZI38" s="374" t="s">
        <v>1130</v>
      </c>
      <c r="OZJ38" s="374" t="s">
        <v>1130</v>
      </c>
      <c r="OZK38" s="374" t="s">
        <v>1130</v>
      </c>
      <c r="OZL38" s="374" t="s">
        <v>1130</v>
      </c>
      <c r="OZM38" s="374" t="s">
        <v>1130</v>
      </c>
      <c r="OZN38" s="374" t="s">
        <v>1130</v>
      </c>
      <c r="OZO38" s="374" t="s">
        <v>1130</v>
      </c>
      <c r="OZP38" s="374" t="s">
        <v>1130</v>
      </c>
      <c r="OZQ38" s="374" t="s">
        <v>1130</v>
      </c>
      <c r="OZR38" s="374" t="s">
        <v>1130</v>
      </c>
      <c r="OZS38" s="374" t="s">
        <v>1130</v>
      </c>
      <c r="OZT38" s="374" t="s">
        <v>1130</v>
      </c>
      <c r="OZU38" s="374" t="s">
        <v>1130</v>
      </c>
      <c r="OZV38" s="374" t="s">
        <v>1130</v>
      </c>
      <c r="OZW38" s="374" t="s">
        <v>1130</v>
      </c>
      <c r="OZX38" s="374" t="s">
        <v>1130</v>
      </c>
      <c r="OZY38" s="374" t="s">
        <v>1130</v>
      </c>
      <c r="OZZ38" s="374" t="s">
        <v>1130</v>
      </c>
      <c r="PAA38" s="374" t="s">
        <v>1130</v>
      </c>
      <c r="PAB38" s="374" t="s">
        <v>1130</v>
      </c>
      <c r="PAC38" s="374" t="s">
        <v>1130</v>
      </c>
      <c r="PAD38" s="374" t="s">
        <v>1130</v>
      </c>
      <c r="PAE38" s="374" t="s">
        <v>1130</v>
      </c>
      <c r="PAF38" s="374" t="s">
        <v>1130</v>
      </c>
      <c r="PAG38" s="374" t="s">
        <v>1130</v>
      </c>
      <c r="PAH38" s="374" t="s">
        <v>1130</v>
      </c>
      <c r="PAI38" s="374" t="s">
        <v>1130</v>
      </c>
      <c r="PAJ38" s="374" t="s">
        <v>1130</v>
      </c>
      <c r="PAK38" s="374" t="s">
        <v>1130</v>
      </c>
      <c r="PAL38" s="374" t="s">
        <v>1130</v>
      </c>
      <c r="PAM38" s="374" t="s">
        <v>1130</v>
      </c>
      <c r="PAN38" s="374" t="s">
        <v>1130</v>
      </c>
      <c r="PAO38" s="374" t="s">
        <v>1130</v>
      </c>
      <c r="PAP38" s="374" t="s">
        <v>1130</v>
      </c>
      <c r="PAQ38" s="374" t="s">
        <v>1130</v>
      </c>
      <c r="PAR38" s="374" t="s">
        <v>1130</v>
      </c>
      <c r="PAS38" s="374" t="s">
        <v>1130</v>
      </c>
      <c r="PAT38" s="374" t="s">
        <v>1130</v>
      </c>
      <c r="PAU38" s="374" t="s">
        <v>1130</v>
      </c>
      <c r="PAV38" s="374" t="s">
        <v>1130</v>
      </c>
      <c r="PAW38" s="374" t="s">
        <v>1130</v>
      </c>
      <c r="PAX38" s="374" t="s">
        <v>1130</v>
      </c>
      <c r="PAY38" s="374" t="s">
        <v>1130</v>
      </c>
      <c r="PAZ38" s="374" t="s">
        <v>1130</v>
      </c>
      <c r="PBA38" s="374" t="s">
        <v>1130</v>
      </c>
      <c r="PBB38" s="374" t="s">
        <v>1130</v>
      </c>
      <c r="PBC38" s="374" t="s">
        <v>1130</v>
      </c>
      <c r="PBD38" s="374" t="s">
        <v>1130</v>
      </c>
      <c r="PBE38" s="374" t="s">
        <v>1130</v>
      </c>
      <c r="PBF38" s="374" t="s">
        <v>1130</v>
      </c>
      <c r="PBG38" s="374" t="s">
        <v>1130</v>
      </c>
      <c r="PBH38" s="374" t="s">
        <v>1130</v>
      </c>
      <c r="PBI38" s="374" t="s">
        <v>1130</v>
      </c>
      <c r="PBJ38" s="374" t="s">
        <v>1130</v>
      </c>
      <c r="PBK38" s="374" t="s">
        <v>1130</v>
      </c>
      <c r="PBL38" s="374" t="s">
        <v>1130</v>
      </c>
      <c r="PBM38" s="374" t="s">
        <v>1130</v>
      </c>
      <c r="PBN38" s="374" t="s">
        <v>1130</v>
      </c>
      <c r="PBO38" s="374" t="s">
        <v>1130</v>
      </c>
      <c r="PBP38" s="374" t="s">
        <v>1130</v>
      </c>
      <c r="PBQ38" s="374" t="s">
        <v>1130</v>
      </c>
      <c r="PBR38" s="374" t="s">
        <v>1130</v>
      </c>
      <c r="PBS38" s="374" t="s">
        <v>1130</v>
      </c>
      <c r="PBT38" s="374" t="s">
        <v>1130</v>
      </c>
      <c r="PBU38" s="374" t="s">
        <v>1130</v>
      </c>
      <c r="PBV38" s="374" t="s">
        <v>1130</v>
      </c>
      <c r="PBW38" s="374" t="s">
        <v>1130</v>
      </c>
      <c r="PBX38" s="374" t="s">
        <v>1130</v>
      </c>
      <c r="PBY38" s="374" t="s">
        <v>1130</v>
      </c>
      <c r="PBZ38" s="374" t="s">
        <v>1130</v>
      </c>
      <c r="PCA38" s="374" t="s">
        <v>1130</v>
      </c>
      <c r="PCB38" s="374" t="s">
        <v>1130</v>
      </c>
      <c r="PCC38" s="374" t="s">
        <v>1130</v>
      </c>
      <c r="PCD38" s="374" t="s">
        <v>1130</v>
      </c>
      <c r="PCE38" s="374" t="s">
        <v>1130</v>
      </c>
      <c r="PCF38" s="374" t="s">
        <v>1130</v>
      </c>
      <c r="PCG38" s="374" t="s">
        <v>1130</v>
      </c>
      <c r="PCH38" s="374" t="s">
        <v>1130</v>
      </c>
      <c r="PCI38" s="374" t="s">
        <v>1130</v>
      </c>
      <c r="PCJ38" s="374" t="s">
        <v>1130</v>
      </c>
      <c r="PCK38" s="374" t="s">
        <v>1130</v>
      </c>
      <c r="PCL38" s="374" t="s">
        <v>1130</v>
      </c>
      <c r="PCM38" s="374" t="s">
        <v>1130</v>
      </c>
      <c r="PCN38" s="374" t="s">
        <v>1130</v>
      </c>
      <c r="PCO38" s="374" t="s">
        <v>1130</v>
      </c>
      <c r="PCP38" s="374" t="s">
        <v>1130</v>
      </c>
      <c r="PCQ38" s="374" t="s">
        <v>1130</v>
      </c>
      <c r="PCR38" s="374" t="s">
        <v>1130</v>
      </c>
      <c r="PCS38" s="374" t="s">
        <v>1130</v>
      </c>
      <c r="PCT38" s="374" t="s">
        <v>1130</v>
      </c>
      <c r="PCU38" s="374" t="s">
        <v>1130</v>
      </c>
      <c r="PCV38" s="374" t="s">
        <v>1130</v>
      </c>
      <c r="PCW38" s="374" t="s">
        <v>1130</v>
      </c>
      <c r="PCX38" s="374" t="s">
        <v>1130</v>
      </c>
      <c r="PCY38" s="374" t="s">
        <v>1130</v>
      </c>
      <c r="PCZ38" s="374" t="s">
        <v>1130</v>
      </c>
      <c r="PDA38" s="374" t="s">
        <v>1130</v>
      </c>
      <c r="PDB38" s="374" t="s">
        <v>1130</v>
      </c>
      <c r="PDC38" s="374" t="s">
        <v>1130</v>
      </c>
      <c r="PDD38" s="374" t="s">
        <v>1130</v>
      </c>
      <c r="PDE38" s="374" t="s">
        <v>1130</v>
      </c>
      <c r="PDF38" s="374" t="s">
        <v>1130</v>
      </c>
      <c r="PDG38" s="374" t="s">
        <v>1130</v>
      </c>
      <c r="PDH38" s="374" t="s">
        <v>1130</v>
      </c>
      <c r="PDI38" s="374" t="s">
        <v>1130</v>
      </c>
      <c r="PDJ38" s="374" t="s">
        <v>1130</v>
      </c>
      <c r="PDK38" s="374" t="s">
        <v>1130</v>
      </c>
      <c r="PDL38" s="374" t="s">
        <v>1130</v>
      </c>
      <c r="PDM38" s="374" t="s">
        <v>1130</v>
      </c>
      <c r="PDN38" s="374" t="s">
        <v>1130</v>
      </c>
      <c r="PDO38" s="374" t="s">
        <v>1130</v>
      </c>
      <c r="PDP38" s="374" t="s">
        <v>1130</v>
      </c>
      <c r="PDQ38" s="374" t="s">
        <v>1130</v>
      </c>
      <c r="PDR38" s="374" t="s">
        <v>1130</v>
      </c>
      <c r="PDS38" s="374" t="s">
        <v>1130</v>
      </c>
      <c r="PDT38" s="374" t="s">
        <v>1130</v>
      </c>
      <c r="PDU38" s="374" t="s">
        <v>1130</v>
      </c>
      <c r="PDV38" s="374" t="s">
        <v>1130</v>
      </c>
      <c r="PDW38" s="374" t="s">
        <v>1130</v>
      </c>
      <c r="PDX38" s="374" t="s">
        <v>1130</v>
      </c>
      <c r="PDY38" s="374" t="s">
        <v>1130</v>
      </c>
      <c r="PDZ38" s="374" t="s">
        <v>1130</v>
      </c>
      <c r="PEA38" s="374" t="s">
        <v>1130</v>
      </c>
      <c r="PEB38" s="374" t="s">
        <v>1130</v>
      </c>
      <c r="PEC38" s="374" t="s">
        <v>1130</v>
      </c>
      <c r="PED38" s="374" t="s">
        <v>1130</v>
      </c>
      <c r="PEE38" s="374" t="s">
        <v>1130</v>
      </c>
      <c r="PEF38" s="374" t="s">
        <v>1130</v>
      </c>
      <c r="PEG38" s="374" t="s">
        <v>1130</v>
      </c>
      <c r="PEH38" s="374" t="s">
        <v>1130</v>
      </c>
      <c r="PEI38" s="374" t="s">
        <v>1130</v>
      </c>
      <c r="PEJ38" s="374" t="s">
        <v>1130</v>
      </c>
      <c r="PEK38" s="374" t="s">
        <v>1130</v>
      </c>
      <c r="PEL38" s="374" t="s">
        <v>1130</v>
      </c>
      <c r="PEM38" s="374" t="s">
        <v>1130</v>
      </c>
      <c r="PEN38" s="374" t="s">
        <v>1130</v>
      </c>
      <c r="PEO38" s="374" t="s">
        <v>1130</v>
      </c>
      <c r="PEP38" s="374" t="s">
        <v>1130</v>
      </c>
      <c r="PEQ38" s="374" t="s">
        <v>1130</v>
      </c>
      <c r="PER38" s="374" t="s">
        <v>1130</v>
      </c>
      <c r="PES38" s="374" t="s">
        <v>1130</v>
      </c>
      <c r="PET38" s="374" t="s">
        <v>1130</v>
      </c>
      <c r="PEU38" s="374" t="s">
        <v>1130</v>
      </c>
      <c r="PEV38" s="374" t="s">
        <v>1130</v>
      </c>
      <c r="PEW38" s="374" t="s">
        <v>1130</v>
      </c>
      <c r="PEX38" s="374" t="s">
        <v>1130</v>
      </c>
      <c r="PEY38" s="374" t="s">
        <v>1130</v>
      </c>
      <c r="PEZ38" s="374" t="s">
        <v>1130</v>
      </c>
      <c r="PFA38" s="374" t="s">
        <v>1130</v>
      </c>
      <c r="PFB38" s="374" t="s">
        <v>1130</v>
      </c>
      <c r="PFC38" s="374" t="s">
        <v>1130</v>
      </c>
      <c r="PFD38" s="374" t="s">
        <v>1130</v>
      </c>
      <c r="PFE38" s="374" t="s">
        <v>1130</v>
      </c>
      <c r="PFF38" s="374" t="s">
        <v>1130</v>
      </c>
      <c r="PFG38" s="374" t="s">
        <v>1130</v>
      </c>
      <c r="PFH38" s="374" t="s">
        <v>1130</v>
      </c>
      <c r="PFI38" s="374" t="s">
        <v>1130</v>
      </c>
      <c r="PFJ38" s="374" t="s">
        <v>1130</v>
      </c>
      <c r="PFK38" s="374" t="s">
        <v>1130</v>
      </c>
      <c r="PFL38" s="374" t="s">
        <v>1130</v>
      </c>
      <c r="PFM38" s="374" t="s">
        <v>1130</v>
      </c>
      <c r="PFN38" s="374" t="s">
        <v>1130</v>
      </c>
      <c r="PFO38" s="374" t="s">
        <v>1130</v>
      </c>
      <c r="PFP38" s="374" t="s">
        <v>1130</v>
      </c>
      <c r="PFQ38" s="374" t="s">
        <v>1130</v>
      </c>
      <c r="PFR38" s="374" t="s">
        <v>1130</v>
      </c>
      <c r="PFS38" s="374" t="s">
        <v>1130</v>
      </c>
      <c r="PFT38" s="374" t="s">
        <v>1130</v>
      </c>
      <c r="PFU38" s="374" t="s">
        <v>1130</v>
      </c>
      <c r="PFV38" s="374" t="s">
        <v>1130</v>
      </c>
      <c r="PFW38" s="374" t="s">
        <v>1130</v>
      </c>
      <c r="PFX38" s="374" t="s">
        <v>1130</v>
      </c>
      <c r="PFY38" s="374" t="s">
        <v>1130</v>
      </c>
      <c r="PFZ38" s="374" t="s">
        <v>1130</v>
      </c>
      <c r="PGA38" s="374" t="s">
        <v>1130</v>
      </c>
      <c r="PGB38" s="374" t="s">
        <v>1130</v>
      </c>
      <c r="PGC38" s="374" t="s">
        <v>1130</v>
      </c>
      <c r="PGD38" s="374" t="s">
        <v>1130</v>
      </c>
      <c r="PGE38" s="374" t="s">
        <v>1130</v>
      </c>
      <c r="PGF38" s="374" t="s">
        <v>1130</v>
      </c>
      <c r="PGG38" s="374" t="s">
        <v>1130</v>
      </c>
      <c r="PGH38" s="374" t="s">
        <v>1130</v>
      </c>
      <c r="PGI38" s="374" t="s">
        <v>1130</v>
      </c>
      <c r="PGJ38" s="374" t="s">
        <v>1130</v>
      </c>
      <c r="PGK38" s="374" t="s">
        <v>1130</v>
      </c>
      <c r="PGL38" s="374" t="s">
        <v>1130</v>
      </c>
      <c r="PGM38" s="374" t="s">
        <v>1130</v>
      </c>
      <c r="PGN38" s="374" t="s">
        <v>1130</v>
      </c>
      <c r="PGO38" s="374" t="s">
        <v>1130</v>
      </c>
      <c r="PGP38" s="374" t="s">
        <v>1130</v>
      </c>
      <c r="PGQ38" s="374" t="s">
        <v>1130</v>
      </c>
      <c r="PGR38" s="374" t="s">
        <v>1130</v>
      </c>
      <c r="PGS38" s="374" t="s">
        <v>1130</v>
      </c>
      <c r="PGT38" s="374" t="s">
        <v>1130</v>
      </c>
      <c r="PGU38" s="374" t="s">
        <v>1130</v>
      </c>
      <c r="PGV38" s="374" t="s">
        <v>1130</v>
      </c>
      <c r="PGW38" s="374" t="s">
        <v>1130</v>
      </c>
      <c r="PGX38" s="374" t="s">
        <v>1130</v>
      </c>
      <c r="PGY38" s="374" t="s">
        <v>1130</v>
      </c>
      <c r="PGZ38" s="374" t="s">
        <v>1130</v>
      </c>
      <c r="PHA38" s="374" t="s">
        <v>1130</v>
      </c>
      <c r="PHB38" s="374" t="s">
        <v>1130</v>
      </c>
      <c r="PHC38" s="374" t="s">
        <v>1130</v>
      </c>
      <c r="PHD38" s="374" t="s">
        <v>1130</v>
      </c>
      <c r="PHE38" s="374" t="s">
        <v>1130</v>
      </c>
      <c r="PHF38" s="374" t="s">
        <v>1130</v>
      </c>
      <c r="PHG38" s="374" t="s">
        <v>1130</v>
      </c>
      <c r="PHH38" s="374" t="s">
        <v>1130</v>
      </c>
      <c r="PHI38" s="374" t="s">
        <v>1130</v>
      </c>
      <c r="PHJ38" s="374" t="s">
        <v>1130</v>
      </c>
      <c r="PHK38" s="374" t="s">
        <v>1130</v>
      </c>
      <c r="PHL38" s="374" t="s">
        <v>1130</v>
      </c>
      <c r="PHM38" s="374" t="s">
        <v>1130</v>
      </c>
      <c r="PHN38" s="374" t="s">
        <v>1130</v>
      </c>
      <c r="PHO38" s="374" t="s">
        <v>1130</v>
      </c>
      <c r="PHP38" s="374" t="s">
        <v>1130</v>
      </c>
      <c r="PHQ38" s="374" t="s">
        <v>1130</v>
      </c>
      <c r="PHR38" s="374" t="s">
        <v>1130</v>
      </c>
      <c r="PHS38" s="374" t="s">
        <v>1130</v>
      </c>
      <c r="PHT38" s="374" t="s">
        <v>1130</v>
      </c>
      <c r="PHU38" s="374" t="s">
        <v>1130</v>
      </c>
      <c r="PHV38" s="374" t="s">
        <v>1130</v>
      </c>
      <c r="PHW38" s="374" t="s">
        <v>1130</v>
      </c>
      <c r="PHX38" s="374" t="s">
        <v>1130</v>
      </c>
      <c r="PHY38" s="374" t="s">
        <v>1130</v>
      </c>
      <c r="PHZ38" s="374" t="s">
        <v>1130</v>
      </c>
      <c r="PIA38" s="374" t="s">
        <v>1130</v>
      </c>
      <c r="PIB38" s="374" t="s">
        <v>1130</v>
      </c>
      <c r="PIC38" s="374" t="s">
        <v>1130</v>
      </c>
      <c r="PID38" s="374" t="s">
        <v>1130</v>
      </c>
      <c r="PIE38" s="374" t="s">
        <v>1130</v>
      </c>
      <c r="PIF38" s="374" t="s">
        <v>1130</v>
      </c>
      <c r="PIG38" s="374" t="s">
        <v>1130</v>
      </c>
      <c r="PIH38" s="374" t="s">
        <v>1130</v>
      </c>
      <c r="PII38" s="374" t="s">
        <v>1130</v>
      </c>
      <c r="PIJ38" s="374" t="s">
        <v>1130</v>
      </c>
      <c r="PIK38" s="374" t="s">
        <v>1130</v>
      </c>
      <c r="PIL38" s="374" t="s">
        <v>1130</v>
      </c>
      <c r="PIM38" s="374" t="s">
        <v>1130</v>
      </c>
      <c r="PIN38" s="374" t="s">
        <v>1130</v>
      </c>
      <c r="PIO38" s="374" t="s">
        <v>1130</v>
      </c>
      <c r="PIP38" s="374" t="s">
        <v>1130</v>
      </c>
      <c r="PIQ38" s="374" t="s">
        <v>1130</v>
      </c>
      <c r="PIR38" s="374" t="s">
        <v>1130</v>
      </c>
      <c r="PIS38" s="374" t="s">
        <v>1130</v>
      </c>
      <c r="PIT38" s="374" t="s">
        <v>1130</v>
      </c>
      <c r="PIU38" s="374" t="s">
        <v>1130</v>
      </c>
      <c r="PIV38" s="374" t="s">
        <v>1130</v>
      </c>
      <c r="PIW38" s="374" t="s">
        <v>1130</v>
      </c>
      <c r="PIX38" s="374" t="s">
        <v>1130</v>
      </c>
      <c r="PIY38" s="374" t="s">
        <v>1130</v>
      </c>
      <c r="PIZ38" s="374" t="s">
        <v>1130</v>
      </c>
      <c r="PJA38" s="374" t="s">
        <v>1130</v>
      </c>
      <c r="PJB38" s="374" t="s">
        <v>1130</v>
      </c>
      <c r="PJC38" s="374" t="s">
        <v>1130</v>
      </c>
      <c r="PJD38" s="374" t="s">
        <v>1130</v>
      </c>
      <c r="PJE38" s="374" t="s">
        <v>1130</v>
      </c>
      <c r="PJF38" s="374" t="s">
        <v>1130</v>
      </c>
      <c r="PJG38" s="374" t="s">
        <v>1130</v>
      </c>
      <c r="PJH38" s="374" t="s">
        <v>1130</v>
      </c>
      <c r="PJI38" s="374" t="s">
        <v>1130</v>
      </c>
      <c r="PJJ38" s="374" t="s">
        <v>1130</v>
      </c>
      <c r="PJK38" s="374" t="s">
        <v>1130</v>
      </c>
      <c r="PJL38" s="374" t="s">
        <v>1130</v>
      </c>
      <c r="PJM38" s="374" t="s">
        <v>1130</v>
      </c>
      <c r="PJN38" s="374" t="s">
        <v>1130</v>
      </c>
      <c r="PJO38" s="374" t="s">
        <v>1130</v>
      </c>
      <c r="PJP38" s="374" t="s">
        <v>1130</v>
      </c>
      <c r="PJQ38" s="374" t="s">
        <v>1130</v>
      </c>
      <c r="PJR38" s="374" t="s">
        <v>1130</v>
      </c>
      <c r="PJS38" s="374" t="s">
        <v>1130</v>
      </c>
      <c r="PJT38" s="374" t="s">
        <v>1130</v>
      </c>
      <c r="PJU38" s="374" t="s">
        <v>1130</v>
      </c>
      <c r="PJV38" s="374" t="s">
        <v>1130</v>
      </c>
      <c r="PJW38" s="374" t="s">
        <v>1130</v>
      </c>
      <c r="PJX38" s="374" t="s">
        <v>1130</v>
      </c>
      <c r="PJY38" s="374" t="s">
        <v>1130</v>
      </c>
      <c r="PJZ38" s="374" t="s">
        <v>1130</v>
      </c>
      <c r="PKA38" s="374" t="s">
        <v>1130</v>
      </c>
      <c r="PKB38" s="374" t="s">
        <v>1130</v>
      </c>
      <c r="PKC38" s="374" t="s">
        <v>1130</v>
      </c>
      <c r="PKD38" s="374" t="s">
        <v>1130</v>
      </c>
      <c r="PKE38" s="374" t="s">
        <v>1130</v>
      </c>
      <c r="PKF38" s="374" t="s">
        <v>1130</v>
      </c>
      <c r="PKG38" s="374" t="s">
        <v>1130</v>
      </c>
      <c r="PKH38" s="374" t="s">
        <v>1130</v>
      </c>
      <c r="PKI38" s="374" t="s">
        <v>1130</v>
      </c>
      <c r="PKJ38" s="374" t="s">
        <v>1130</v>
      </c>
      <c r="PKK38" s="374" t="s">
        <v>1130</v>
      </c>
      <c r="PKL38" s="374" t="s">
        <v>1130</v>
      </c>
      <c r="PKM38" s="374" t="s">
        <v>1130</v>
      </c>
      <c r="PKN38" s="374" t="s">
        <v>1130</v>
      </c>
      <c r="PKO38" s="374" t="s">
        <v>1130</v>
      </c>
      <c r="PKP38" s="374" t="s">
        <v>1130</v>
      </c>
      <c r="PKQ38" s="374" t="s">
        <v>1130</v>
      </c>
      <c r="PKR38" s="374" t="s">
        <v>1130</v>
      </c>
      <c r="PKS38" s="374" t="s">
        <v>1130</v>
      </c>
      <c r="PKT38" s="374" t="s">
        <v>1130</v>
      </c>
      <c r="PKU38" s="374" t="s">
        <v>1130</v>
      </c>
      <c r="PKV38" s="374" t="s">
        <v>1130</v>
      </c>
      <c r="PKW38" s="374" t="s">
        <v>1130</v>
      </c>
      <c r="PKX38" s="374" t="s">
        <v>1130</v>
      </c>
      <c r="PKY38" s="374" t="s">
        <v>1130</v>
      </c>
      <c r="PKZ38" s="374" t="s">
        <v>1130</v>
      </c>
      <c r="PLA38" s="374" t="s">
        <v>1130</v>
      </c>
      <c r="PLB38" s="374" t="s">
        <v>1130</v>
      </c>
      <c r="PLC38" s="374" t="s">
        <v>1130</v>
      </c>
      <c r="PLD38" s="374" t="s">
        <v>1130</v>
      </c>
      <c r="PLE38" s="374" t="s">
        <v>1130</v>
      </c>
      <c r="PLF38" s="374" t="s">
        <v>1130</v>
      </c>
      <c r="PLG38" s="374" t="s">
        <v>1130</v>
      </c>
      <c r="PLH38" s="374" t="s">
        <v>1130</v>
      </c>
      <c r="PLI38" s="374" t="s">
        <v>1130</v>
      </c>
      <c r="PLJ38" s="374" t="s">
        <v>1130</v>
      </c>
      <c r="PLK38" s="374" t="s">
        <v>1130</v>
      </c>
      <c r="PLL38" s="374" t="s">
        <v>1130</v>
      </c>
      <c r="PLM38" s="374" t="s">
        <v>1130</v>
      </c>
      <c r="PLN38" s="374" t="s">
        <v>1130</v>
      </c>
      <c r="PLO38" s="374" t="s">
        <v>1130</v>
      </c>
      <c r="PLP38" s="374" t="s">
        <v>1130</v>
      </c>
      <c r="PLQ38" s="374" t="s">
        <v>1130</v>
      </c>
      <c r="PLR38" s="374" t="s">
        <v>1130</v>
      </c>
      <c r="PLS38" s="374" t="s">
        <v>1130</v>
      </c>
      <c r="PLT38" s="374" t="s">
        <v>1130</v>
      </c>
      <c r="PLU38" s="374" t="s">
        <v>1130</v>
      </c>
      <c r="PLV38" s="374" t="s">
        <v>1130</v>
      </c>
      <c r="PLW38" s="374" t="s">
        <v>1130</v>
      </c>
      <c r="PLX38" s="374" t="s">
        <v>1130</v>
      </c>
      <c r="PLY38" s="374" t="s">
        <v>1130</v>
      </c>
      <c r="PLZ38" s="374" t="s">
        <v>1130</v>
      </c>
      <c r="PMA38" s="374" t="s">
        <v>1130</v>
      </c>
      <c r="PMB38" s="374" t="s">
        <v>1130</v>
      </c>
      <c r="PMC38" s="374" t="s">
        <v>1130</v>
      </c>
      <c r="PMD38" s="374" t="s">
        <v>1130</v>
      </c>
      <c r="PME38" s="374" t="s">
        <v>1130</v>
      </c>
      <c r="PMF38" s="374" t="s">
        <v>1130</v>
      </c>
      <c r="PMG38" s="374" t="s">
        <v>1130</v>
      </c>
      <c r="PMH38" s="374" t="s">
        <v>1130</v>
      </c>
      <c r="PMI38" s="374" t="s">
        <v>1130</v>
      </c>
      <c r="PMJ38" s="374" t="s">
        <v>1130</v>
      </c>
      <c r="PMK38" s="374" t="s">
        <v>1130</v>
      </c>
      <c r="PML38" s="374" t="s">
        <v>1130</v>
      </c>
      <c r="PMM38" s="374" t="s">
        <v>1130</v>
      </c>
      <c r="PMN38" s="374" t="s">
        <v>1130</v>
      </c>
      <c r="PMO38" s="374" t="s">
        <v>1130</v>
      </c>
      <c r="PMP38" s="374" t="s">
        <v>1130</v>
      </c>
      <c r="PMQ38" s="374" t="s">
        <v>1130</v>
      </c>
      <c r="PMR38" s="374" t="s">
        <v>1130</v>
      </c>
      <c r="PMS38" s="374" t="s">
        <v>1130</v>
      </c>
      <c r="PMT38" s="374" t="s">
        <v>1130</v>
      </c>
      <c r="PMU38" s="374" t="s">
        <v>1130</v>
      </c>
      <c r="PMV38" s="374" t="s">
        <v>1130</v>
      </c>
      <c r="PMW38" s="374" t="s">
        <v>1130</v>
      </c>
      <c r="PMX38" s="374" t="s">
        <v>1130</v>
      </c>
      <c r="PMY38" s="374" t="s">
        <v>1130</v>
      </c>
      <c r="PMZ38" s="374" t="s">
        <v>1130</v>
      </c>
      <c r="PNA38" s="374" t="s">
        <v>1130</v>
      </c>
      <c r="PNB38" s="374" t="s">
        <v>1130</v>
      </c>
      <c r="PNC38" s="374" t="s">
        <v>1130</v>
      </c>
      <c r="PND38" s="374" t="s">
        <v>1130</v>
      </c>
      <c r="PNE38" s="374" t="s">
        <v>1130</v>
      </c>
      <c r="PNF38" s="374" t="s">
        <v>1130</v>
      </c>
      <c r="PNG38" s="374" t="s">
        <v>1130</v>
      </c>
      <c r="PNH38" s="374" t="s">
        <v>1130</v>
      </c>
      <c r="PNI38" s="374" t="s">
        <v>1130</v>
      </c>
      <c r="PNJ38" s="374" t="s">
        <v>1130</v>
      </c>
      <c r="PNK38" s="374" t="s">
        <v>1130</v>
      </c>
      <c r="PNL38" s="374" t="s">
        <v>1130</v>
      </c>
      <c r="PNM38" s="374" t="s">
        <v>1130</v>
      </c>
      <c r="PNN38" s="374" t="s">
        <v>1130</v>
      </c>
      <c r="PNO38" s="374" t="s">
        <v>1130</v>
      </c>
      <c r="PNP38" s="374" t="s">
        <v>1130</v>
      </c>
      <c r="PNQ38" s="374" t="s">
        <v>1130</v>
      </c>
      <c r="PNR38" s="374" t="s">
        <v>1130</v>
      </c>
      <c r="PNS38" s="374" t="s">
        <v>1130</v>
      </c>
      <c r="PNT38" s="374" t="s">
        <v>1130</v>
      </c>
      <c r="PNU38" s="374" t="s">
        <v>1130</v>
      </c>
      <c r="PNV38" s="374" t="s">
        <v>1130</v>
      </c>
      <c r="PNW38" s="374" t="s">
        <v>1130</v>
      </c>
      <c r="PNX38" s="374" t="s">
        <v>1130</v>
      </c>
      <c r="PNY38" s="374" t="s">
        <v>1130</v>
      </c>
      <c r="PNZ38" s="374" t="s">
        <v>1130</v>
      </c>
      <c r="POA38" s="374" t="s">
        <v>1130</v>
      </c>
      <c r="POB38" s="374" t="s">
        <v>1130</v>
      </c>
      <c r="POC38" s="374" t="s">
        <v>1130</v>
      </c>
      <c r="POD38" s="374" t="s">
        <v>1130</v>
      </c>
      <c r="POE38" s="374" t="s">
        <v>1130</v>
      </c>
      <c r="POF38" s="374" t="s">
        <v>1130</v>
      </c>
      <c r="POG38" s="374" t="s">
        <v>1130</v>
      </c>
      <c r="POH38" s="374" t="s">
        <v>1130</v>
      </c>
      <c r="POI38" s="374" t="s">
        <v>1130</v>
      </c>
      <c r="POJ38" s="374" t="s">
        <v>1130</v>
      </c>
      <c r="POK38" s="374" t="s">
        <v>1130</v>
      </c>
      <c r="POL38" s="374" t="s">
        <v>1130</v>
      </c>
      <c r="POM38" s="374" t="s">
        <v>1130</v>
      </c>
      <c r="PON38" s="374" t="s">
        <v>1130</v>
      </c>
      <c r="POO38" s="374" t="s">
        <v>1130</v>
      </c>
      <c r="POP38" s="374" t="s">
        <v>1130</v>
      </c>
      <c r="POQ38" s="374" t="s">
        <v>1130</v>
      </c>
      <c r="POR38" s="374" t="s">
        <v>1130</v>
      </c>
      <c r="POS38" s="374" t="s">
        <v>1130</v>
      </c>
      <c r="POT38" s="374" t="s">
        <v>1130</v>
      </c>
      <c r="POU38" s="374" t="s">
        <v>1130</v>
      </c>
      <c r="POV38" s="374" t="s">
        <v>1130</v>
      </c>
      <c r="POW38" s="374" t="s">
        <v>1130</v>
      </c>
      <c r="POX38" s="374" t="s">
        <v>1130</v>
      </c>
      <c r="POY38" s="374" t="s">
        <v>1130</v>
      </c>
      <c r="POZ38" s="374" t="s">
        <v>1130</v>
      </c>
      <c r="PPA38" s="374" t="s">
        <v>1130</v>
      </c>
      <c r="PPB38" s="374" t="s">
        <v>1130</v>
      </c>
      <c r="PPC38" s="374" t="s">
        <v>1130</v>
      </c>
      <c r="PPD38" s="374" t="s">
        <v>1130</v>
      </c>
      <c r="PPE38" s="374" t="s">
        <v>1130</v>
      </c>
      <c r="PPF38" s="374" t="s">
        <v>1130</v>
      </c>
      <c r="PPG38" s="374" t="s">
        <v>1130</v>
      </c>
      <c r="PPH38" s="374" t="s">
        <v>1130</v>
      </c>
      <c r="PPI38" s="374" t="s">
        <v>1130</v>
      </c>
      <c r="PPJ38" s="374" t="s">
        <v>1130</v>
      </c>
      <c r="PPK38" s="374" t="s">
        <v>1130</v>
      </c>
      <c r="PPL38" s="374" t="s">
        <v>1130</v>
      </c>
      <c r="PPM38" s="374" t="s">
        <v>1130</v>
      </c>
      <c r="PPN38" s="374" t="s">
        <v>1130</v>
      </c>
      <c r="PPO38" s="374" t="s">
        <v>1130</v>
      </c>
      <c r="PPP38" s="374" t="s">
        <v>1130</v>
      </c>
      <c r="PPQ38" s="374" t="s">
        <v>1130</v>
      </c>
      <c r="PPR38" s="374" t="s">
        <v>1130</v>
      </c>
      <c r="PPS38" s="374" t="s">
        <v>1130</v>
      </c>
      <c r="PPT38" s="374" t="s">
        <v>1130</v>
      </c>
      <c r="PPU38" s="374" t="s">
        <v>1130</v>
      </c>
      <c r="PPV38" s="374" t="s">
        <v>1130</v>
      </c>
      <c r="PPW38" s="374" t="s">
        <v>1130</v>
      </c>
      <c r="PPX38" s="374" t="s">
        <v>1130</v>
      </c>
      <c r="PPY38" s="374" t="s">
        <v>1130</v>
      </c>
      <c r="PPZ38" s="374" t="s">
        <v>1130</v>
      </c>
      <c r="PQA38" s="374" t="s">
        <v>1130</v>
      </c>
      <c r="PQB38" s="374" t="s">
        <v>1130</v>
      </c>
      <c r="PQC38" s="374" t="s">
        <v>1130</v>
      </c>
      <c r="PQD38" s="374" t="s">
        <v>1130</v>
      </c>
      <c r="PQE38" s="374" t="s">
        <v>1130</v>
      </c>
      <c r="PQF38" s="374" t="s">
        <v>1130</v>
      </c>
      <c r="PQG38" s="374" t="s">
        <v>1130</v>
      </c>
      <c r="PQH38" s="374" t="s">
        <v>1130</v>
      </c>
      <c r="PQI38" s="374" t="s">
        <v>1130</v>
      </c>
      <c r="PQJ38" s="374" t="s">
        <v>1130</v>
      </c>
      <c r="PQK38" s="374" t="s">
        <v>1130</v>
      </c>
      <c r="PQL38" s="374" t="s">
        <v>1130</v>
      </c>
      <c r="PQM38" s="374" t="s">
        <v>1130</v>
      </c>
      <c r="PQN38" s="374" t="s">
        <v>1130</v>
      </c>
      <c r="PQO38" s="374" t="s">
        <v>1130</v>
      </c>
      <c r="PQP38" s="374" t="s">
        <v>1130</v>
      </c>
      <c r="PQQ38" s="374" t="s">
        <v>1130</v>
      </c>
      <c r="PQR38" s="374" t="s">
        <v>1130</v>
      </c>
      <c r="PQS38" s="374" t="s">
        <v>1130</v>
      </c>
      <c r="PQT38" s="374" t="s">
        <v>1130</v>
      </c>
      <c r="PQU38" s="374" t="s">
        <v>1130</v>
      </c>
      <c r="PQV38" s="374" t="s">
        <v>1130</v>
      </c>
      <c r="PQW38" s="374" t="s">
        <v>1130</v>
      </c>
      <c r="PQX38" s="374" t="s">
        <v>1130</v>
      </c>
      <c r="PQY38" s="374" t="s">
        <v>1130</v>
      </c>
      <c r="PQZ38" s="374" t="s">
        <v>1130</v>
      </c>
      <c r="PRA38" s="374" t="s">
        <v>1130</v>
      </c>
      <c r="PRB38" s="374" t="s">
        <v>1130</v>
      </c>
      <c r="PRC38" s="374" t="s">
        <v>1130</v>
      </c>
      <c r="PRD38" s="374" t="s">
        <v>1130</v>
      </c>
      <c r="PRE38" s="374" t="s">
        <v>1130</v>
      </c>
      <c r="PRF38" s="374" t="s">
        <v>1130</v>
      </c>
      <c r="PRG38" s="374" t="s">
        <v>1130</v>
      </c>
      <c r="PRH38" s="374" t="s">
        <v>1130</v>
      </c>
      <c r="PRI38" s="374" t="s">
        <v>1130</v>
      </c>
      <c r="PRJ38" s="374" t="s">
        <v>1130</v>
      </c>
      <c r="PRK38" s="374" t="s">
        <v>1130</v>
      </c>
      <c r="PRL38" s="374" t="s">
        <v>1130</v>
      </c>
      <c r="PRM38" s="374" t="s">
        <v>1130</v>
      </c>
      <c r="PRN38" s="374" t="s">
        <v>1130</v>
      </c>
      <c r="PRO38" s="374" t="s">
        <v>1130</v>
      </c>
      <c r="PRP38" s="374" t="s">
        <v>1130</v>
      </c>
      <c r="PRQ38" s="374" t="s">
        <v>1130</v>
      </c>
      <c r="PRR38" s="374" t="s">
        <v>1130</v>
      </c>
      <c r="PRS38" s="374" t="s">
        <v>1130</v>
      </c>
      <c r="PRT38" s="374" t="s">
        <v>1130</v>
      </c>
      <c r="PRU38" s="374" t="s">
        <v>1130</v>
      </c>
      <c r="PRV38" s="374" t="s">
        <v>1130</v>
      </c>
      <c r="PRW38" s="374" t="s">
        <v>1130</v>
      </c>
      <c r="PRX38" s="374" t="s">
        <v>1130</v>
      </c>
      <c r="PRY38" s="374" t="s">
        <v>1130</v>
      </c>
      <c r="PRZ38" s="374" t="s">
        <v>1130</v>
      </c>
      <c r="PSA38" s="374" t="s">
        <v>1130</v>
      </c>
      <c r="PSB38" s="374" t="s">
        <v>1130</v>
      </c>
      <c r="PSC38" s="374" t="s">
        <v>1130</v>
      </c>
      <c r="PSD38" s="374" t="s">
        <v>1130</v>
      </c>
      <c r="PSE38" s="374" t="s">
        <v>1130</v>
      </c>
      <c r="PSF38" s="374" t="s">
        <v>1130</v>
      </c>
      <c r="PSG38" s="374" t="s">
        <v>1130</v>
      </c>
      <c r="PSH38" s="374" t="s">
        <v>1130</v>
      </c>
      <c r="PSI38" s="374" t="s">
        <v>1130</v>
      </c>
      <c r="PSJ38" s="374" t="s">
        <v>1130</v>
      </c>
      <c r="PSK38" s="374" t="s">
        <v>1130</v>
      </c>
      <c r="PSL38" s="374" t="s">
        <v>1130</v>
      </c>
      <c r="PSM38" s="374" t="s">
        <v>1130</v>
      </c>
      <c r="PSN38" s="374" t="s">
        <v>1130</v>
      </c>
      <c r="PSO38" s="374" t="s">
        <v>1130</v>
      </c>
      <c r="PSP38" s="374" t="s">
        <v>1130</v>
      </c>
      <c r="PSQ38" s="374" t="s">
        <v>1130</v>
      </c>
      <c r="PSR38" s="374" t="s">
        <v>1130</v>
      </c>
      <c r="PSS38" s="374" t="s">
        <v>1130</v>
      </c>
      <c r="PST38" s="374" t="s">
        <v>1130</v>
      </c>
      <c r="PSU38" s="374" t="s">
        <v>1130</v>
      </c>
      <c r="PSV38" s="374" t="s">
        <v>1130</v>
      </c>
      <c r="PSW38" s="374" t="s">
        <v>1130</v>
      </c>
      <c r="PSX38" s="374" t="s">
        <v>1130</v>
      </c>
      <c r="PSY38" s="374" t="s">
        <v>1130</v>
      </c>
      <c r="PSZ38" s="374" t="s">
        <v>1130</v>
      </c>
      <c r="PTA38" s="374" t="s">
        <v>1130</v>
      </c>
      <c r="PTB38" s="374" t="s">
        <v>1130</v>
      </c>
      <c r="PTC38" s="374" t="s">
        <v>1130</v>
      </c>
      <c r="PTD38" s="374" t="s">
        <v>1130</v>
      </c>
      <c r="PTE38" s="374" t="s">
        <v>1130</v>
      </c>
      <c r="PTF38" s="374" t="s">
        <v>1130</v>
      </c>
      <c r="PTG38" s="374" t="s">
        <v>1130</v>
      </c>
      <c r="PTH38" s="374" t="s">
        <v>1130</v>
      </c>
      <c r="PTI38" s="374" t="s">
        <v>1130</v>
      </c>
      <c r="PTJ38" s="374" t="s">
        <v>1130</v>
      </c>
      <c r="PTK38" s="374" t="s">
        <v>1130</v>
      </c>
      <c r="PTL38" s="374" t="s">
        <v>1130</v>
      </c>
      <c r="PTM38" s="374" t="s">
        <v>1130</v>
      </c>
      <c r="PTN38" s="374" t="s">
        <v>1130</v>
      </c>
      <c r="PTO38" s="374" t="s">
        <v>1130</v>
      </c>
      <c r="PTP38" s="374" t="s">
        <v>1130</v>
      </c>
      <c r="PTQ38" s="374" t="s">
        <v>1130</v>
      </c>
      <c r="PTR38" s="374" t="s">
        <v>1130</v>
      </c>
      <c r="PTS38" s="374" t="s">
        <v>1130</v>
      </c>
      <c r="PTT38" s="374" t="s">
        <v>1130</v>
      </c>
      <c r="PTU38" s="374" t="s">
        <v>1130</v>
      </c>
      <c r="PTV38" s="374" t="s">
        <v>1130</v>
      </c>
      <c r="PTW38" s="374" t="s">
        <v>1130</v>
      </c>
      <c r="PTX38" s="374" t="s">
        <v>1130</v>
      </c>
      <c r="PTY38" s="374" t="s">
        <v>1130</v>
      </c>
      <c r="PTZ38" s="374" t="s">
        <v>1130</v>
      </c>
      <c r="PUA38" s="374" t="s">
        <v>1130</v>
      </c>
      <c r="PUB38" s="374" t="s">
        <v>1130</v>
      </c>
      <c r="PUC38" s="374" t="s">
        <v>1130</v>
      </c>
      <c r="PUD38" s="374" t="s">
        <v>1130</v>
      </c>
      <c r="PUE38" s="374" t="s">
        <v>1130</v>
      </c>
      <c r="PUF38" s="374" t="s">
        <v>1130</v>
      </c>
      <c r="PUG38" s="374" t="s">
        <v>1130</v>
      </c>
      <c r="PUH38" s="374" t="s">
        <v>1130</v>
      </c>
      <c r="PUI38" s="374" t="s">
        <v>1130</v>
      </c>
      <c r="PUJ38" s="374" t="s">
        <v>1130</v>
      </c>
      <c r="PUK38" s="374" t="s">
        <v>1130</v>
      </c>
      <c r="PUL38" s="374" t="s">
        <v>1130</v>
      </c>
      <c r="PUM38" s="374" t="s">
        <v>1130</v>
      </c>
      <c r="PUN38" s="374" t="s">
        <v>1130</v>
      </c>
      <c r="PUO38" s="374" t="s">
        <v>1130</v>
      </c>
      <c r="PUP38" s="374" t="s">
        <v>1130</v>
      </c>
      <c r="PUQ38" s="374" t="s">
        <v>1130</v>
      </c>
      <c r="PUR38" s="374" t="s">
        <v>1130</v>
      </c>
      <c r="PUS38" s="374" t="s">
        <v>1130</v>
      </c>
      <c r="PUT38" s="374" t="s">
        <v>1130</v>
      </c>
      <c r="PUU38" s="374" t="s">
        <v>1130</v>
      </c>
      <c r="PUV38" s="374" t="s">
        <v>1130</v>
      </c>
      <c r="PUW38" s="374" t="s">
        <v>1130</v>
      </c>
      <c r="PUX38" s="374" t="s">
        <v>1130</v>
      </c>
      <c r="PUY38" s="374" t="s">
        <v>1130</v>
      </c>
      <c r="PUZ38" s="374" t="s">
        <v>1130</v>
      </c>
      <c r="PVA38" s="374" t="s">
        <v>1130</v>
      </c>
      <c r="PVB38" s="374" t="s">
        <v>1130</v>
      </c>
      <c r="PVC38" s="374" t="s">
        <v>1130</v>
      </c>
      <c r="PVD38" s="374" t="s">
        <v>1130</v>
      </c>
      <c r="PVE38" s="374" t="s">
        <v>1130</v>
      </c>
      <c r="PVF38" s="374" t="s">
        <v>1130</v>
      </c>
      <c r="PVG38" s="374" t="s">
        <v>1130</v>
      </c>
      <c r="PVH38" s="374" t="s">
        <v>1130</v>
      </c>
      <c r="PVI38" s="374" t="s">
        <v>1130</v>
      </c>
      <c r="PVJ38" s="374" t="s">
        <v>1130</v>
      </c>
      <c r="PVK38" s="374" t="s">
        <v>1130</v>
      </c>
      <c r="PVL38" s="374" t="s">
        <v>1130</v>
      </c>
      <c r="PVM38" s="374" t="s">
        <v>1130</v>
      </c>
      <c r="PVN38" s="374" t="s">
        <v>1130</v>
      </c>
      <c r="PVO38" s="374" t="s">
        <v>1130</v>
      </c>
      <c r="PVP38" s="374" t="s">
        <v>1130</v>
      </c>
      <c r="PVQ38" s="374" t="s">
        <v>1130</v>
      </c>
      <c r="PVR38" s="374" t="s">
        <v>1130</v>
      </c>
      <c r="PVS38" s="374" t="s">
        <v>1130</v>
      </c>
      <c r="PVT38" s="374" t="s">
        <v>1130</v>
      </c>
      <c r="PVU38" s="374" t="s">
        <v>1130</v>
      </c>
      <c r="PVV38" s="374" t="s">
        <v>1130</v>
      </c>
      <c r="PVW38" s="374" t="s">
        <v>1130</v>
      </c>
      <c r="PVX38" s="374" t="s">
        <v>1130</v>
      </c>
      <c r="PVY38" s="374" t="s">
        <v>1130</v>
      </c>
      <c r="PVZ38" s="374" t="s">
        <v>1130</v>
      </c>
      <c r="PWA38" s="374" t="s">
        <v>1130</v>
      </c>
      <c r="PWB38" s="374" t="s">
        <v>1130</v>
      </c>
      <c r="PWC38" s="374" t="s">
        <v>1130</v>
      </c>
      <c r="PWD38" s="374" t="s">
        <v>1130</v>
      </c>
      <c r="PWE38" s="374" t="s">
        <v>1130</v>
      </c>
      <c r="PWF38" s="374" t="s">
        <v>1130</v>
      </c>
      <c r="PWG38" s="374" t="s">
        <v>1130</v>
      </c>
      <c r="PWH38" s="374" t="s">
        <v>1130</v>
      </c>
      <c r="PWI38" s="374" t="s">
        <v>1130</v>
      </c>
      <c r="PWJ38" s="374" t="s">
        <v>1130</v>
      </c>
      <c r="PWK38" s="374" t="s">
        <v>1130</v>
      </c>
      <c r="PWL38" s="374" t="s">
        <v>1130</v>
      </c>
      <c r="PWM38" s="374" t="s">
        <v>1130</v>
      </c>
      <c r="PWN38" s="374" t="s">
        <v>1130</v>
      </c>
      <c r="PWO38" s="374" t="s">
        <v>1130</v>
      </c>
      <c r="PWP38" s="374" t="s">
        <v>1130</v>
      </c>
      <c r="PWQ38" s="374" t="s">
        <v>1130</v>
      </c>
      <c r="PWR38" s="374" t="s">
        <v>1130</v>
      </c>
      <c r="PWS38" s="374" t="s">
        <v>1130</v>
      </c>
      <c r="PWT38" s="374" t="s">
        <v>1130</v>
      </c>
      <c r="PWU38" s="374" t="s">
        <v>1130</v>
      </c>
      <c r="PWV38" s="374" t="s">
        <v>1130</v>
      </c>
      <c r="PWW38" s="374" t="s">
        <v>1130</v>
      </c>
      <c r="PWX38" s="374" t="s">
        <v>1130</v>
      </c>
      <c r="PWY38" s="374" t="s">
        <v>1130</v>
      </c>
      <c r="PWZ38" s="374" t="s">
        <v>1130</v>
      </c>
      <c r="PXA38" s="374" t="s">
        <v>1130</v>
      </c>
      <c r="PXB38" s="374" t="s">
        <v>1130</v>
      </c>
      <c r="PXC38" s="374" t="s">
        <v>1130</v>
      </c>
      <c r="PXD38" s="374" t="s">
        <v>1130</v>
      </c>
      <c r="PXE38" s="374" t="s">
        <v>1130</v>
      </c>
      <c r="PXF38" s="374" t="s">
        <v>1130</v>
      </c>
      <c r="PXG38" s="374" t="s">
        <v>1130</v>
      </c>
      <c r="PXH38" s="374" t="s">
        <v>1130</v>
      </c>
      <c r="PXI38" s="374" t="s">
        <v>1130</v>
      </c>
      <c r="PXJ38" s="374" t="s">
        <v>1130</v>
      </c>
      <c r="PXK38" s="374" t="s">
        <v>1130</v>
      </c>
      <c r="PXL38" s="374" t="s">
        <v>1130</v>
      </c>
      <c r="PXM38" s="374" t="s">
        <v>1130</v>
      </c>
      <c r="PXN38" s="374" t="s">
        <v>1130</v>
      </c>
      <c r="PXO38" s="374" t="s">
        <v>1130</v>
      </c>
      <c r="PXP38" s="374" t="s">
        <v>1130</v>
      </c>
      <c r="PXQ38" s="374" t="s">
        <v>1130</v>
      </c>
      <c r="PXR38" s="374" t="s">
        <v>1130</v>
      </c>
      <c r="PXS38" s="374" t="s">
        <v>1130</v>
      </c>
      <c r="PXT38" s="374" t="s">
        <v>1130</v>
      </c>
      <c r="PXU38" s="374" t="s">
        <v>1130</v>
      </c>
      <c r="PXV38" s="374" t="s">
        <v>1130</v>
      </c>
      <c r="PXW38" s="374" t="s">
        <v>1130</v>
      </c>
      <c r="PXX38" s="374" t="s">
        <v>1130</v>
      </c>
      <c r="PXY38" s="374" t="s">
        <v>1130</v>
      </c>
      <c r="PXZ38" s="374" t="s">
        <v>1130</v>
      </c>
      <c r="PYA38" s="374" t="s">
        <v>1130</v>
      </c>
      <c r="PYB38" s="374" t="s">
        <v>1130</v>
      </c>
      <c r="PYC38" s="374" t="s">
        <v>1130</v>
      </c>
      <c r="PYD38" s="374" t="s">
        <v>1130</v>
      </c>
      <c r="PYE38" s="374" t="s">
        <v>1130</v>
      </c>
      <c r="PYF38" s="374" t="s">
        <v>1130</v>
      </c>
      <c r="PYG38" s="374" t="s">
        <v>1130</v>
      </c>
      <c r="PYH38" s="374" t="s">
        <v>1130</v>
      </c>
      <c r="PYI38" s="374" t="s">
        <v>1130</v>
      </c>
      <c r="PYJ38" s="374" t="s">
        <v>1130</v>
      </c>
      <c r="PYK38" s="374" t="s">
        <v>1130</v>
      </c>
      <c r="PYL38" s="374" t="s">
        <v>1130</v>
      </c>
      <c r="PYM38" s="374" t="s">
        <v>1130</v>
      </c>
      <c r="PYN38" s="374" t="s">
        <v>1130</v>
      </c>
      <c r="PYO38" s="374" t="s">
        <v>1130</v>
      </c>
      <c r="PYP38" s="374" t="s">
        <v>1130</v>
      </c>
      <c r="PYQ38" s="374" t="s">
        <v>1130</v>
      </c>
      <c r="PYR38" s="374" t="s">
        <v>1130</v>
      </c>
      <c r="PYS38" s="374" t="s">
        <v>1130</v>
      </c>
      <c r="PYT38" s="374" t="s">
        <v>1130</v>
      </c>
      <c r="PYU38" s="374" t="s">
        <v>1130</v>
      </c>
      <c r="PYV38" s="374" t="s">
        <v>1130</v>
      </c>
      <c r="PYW38" s="374" t="s">
        <v>1130</v>
      </c>
      <c r="PYX38" s="374" t="s">
        <v>1130</v>
      </c>
      <c r="PYY38" s="374" t="s">
        <v>1130</v>
      </c>
      <c r="PYZ38" s="374" t="s">
        <v>1130</v>
      </c>
      <c r="PZA38" s="374" t="s">
        <v>1130</v>
      </c>
      <c r="PZB38" s="374" t="s">
        <v>1130</v>
      </c>
      <c r="PZC38" s="374" t="s">
        <v>1130</v>
      </c>
      <c r="PZD38" s="374" t="s">
        <v>1130</v>
      </c>
      <c r="PZE38" s="374" t="s">
        <v>1130</v>
      </c>
      <c r="PZF38" s="374" t="s">
        <v>1130</v>
      </c>
      <c r="PZG38" s="374" t="s">
        <v>1130</v>
      </c>
      <c r="PZH38" s="374" t="s">
        <v>1130</v>
      </c>
      <c r="PZI38" s="374" t="s">
        <v>1130</v>
      </c>
      <c r="PZJ38" s="374" t="s">
        <v>1130</v>
      </c>
      <c r="PZK38" s="374" t="s">
        <v>1130</v>
      </c>
      <c r="PZL38" s="374" t="s">
        <v>1130</v>
      </c>
      <c r="PZM38" s="374" t="s">
        <v>1130</v>
      </c>
      <c r="PZN38" s="374" t="s">
        <v>1130</v>
      </c>
      <c r="PZO38" s="374" t="s">
        <v>1130</v>
      </c>
      <c r="PZP38" s="374" t="s">
        <v>1130</v>
      </c>
      <c r="PZQ38" s="374" t="s">
        <v>1130</v>
      </c>
      <c r="PZR38" s="374" t="s">
        <v>1130</v>
      </c>
      <c r="PZS38" s="374" t="s">
        <v>1130</v>
      </c>
      <c r="PZT38" s="374" t="s">
        <v>1130</v>
      </c>
      <c r="PZU38" s="374" t="s">
        <v>1130</v>
      </c>
      <c r="PZV38" s="374" t="s">
        <v>1130</v>
      </c>
      <c r="PZW38" s="374" t="s">
        <v>1130</v>
      </c>
      <c r="PZX38" s="374" t="s">
        <v>1130</v>
      </c>
      <c r="PZY38" s="374" t="s">
        <v>1130</v>
      </c>
      <c r="PZZ38" s="374" t="s">
        <v>1130</v>
      </c>
      <c r="QAA38" s="374" t="s">
        <v>1130</v>
      </c>
      <c r="QAB38" s="374" t="s">
        <v>1130</v>
      </c>
      <c r="QAC38" s="374" t="s">
        <v>1130</v>
      </c>
      <c r="QAD38" s="374" t="s">
        <v>1130</v>
      </c>
      <c r="QAE38" s="374" t="s">
        <v>1130</v>
      </c>
      <c r="QAF38" s="374" t="s">
        <v>1130</v>
      </c>
      <c r="QAG38" s="374" t="s">
        <v>1130</v>
      </c>
      <c r="QAH38" s="374" t="s">
        <v>1130</v>
      </c>
      <c r="QAI38" s="374" t="s">
        <v>1130</v>
      </c>
      <c r="QAJ38" s="374" t="s">
        <v>1130</v>
      </c>
      <c r="QAK38" s="374" t="s">
        <v>1130</v>
      </c>
      <c r="QAL38" s="374" t="s">
        <v>1130</v>
      </c>
      <c r="QAM38" s="374" t="s">
        <v>1130</v>
      </c>
      <c r="QAN38" s="374" t="s">
        <v>1130</v>
      </c>
      <c r="QAO38" s="374" t="s">
        <v>1130</v>
      </c>
      <c r="QAP38" s="374" t="s">
        <v>1130</v>
      </c>
      <c r="QAQ38" s="374" t="s">
        <v>1130</v>
      </c>
      <c r="QAR38" s="374" t="s">
        <v>1130</v>
      </c>
      <c r="QAS38" s="374" t="s">
        <v>1130</v>
      </c>
      <c r="QAT38" s="374" t="s">
        <v>1130</v>
      </c>
      <c r="QAU38" s="374" t="s">
        <v>1130</v>
      </c>
      <c r="QAV38" s="374" t="s">
        <v>1130</v>
      </c>
      <c r="QAW38" s="374" t="s">
        <v>1130</v>
      </c>
      <c r="QAX38" s="374" t="s">
        <v>1130</v>
      </c>
      <c r="QAY38" s="374" t="s">
        <v>1130</v>
      </c>
      <c r="QAZ38" s="374" t="s">
        <v>1130</v>
      </c>
      <c r="QBA38" s="374" t="s">
        <v>1130</v>
      </c>
      <c r="QBB38" s="374" t="s">
        <v>1130</v>
      </c>
      <c r="QBC38" s="374" t="s">
        <v>1130</v>
      </c>
      <c r="QBD38" s="374" t="s">
        <v>1130</v>
      </c>
      <c r="QBE38" s="374" t="s">
        <v>1130</v>
      </c>
      <c r="QBF38" s="374" t="s">
        <v>1130</v>
      </c>
      <c r="QBG38" s="374" t="s">
        <v>1130</v>
      </c>
      <c r="QBH38" s="374" t="s">
        <v>1130</v>
      </c>
      <c r="QBI38" s="374" t="s">
        <v>1130</v>
      </c>
      <c r="QBJ38" s="374" t="s">
        <v>1130</v>
      </c>
      <c r="QBK38" s="374" t="s">
        <v>1130</v>
      </c>
      <c r="QBL38" s="374" t="s">
        <v>1130</v>
      </c>
      <c r="QBM38" s="374" t="s">
        <v>1130</v>
      </c>
      <c r="QBN38" s="374" t="s">
        <v>1130</v>
      </c>
      <c r="QBO38" s="374" t="s">
        <v>1130</v>
      </c>
      <c r="QBP38" s="374" t="s">
        <v>1130</v>
      </c>
      <c r="QBQ38" s="374" t="s">
        <v>1130</v>
      </c>
      <c r="QBR38" s="374" t="s">
        <v>1130</v>
      </c>
      <c r="QBS38" s="374" t="s">
        <v>1130</v>
      </c>
      <c r="QBT38" s="374" t="s">
        <v>1130</v>
      </c>
      <c r="QBU38" s="374" t="s">
        <v>1130</v>
      </c>
      <c r="QBV38" s="374" t="s">
        <v>1130</v>
      </c>
      <c r="QBW38" s="374" t="s">
        <v>1130</v>
      </c>
      <c r="QBX38" s="374" t="s">
        <v>1130</v>
      </c>
      <c r="QBY38" s="374" t="s">
        <v>1130</v>
      </c>
      <c r="QBZ38" s="374" t="s">
        <v>1130</v>
      </c>
      <c r="QCA38" s="374" t="s">
        <v>1130</v>
      </c>
      <c r="QCB38" s="374" t="s">
        <v>1130</v>
      </c>
      <c r="QCC38" s="374" t="s">
        <v>1130</v>
      </c>
      <c r="QCD38" s="374" t="s">
        <v>1130</v>
      </c>
      <c r="QCE38" s="374" t="s">
        <v>1130</v>
      </c>
      <c r="QCF38" s="374" t="s">
        <v>1130</v>
      </c>
      <c r="QCG38" s="374" t="s">
        <v>1130</v>
      </c>
      <c r="QCH38" s="374" t="s">
        <v>1130</v>
      </c>
      <c r="QCI38" s="374" t="s">
        <v>1130</v>
      </c>
      <c r="QCJ38" s="374" t="s">
        <v>1130</v>
      </c>
      <c r="QCK38" s="374" t="s">
        <v>1130</v>
      </c>
      <c r="QCL38" s="374" t="s">
        <v>1130</v>
      </c>
      <c r="QCM38" s="374" t="s">
        <v>1130</v>
      </c>
      <c r="QCN38" s="374" t="s">
        <v>1130</v>
      </c>
      <c r="QCO38" s="374" t="s">
        <v>1130</v>
      </c>
      <c r="QCP38" s="374" t="s">
        <v>1130</v>
      </c>
      <c r="QCQ38" s="374" t="s">
        <v>1130</v>
      </c>
      <c r="QCR38" s="374" t="s">
        <v>1130</v>
      </c>
      <c r="QCS38" s="374" t="s">
        <v>1130</v>
      </c>
      <c r="QCT38" s="374" t="s">
        <v>1130</v>
      </c>
      <c r="QCU38" s="374" t="s">
        <v>1130</v>
      </c>
      <c r="QCV38" s="374" t="s">
        <v>1130</v>
      </c>
      <c r="QCW38" s="374" t="s">
        <v>1130</v>
      </c>
      <c r="QCX38" s="374" t="s">
        <v>1130</v>
      </c>
      <c r="QCY38" s="374" t="s">
        <v>1130</v>
      </c>
      <c r="QCZ38" s="374" t="s">
        <v>1130</v>
      </c>
      <c r="QDA38" s="374" t="s">
        <v>1130</v>
      </c>
      <c r="QDB38" s="374" t="s">
        <v>1130</v>
      </c>
      <c r="QDC38" s="374" t="s">
        <v>1130</v>
      </c>
      <c r="QDD38" s="374" t="s">
        <v>1130</v>
      </c>
      <c r="QDE38" s="374" t="s">
        <v>1130</v>
      </c>
      <c r="QDF38" s="374" t="s">
        <v>1130</v>
      </c>
      <c r="QDG38" s="374" t="s">
        <v>1130</v>
      </c>
      <c r="QDH38" s="374" t="s">
        <v>1130</v>
      </c>
      <c r="QDI38" s="374" t="s">
        <v>1130</v>
      </c>
      <c r="QDJ38" s="374" t="s">
        <v>1130</v>
      </c>
      <c r="QDK38" s="374" t="s">
        <v>1130</v>
      </c>
      <c r="QDL38" s="374" t="s">
        <v>1130</v>
      </c>
      <c r="QDM38" s="374" t="s">
        <v>1130</v>
      </c>
      <c r="QDN38" s="374" t="s">
        <v>1130</v>
      </c>
      <c r="QDO38" s="374" t="s">
        <v>1130</v>
      </c>
      <c r="QDP38" s="374" t="s">
        <v>1130</v>
      </c>
      <c r="QDQ38" s="374" t="s">
        <v>1130</v>
      </c>
      <c r="QDR38" s="374" t="s">
        <v>1130</v>
      </c>
      <c r="QDS38" s="374" t="s">
        <v>1130</v>
      </c>
      <c r="QDT38" s="374" t="s">
        <v>1130</v>
      </c>
      <c r="QDU38" s="374" t="s">
        <v>1130</v>
      </c>
      <c r="QDV38" s="374" t="s">
        <v>1130</v>
      </c>
      <c r="QDW38" s="374" t="s">
        <v>1130</v>
      </c>
      <c r="QDX38" s="374" t="s">
        <v>1130</v>
      </c>
      <c r="QDY38" s="374" t="s">
        <v>1130</v>
      </c>
      <c r="QDZ38" s="374" t="s">
        <v>1130</v>
      </c>
      <c r="QEA38" s="374" t="s">
        <v>1130</v>
      </c>
      <c r="QEB38" s="374" t="s">
        <v>1130</v>
      </c>
      <c r="QEC38" s="374" t="s">
        <v>1130</v>
      </c>
      <c r="QED38" s="374" t="s">
        <v>1130</v>
      </c>
      <c r="QEE38" s="374" t="s">
        <v>1130</v>
      </c>
      <c r="QEF38" s="374" t="s">
        <v>1130</v>
      </c>
      <c r="QEG38" s="374" t="s">
        <v>1130</v>
      </c>
      <c r="QEH38" s="374" t="s">
        <v>1130</v>
      </c>
      <c r="QEI38" s="374" t="s">
        <v>1130</v>
      </c>
      <c r="QEJ38" s="374" t="s">
        <v>1130</v>
      </c>
      <c r="QEK38" s="374" t="s">
        <v>1130</v>
      </c>
      <c r="QEL38" s="374" t="s">
        <v>1130</v>
      </c>
      <c r="QEM38" s="374" t="s">
        <v>1130</v>
      </c>
      <c r="QEN38" s="374" t="s">
        <v>1130</v>
      </c>
      <c r="QEO38" s="374" t="s">
        <v>1130</v>
      </c>
      <c r="QEP38" s="374" t="s">
        <v>1130</v>
      </c>
      <c r="QEQ38" s="374" t="s">
        <v>1130</v>
      </c>
      <c r="QER38" s="374" t="s">
        <v>1130</v>
      </c>
      <c r="QES38" s="374" t="s">
        <v>1130</v>
      </c>
      <c r="QET38" s="374" t="s">
        <v>1130</v>
      </c>
      <c r="QEU38" s="374" t="s">
        <v>1130</v>
      </c>
      <c r="QEV38" s="374" t="s">
        <v>1130</v>
      </c>
      <c r="QEW38" s="374" t="s">
        <v>1130</v>
      </c>
      <c r="QEX38" s="374" t="s">
        <v>1130</v>
      </c>
      <c r="QEY38" s="374" t="s">
        <v>1130</v>
      </c>
      <c r="QEZ38" s="374" t="s">
        <v>1130</v>
      </c>
      <c r="QFA38" s="374" t="s">
        <v>1130</v>
      </c>
      <c r="QFB38" s="374" t="s">
        <v>1130</v>
      </c>
      <c r="QFC38" s="374" t="s">
        <v>1130</v>
      </c>
      <c r="QFD38" s="374" t="s">
        <v>1130</v>
      </c>
      <c r="QFE38" s="374" t="s">
        <v>1130</v>
      </c>
      <c r="QFF38" s="374" t="s">
        <v>1130</v>
      </c>
      <c r="QFG38" s="374" t="s">
        <v>1130</v>
      </c>
      <c r="QFH38" s="374" t="s">
        <v>1130</v>
      </c>
      <c r="QFI38" s="374" t="s">
        <v>1130</v>
      </c>
      <c r="QFJ38" s="374" t="s">
        <v>1130</v>
      </c>
      <c r="QFK38" s="374" t="s">
        <v>1130</v>
      </c>
      <c r="QFL38" s="374" t="s">
        <v>1130</v>
      </c>
      <c r="QFM38" s="374" t="s">
        <v>1130</v>
      </c>
      <c r="QFN38" s="374" t="s">
        <v>1130</v>
      </c>
      <c r="QFO38" s="374" t="s">
        <v>1130</v>
      </c>
      <c r="QFP38" s="374" t="s">
        <v>1130</v>
      </c>
      <c r="QFQ38" s="374" t="s">
        <v>1130</v>
      </c>
      <c r="QFR38" s="374" t="s">
        <v>1130</v>
      </c>
      <c r="QFS38" s="374" t="s">
        <v>1130</v>
      </c>
      <c r="QFT38" s="374" t="s">
        <v>1130</v>
      </c>
      <c r="QFU38" s="374" t="s">
        <v>1130</v>
      </c>
      <c r="QFV38" s="374" t="s">
        <v>1130</v>
      </c>
      <c r="QFW38" s="374" t="s">
        <v>1130</v>
      </c>
      <c r="QFX38" s="374" t="s">
        <v>1130</v>
      </c>
      <c r="QFY38" s="374" t="s">
        <v>1130</v>
      </c>
      <c r="QFZ38" s="374" t="s">
        <v>1130</v>
      </c>
      <c r="QGA38" s="374" t="s">
        <v>1130</v>
      </c>
      <c r="QGB38" s="374" t="s">
        <v>1130</v>
      </c>
      <c r="QGC38" s="374" t="s">
        <v>1130</v>
      </c>
      <c r="QGD38" s="374" t="s">
        <v>1130</v>
      </c>
      <c r="QGE38" s="374" t="s">
        <v>1130</v>
      </c>
      <c r="QGF38" s="374" t="s">
        <v>1130</v>
      </c>
      <c r="QGG38" s="374" t="s">
        <v>1130</v>
      </c>
      <c r="QGH38" s="374" t="s">
        <v>1130</v>
      </c>
      <c r="QGI38" s="374" t="s">
        <v>1130</v>
      </c>
      <c r="QGJ38" s="374" t="s">
        <v>1130</v>
      </c>
      <c r="QGK38" s="374" t="s">
        <v>1130</v>
      </c>
      <c r="QGL38" s="374" t="s">
        <v>1130</v>
      </c>
      <c r="QGM38" s="374" t="s">
        <v>1130</v>
      </c>
      <c r="QGN38" s="374" t="s">
        <v>1130</v>
      </c>
      <c r="QGO38" s="374" t="s">
        <v>1130</v>
      </c>
      <c r="QGP38" s="374" t="s">
        <v>1130</v>
      </c>
      <c r="QGQ38" s="374" t="s">
        <v>1130</v>
      </c>
      <c r="QGR38" s="374" t="s">
        <v>1130</v>
      </c>
      <c r="QGS38" s="374" t="s">
        <v>1130</v>
      </c>
      <c r="QGT38" s="374" t="s">
        <v>1130</v>
      </c>
      <c r="QGU38" s="374" t="s">
        <v>1130</v>
      </c>
      <c r="QGV38" s="374" t="s">
        <v>1130</v>
      </c>
      <c r="QGW38" s="374" t="s">
        <v>1130</v>
      </c>
      <c r="QGX38" s="374" t="s">
        <v>1130</v>
      </c>
      <c r="QGY38" s="374" t="s">
        <v>1130</v>
      </c>
      <c r="QGZ38" s="374" t="s">
        <v>1130</v>
      </c>
      <c r="QHA38" s="374" t="s">
        <v>1130</v>
      </c>
      <c r="QHB38" s="374" t="s">
        <v>1130</v>
      </c>
      <c r="QHC38" s="374" t="s">
        <v>1130</v>
      </c>
      <c r="QHD38" s="374" t="s">
        <v>1130</v>
      </c>
      <c r="QHE38" s="374" t="s">
        <v>1130</v>
      </c>
      <c r="QHF38" s="374" t="s">
        <v>1130</v>
      </c>
      <c r="QHG38" s="374" t="s">
        <v>1130</v>
      </c>
      <c r="QHH38" s="374" t="s">
        <v>1130</v>
      </c>
      <c r="QHI38" s="374" t="s">
        <v>1130</v>
      </c>
      <c r="QHJ38" s="374" t="s">
        <v>1130</v>
      </c>
      <c r="QHK38" s="374" t="s">
        <v>1130</v>
      </c>
      <c r="QHL38" s="374" t="s">
        <v>1130</v>
      </c>
      <c r="QHM38" s="374" t="s">
        <v>1130</v>
      </c>
      <c r="QHN38" s="374" t="s">
        <v>1130</v>
      </c>
      <c r="QHO38" s="374" t="s">
        <v>1130</v>
      </c>
      <c r="QHP38" s="374" t="s">
        <v>1130</v>
      </c>
      <c r="QHQ38" s="374" t="s">
        <v>1130</v>
      </c>
      <c r="QHR38" s="374" t="s">
        <v>1130</v>
      </c>
      <c r="QHS38" s="374" t="s">
        <v>1130</v>
      </c>
      <c r="QHT38" s="374" t="s">
        <v>1130</v>
      </c>
      <c r="QHU38" s="374" t="s">
        <v>1130</v>
      </c>
      <c r="QHV38" s="374" t="s">
        <v>1130</v>
      </c>
      <c r="QHW38" s="374" t="s">
        <v>1130</v>
      </c>
      <c r="QHX38" s="374" t="s">
        <v>1130</v>
      </c>
      <c r="QHY38" s="374" t="s">
        <v>1130</v>
      </c>
      <c r="QHZ38" s="374" t="s">
        <v>1130</v>
      </c>
      <c r="QIA38" s="374" t="s">
        <v>1130</v>
      </c>
      <c r="QIB38" s="374" t="s">
        <v>1130</v>
      </c>
      <c r="QIC38" s="374" t="s">
        <v>1130</v>
      </c>
      <c r="QID38" s="374" t="s">
        <v>1130</v>
      </c>
      <c r="QIE38" s="374" t="s">
        <v>1130</v>
      </c>
      <c r="QIF38" s="374" t="s">
        <v>1130</v>
      </c>
      <c r="QIG38" s="374" t="s">
        <v>1130</v>
      </c>
      <c r="QIH38" s="374" t="s">
        <v>1130</v>
      </c>
      <c r="QII38" s="374" t="s">
        <v>1130</v>
      </c>
      <c r="QIJ38" s="374" t="s">
        <v>1130</v>
      </c>
      <c r="QIK38" s="374" t="s">
        <v>1130</v>
      </c>
      <c r="QIL38" s="374" t="s">
        <v>1130</v>
      </c>
      <c r="QIM38" s="374" t="s">
        <v>1130</v>
      </c>
      <c r="QIN38" s="374" t="s">
        <v>1130</v>
      </c>
      <c r="QIO38" s="374" t="s">
        <v>1130</v>
      </c>
      <c r="QIP38" s="374" t="s">
        <v>1130</v>
      </c>
      <c r="QIQ38" s="374" t="s">
        <v>1130</v>
      </c>
      <c r="QIR38" s="374" t="s">
        <v>1130</v>
      </c>
      <c r="QIS38" s="374" t="s">
        <v>1130</v>
      </c>
      <c r="QIT38" s="374" t="s">
        <v>1130</v>
      </c>
      <c r="QIU38" s="374" t="s">
        <v>1130</v>
      </c>
      <c r="QIV38" s="374" t="s">
        <v>1130</v>
      </c>
      <c r="QIW38" s="374" t="s">
        <v>1130</v>
      </c>
      <c r="QIX38" s="374" t="s">
        <v>1130</v>
      </c>
      <c r="QIY38" s="374" t="s">
        <v>1130</v>
      </c>
      <c r="QIZ38" s="374" t="s">
        <v>1130</v>
      </c>
      <c r="QJA38" s="374" t="s">
        <v>1130</v>
      </c>
      <c r="QJB38" s="374" t="s">
        <v>1130</v>
      </c>
      <c r="QJC38" s="374" t="s">
        <v>1130</v>
      </c>
      <c r="QJD38" s="374" t="s">
        <v>1130</v>
      </c>
      <c r="QJE38" s="374" t="s">
        <v>1130</v>
      </c>
      <c r="QJF38" s="374" t="s">
        <v>1130</v>
      </c>
      <c r="QJG38" s="374" t="s">
        <v>1130</v>
      </c>
      <c r="QJH38" s="374" t="s">
        <v>1130</v>
      </c>
      <c r="QJI38" s="374" t="s">
        <v>1130</v>
      </c>
      <c r="QJJ38" s="374" t="s">
        <v>1130</v>
      </c>
      <c r="QJK38" s="374" t="s">
        <v>1130</v>
      </c>
      <c r="QJL38" s="374" t="s">
        <v>1130</v>
      </c>
      <c r="QJM38" s="374" t="s">
        <v>1130</v>
      </c>
      <c r="QJN38" s="374" t="s">
        <v>1130</v>
      </c>
      <c r="QJO38" s="374" t="s">
        <v>1130</v>
      </c>
      <c r="QJP38" s="374" t="s">
        <v>1130</v>
      </c>
      <c r="QJQ38" s="374" t="s">
        <v>1130</v>
      </c>
      <c r="QJR38" s="374" t="s">
        <v>1130</v>
      </c>
      <c r="QJS38" s="374" t="s">
        <v>1130</v>
      </c>
      <c r="QJT38" s="374" t="s">
        <v>1130</v>
      </c>
      <c r="QJU38" s="374" t="s">
        <v>1130</v>
      </c>
      <c r="QJV38" s="374" t="s">
        <v>1130</v>
      </c>
      <c r="QJW38" s="374" t="s">
        <v>1130</v>
      </c>
      <c r="QJX38" s="374" t="s">
        <v>1130</v>
      </c>
      <c r="QJY38" s="374" t="s">
        <v>1130</v>
      </c>
      <c r="QJZ38" s="374" t="s">
        <v>1130</v>
      </c>
      <c r="QKA38" s="374" t="s">
        <v>1130</v>
      </c>
      <c r="QKB38" s="374" t="s">
        <v>1130</v>
      </c>
      <c r="QKC38" s="374" t="s">
        <v>1130</v>
      </c>
      <c r="QKD38" s="374" t="s">
        <v>1130</v>
      </c>
      <c r="QKE38" s="374" t="s">
        <v>1130</v>
      </c>
      <c r="QKF38" s="374" t="s">
        <v>1130</v>
      </c>
      <c r="QKG38" s="374" t="s">
        <v>1130</v>
      </c>
      <c r="QKH38" s="374" t="s">
        <v>1130</v>
      </c>
      <c r="QKI38" s="374" t="s">
        <v>1130</v>
      </c>
      <c r="QKJ38" s="374" t="s">
        <v>1130</v>
      </c>
      <c r="QKK38" s="374" t="s">
        <v>1130</v>
      </c>
      <c r="QKL38" s="374" t="s">
        <v>1130</v>
      </c>
      <c r="QKM38" s="374" t="s">
        <v>1130</v>
      </c>
      <c r="QKN38" s="374" t="s">
        <v>1130</v>
      </c>
      <c r="QKO38" s="374" t="s">
        <v>1130</v>
      </c>
      <c r="QKP38" s="374" t="s">
        <v>1130</v>
      </c>
      <c r="QKQ38" s="374" t="s">
        <v>1130</v>
      </c>
      <c r="QKR38" s="374" t="s">
        <v>1130</v>
      </c>
      <c r="QKS38" s="374" t="s">
        <v>1130</v>
      </c>
      <c r="QKT38" s="374" t="s">
        <v>1130</v>
      </c>
      <c r="QKU38" s="374" t="s">
        <v>1130</v>
      </c>
      <c r="QKV38" s="374" t="s">
        <v>1130</v>
      </c>
      <c r="QKW38" s="374" t="s">
        <v>1130</v>
      </c>
      <c r="QKX38" s="374" t="s">
        <v>1130</v>
      </c>
      <c r="QKY38" s="374" t="s">
        <v>1130</v>
      </c>
      <c r="QKZ38" s="374" t="s">
        <v>1130</v>
      </c>
      <c r="QLA38" s="374" t="s">
        <v>1130</v>
      </c>
      <c r="QLB38" s="374" t="s">
        <v>1130</v>
      </c>
      <c r="QLC38" s="374" t="s">
        <v>1130</v>
      </c>
      <c r="QLD38" s="374" t="s">
        <v>1130</v>
      </c>
      <c r="QLE38" s="374" t="s">
        <v>1130</v>
      </c>
      <c r="QLF38" s="374" t="s">
        <v>1130</v>
      </c>
      <c r="QLG38" s="374" t="s">
        <v>1130</v>
      </c>
      <c r="QLH38" s="374" t="s">
        <v>1130</v>
      </c>
      <c r="QLI38" s="374" t="s">
        <v>1130</v>
      </c>
      <c r="QLJ38" s="374" t="s">
        <v>1130</v>
      </c>
      <c r="QLK38" s="374" t="s">
        <v>1130</v>
      </c>
      <c r="QLL38" s="374" t="s">
        <v>1130</v>
      </c>
      <c r="QLM38" s="374" t="s">
        <v>1130</v>
      </c>
      <c r="QLN38" s="374" t="s">
        <v>1130</v>
      </c>
      <c r="QLO38" s="374" t="s">
        <v>1130</v>
      </c>
      <c r="QLP38" s="374" t="s">
        <v>1130</v>
      </c>
      <c r="QLQ38" s="374" t="s">
        <v>1130</v>
      </c>
      <c r="QLR38" s="374" t="s">
        <v>1130</v>
      </c>
      <c r="QLS38" s="374" t="s">
        <v>1130</v>
      </c>
      <c r="QLT38" s="374" t="s">
        <v>1130</v>
      </c>
      <c r="QLU38" s="374" t="s">
        <v>1130</v>
      </c>
      <c r="QLV38" s="374" t="s">
        <v>1130</v>
      </c>
      <c r="QLW38" s="374" t="s">
        <v>1130</v>
      </c>
      <c r="QLX38" s="374" t="s">
        <v>1130</v>
      </c>
      <c r="QLY38" s="374" t="s">
        <v>1130</v>
      </c>
      <c r="QLZ38" s="374" t="s">
        <v>1130</v>
      </c>
      <c r="QMA38" s="374" t="s">
        <v>1130</v>
      </c>
      <c r="QMB38" s="374" t="s">
        <v>1130</v>
      </c>
      <c r="QMC38" s="374" t="s">
        <v>1130</v>
      </c>
      <c r="QMD38" s="374" t="s">
        <v>1130</v>
      </c>
      <c r="QME38" s="374" t="s">
        <v>1130</v>
      </c>
      <c r="QMF38" s="374" t="s">
        <v>1130</v>
      </c>
      <c r="QMG38" s="374" t="s">
        <v>1130</v>
      </c>
      <c r="QMH38" s="374" t="s">
        <v>1130</v>
      </c>
      <c r="QMI38" s="374" t="s">
        <v>1130</v>
      </c>
      <c r="QMJ38" s="374" t="s">
        <v>1130</v>
      </c>
      <c r="QMK38" s="374" t="s">
        <v>1130</v>
      </c>
      <c r="QML38" s="374" t="s">
        <v>1130</v>
      </c>
      <c r="QMM38" s="374" t="s">
        <v>1130</v>
      </c>
      <c r="QMN38" s="374" t="s">
        <v>1130</v>
      </c>
      <c r="QMO38" s="374" t="s">
        <v>1130</v>
      </c>
      <c r="QMP38" s="374" t="s">
        <v>1130</v>
      </c>
      <c r="QMQ38" s="374" t="s">
        <v>1130</v>
      </c>
      <c r="QMR38" s="374" t="s">
        <v>1130</v>
      </c>
      <c r="QMS38" s="374" t="s">
        <v>1130</v>
      </c>
      <c r="QMT38" s="374" t="s">
        <v>1130</v>
      </c>
      <c r="QMU38" s="374" t="s">
        <v>1130</v>
      </c>
      <c r="QMV38" s="374" t="s">
        <v>1130</v>
      </c>
      <c r="QMW38" s="374" t="s">
        <v>1130</v>
      </c>
      <c r="QMX38" s="374" t="s">
        <v>1130</v>
      </c>
      <c r="QMY38" s="374" t="s">
        <v>1130</v>
      </c>
      <c r="QMZ38" s="374" t="s">
        <v>1130</v>
      </c>
      <c r="QNA38" s="374" t="s">
        <v>1130</v>
      </c>
      <c r="QNB38" s="374" t="s">
        <v>1130</v>
      </c>
      <c r="QNC38" s="374" t="s">
        <v>1130</v>
      </c>
      <c r="QND38" s="374" t="s">
        <v>1130</v>
      </c>
      <c r="QNE38" s="374" t="s">
        <v>1130</v>
      </c>
      <c r="QNF38" s="374" t="s">
        <v>1130</v>
      </c>
      <c r="QNG38" s="374" t="s">
        <v>1130</v>
      </c>
      <c r="QNH38" s="374" t="s">
        <v>1130</v>
      </c>
      <c r="QNI38" s="374" t="s">
        <v>1130</v>
      </c>
      <c r="QNJ38" s="374" t="s">
        <v>1130</v>
      </c>
      <c r="QNK38" s="374" t="s">
        <v>1130</v>
      </c>
      <c r="QNL38" s="374" t="s">
        <v>1130</v>
      </c>
      <c r="QNM38" s="374" t="s">
        <v>1130</v>
      </c>
      <c r="QNN38" s="374" t="s">
        <v>1130</v>
      </c>
      <c r="QNO38" s="374" t="s">
        <v>1130</v>
      </c>
      <c r="QNP38" s="374" t="s">
        <v>1130</v>
      </c>
      <c r="QNQ38" s="374" t="s">
        <v>1130</v>
      </c>
      <c r="QNR38" s="374" t="s">
        <v>1130</v>
      </c>
      <c r="QNS38" s="374" t="s">
        <v>1130</v>
      </c>
      <c r="QNT38" s="374" t="s">
        <v>1130</v>
      </c>
      <c r="QNU38" s="374" t="s">
        <v>1130</v>
      </c>
      <c r="QNV38" s="374" t="s">
        <v>1130</v>
      </c>
      <c r="QNW38" s="374" t="s">
        <v>1130</v>
      </c>
      <c r="QNX38" s="374" t="s">
        <v>1130</v>
      </c>
      <c r="QNY38" s="374" t="s">
        <v>1130</v>
      </c>
      <c r="QNZ38" s="374" t="s">
        <v>1130</v>
      </c>
      <c r="QOA38" s="374" t="s">
        <v>1130</v>
      </c>
      <c r="QOB38" s="374" t="s">
        <v>1130</v>
      </c>
      <c r="QOC38" s="374" t="s">
        <v>1130</v>
      </c>
      <c r="QOD38" s="374" t="s">
        <v>1130</v>
      </c>
      <c r="QOE38" s="374" t="s">
        <v>1130</v>
      </c>
      <c r="QOF38" s="374" t="s">
        <v>1130</v>
      </c>
      <c r="QOG38" s="374" t="s">
        <v>1130</v>
      </c>
      <c r="QOH38" s="374" t="s">
        <v>1130</v>
      </c>
      <c r="QOI38" s="374" t="s">
        <v>1130</v>
      </c>
      <c r="QOJ38" s="374" t="s">
        <v>1130</v>
      </c>
      <c r="QOK38" s="374" t="s">
        <v>1130</v>
      </c>
      <c r="QOL38" s="374" t="s">
        <v>1130</v>
      </c>
      <c r="QOM38" s="374" t="s">
        <v>1130</v>
      </c>
      <c r="QON38" s="374" t="s">
        <v>1130</v>
      </c>
      <c r="QOO38" s="374" t="s">
        <v>1130</v>
      </c>
      <c r="QOP38" s="374" t="s">
        <v>1130</v>
      </c>
      <c r="QOQ38" s="374" t="s">
        <v>1130</v>
      </c>
      <c r="QOR38" s="374" t="s">
        <v>1130</v>
      </c>
      <c r="QOS38" s="374" t="s">
        <v>1130</v>
      </c>
      <c r="QOT38" s="374" t="s">
        <v>1130</v>
      </c>
      <c r="QOU38" s="374" t="s">
        <v>1130</v>
      </c>
      <c r="QOV38" s="374" t="s">
        <v>1130</v>
      </c>
      <c r="QOW38" s="374" t="s">
        <v>1130</v>
      </c>
      <c r="QOX38" s="374" t="s">
        <v>1130</v>
      </c>
      <c r="QOY38" s="374" t="s">
        <v>1130</v>
      </c>
      <c r="QOZ38" s="374" t="s">
        <v>1130</v>
      </c>
      <c r="QPA38" s="374" t="s">
        <v>1130</v>
      </c>
      <c r="QPB38" s="374" t="s">
        <v>1130</v>
      </c>
      <c r="QPC38" s="374" t="s">
        <v>1130</v>
      </c>
      <c r="QPD38" s="374" t="s">
        <v>1130</v>
      </c>
      <c r="QPE38" s="374" t="s">
        <v>1130</v>
      </c>
      <c r="QPF38" s="374" t="s">
        <v>1130</v>
      </c>
      <c r="QPG38" s="374" t="s">
        <v>1130</v>
      </c>
      <c r="QPH38" s="374" t="s">
        <v>1130</v>
      </c>
      <c r="QPI38" s="374" t="s">
        <v>1130</v>
      </c>
      <c r="QPJ38" s="374" t="s">
        <v>1130</v>
      </c>
      <c r="QPK38" s="374" t="s">
        <v>1130</v>
      </c>
      <c r="QPL38" s="374" t="s">
        <v>1130</v>
      </c>
      <c r="QPM38" s="374" t="s">
        <v>1130</v>
      </c>
      <c r="QPN38" s="374" t="s">
        <v>1130</v>
      </c>
      <c r="QPO38" s="374" t="s">
        <v>1130</v>
      </c>
      <c r="QPP38" s="374" t="s">
        <v>1130</v>
      </c>
      <c r="QPQ38" s="374" t="s">
        <v>1130</v>
      </c>
      <c r="QPR38" s="374" t="s">
        <v>1130</v>
      </c>
      <c r="QPS38" s="374" t="s">
        <v>1130</v>
      </c>
      <c r="QPT38" s="374" t="s">
        <v>1130</v>
      </c>
      <c r="QPU38" s="374" t="s">
        <v>1130</v>
      </c>
      <c r="QPV38" s="374" t="s">
        <v>1130</v>
      </c>
      <c r="QPW38" s="374" t="s">
        <v>1130</v>
      </c>
      <c r="QPX38" s="374" t="s">
        <v>1130</v>
      </c>
      <c r="QPY38" s="374" t="s">
        <v>1130</v>
      </c>
      <c r="QPZ38" s="374" t="s">
        <v>1130</v>
      </c>
      <c r="QQA38" s="374" t="s">
        <v>1130</v>
      </c>
      <c r="QQB38" s="374" t="s">
        <v>1130</v>
      </c>
      <c r="QQC38" s="374" t="s">
        <v>1130</v>
      </c>
      <c r="QQD38" s="374" t="s">
        <v>1130</v>
      </c>
      <c r="QQE38" s="374" t="s">
        <v>1130</v>
      </c>
      <c r="QQF38" s="374" t="s">
        <v>1130</v>
      </c>
      <c r="QQG38" s="374" t="s">
        <v>1130</v>
      </c>
      <c r="QQH38" s="374" t="s">
        <v>1130</v>
      </c>
      <c r="QQI38" s="374" t="s">
        <v>1130</v>
      </c>
      <c r="QQJ38" s="374" t="s">
        <v>1130</v>
      </c>
      <c r="QQK38" s="374" t="s">
        <v>1130</v>
      </c>
      <c r="QQL38" s="374" t="s">
        <v>1130</v>
      </c>
      <c r="QQM38" s="374" t="s">
        <v>1130</v>
      </c>
      <c r="QQN38" s="374" t="s">
        <v>1130</v>
      </c>
      <c r="QQO38" s="374" t="s">
        <v>1130</v>
      </c>
      <c r="QQP38" s="374" t="s">
        <v>1130</v>
      </c>
      <c r="QQQ38" s="374" t="s">
        <v>1130</v>
      </c>
      <c r="QQR38" s="374" t="s">
        <v>1130</v>
      </c>
      <c r="QQS38" s="374" t="s">
        <v>1130</v>
      </c>
      <c r="QQT38" s="374" t="s">
        <v>1130</v>
      </c>
      <c r="QQU38" s="374" t="s">
        <v>1130</v>
      </c>
      <c r="QQV38" s="374" t="s">
        <v>1130</v>
      </c>
      <c r="QQW38" s="374" t="s">
        <v>1130</v>
      </c>
      <c r="QQX38" s="374" t="s">
        <v>1130</v>
      </c>
      <c r="QQY38" s="374" t="s">
        <v>1130</v>
      </c>
      <c r="QQZ38" s="374" t="s">
        <v>1130</v>
      </c>
      <c r="QRA38" s="374" t="s">
        <v>1130</v>
      </c>
      <c r="QRB38" s="374" t="s">
        <v>1130</v>
      </c>
      <c r="QRC38" s="374" t="s">
        <v>1130</v>
      </c>
      <c r="QRD38" s="374" t="s">
        <v>1130</v>
      </c>
      <c r="QRE38" s="374" t="s">
        <v>1130</v>
      </c>
      <c r="QRF38" s="374" t="s">
        <v>1130</v>
      </c>
      <c r="QRG38" s="374" t="s">
        <v>1130</v>
      </c>
      <c r="QRH38" s="374" t="s">
        <v>1130</v>
      </c>
      <c r="QRI38" s="374" t="s">
        <v>1130</v>
      </c>
      <c r="QRJ38" s="374" t="s">
        <v>1130</v>
      </c>
      <c r="QRK38" s="374" t="s">
        <v>1130</v>
      </c>
      <c r="QRL38" s="374" t="s">
        <v>1130</v>
      </c>
      <c r="QRM38" s="374" t="s">
        <v>1130</v>
      </c>
      <c r="QRN38" s="374" t="s">
        <v>1130</v>
      </c>
      <c r="QRO38" s="374" t="s">
        <v>1130</v>
      </c>
      <c r="QRP38" s="374" t="s">
        <v>1130</v>
      </c>
      <c r="QRQ38" s="374" t="s">
        <v>1130</v>
      </c>
      <c r="QRR38" s="374" t="s">
        <v>1130</v>
      </c>
      <c r="QRS38" s="374" t="s">
        <v>1130</v>
      </c>
      <c r="QRT38" s="374" t="s">
        <v>1130</v>
      </c>
      <c r="QRU38" s="374" t="s">
        <v>1130</v>
      </c>
      <c r="QRV38" s="374" t="s">
        <v>1130</v>
      </c>
      <c r="QRW38" s="374" t="s">
        <v>1130</v>
      </c>
      <c r="QRX38" s="374" t="s">
        <v>1130</v>
      </c>
      <c r="QRY38" s="374" t="s">
        <v>1130</v>
      </c>
      <c r="QRZ38" s="374" t="s">
        <v>1130</v>
      </c>
      <c r="QSA38" s="374" t="s">
        <v>1130</v>
      </c>
      <c r="QSB38" s="374" t="s">
        <v>1130</v>
      </c>
      <c r="QSC38" s="374" t="s">
        <v>1130</v>
      </c>
      <c r="QSD38" s="374" t="s">
        <v>1130</v>
      </c>
      <c r="QSE38" s="374" t="s">
        <v>1130</v>
      </c>
      <c r="QSF38" s="374" t="s">
        <v>1130</v>
      </c>
      <c r="QSG38" s="374" t="s">
        <v>1130</v>
      </c>
      <c r="QSH38" s="374" t="s">
        <v>1130</v>
      </c>
      <c r="QSI38" s="374" t="s">
        <v>1130</v>
      </c>
      <c r="QSJ38" s="374" t="s">
        <v>1130</v>
      </c>
      <c r="QSK38" s="374" t="s">
        <v>1130</v>
      </c>
      <c r="QSL38" s="374" t="s">
        <v>1130</v>
      </c>
      <c r="QSM38" s="374" t="s">
        <v>1130</v>
      </c>
      <c r="QSN38" s="374" t="s">
        <v>1130</v>
      </c>
      <c r="QSO38" s="374" t="s">
        <v>1130</v>
      </c>
      <c r="QSP38" s="374" t="s">
        <v>1130</v>
      </c>
      <c r="QSQ38" s="374" t="s">
        <v>1130</v>
      </c>
      <c r="QSR38" s="374" t="s">
        <v>1130</v>
      </c>
      <c r="QSS38" s="374" t="s">
        <v>1130</v>
      </c>
      <c r="QST38" s="374" t="s">
        <v>1130</v>
      </c>
      <c r="QSU38" s="374" t="s">
        <v>1130</v>
      </c>
      <c r="QSV38" s="374" t="s">
        <v>1130</v>
      </c>
      <c r="QSW38" s="374" t="s">
        <v>1130</v>
      </c>
      <c r="QSX38" s="374" t="s">
        <v>1130</v>
      </c>
      <c r="QSY38" s="374" t="s">
        <v>1130</v>
      </c>
      <c r="QSZ38" s="374" t="s">
        <v>1130</v>
      </c>
      <c r="QTA38" s="374" t="s">
        <v>1130</v>
      </c>
      <c r="QTB38" s="374" t="s">
        <v>1130</v>
      </c>
      <c r="QTC38" s="374" t="s">
        <v>1130</v>
      </c>
      <c r="QTD38" s="374" t="s">
        <v>1130</v>
      </c>
      <c r="QTE38" s="374" t="s">
        <v>1130</v>
      </c>
      <c r="QTF38" s="374" t="s">
        <v>1130</v>
      </c>
      <c r="QTG38" s="374" t="s">
        <v>1130</v>
      </c>
      <c r="QTH38" s="374" t="s">
        <v>1130</v>
      </c>
      <c r="QTI38" s="374" t="s">
        <v>1130</v>
      </c>
      <c r="QTJ38" s="374" t="s">
        <v>1130</v>
      </c>
      <c r="QTK38" s="374" t="s">
        <v>1130</v>
      </c>
      <c r="QTL38" s="374" t="s">
        <v>1130</v>
      </c>
      <c r="QTM38" s="374" t="s">
        <v>1130</v>
      </c>
      <c r="QTN38" s="374" t="s">
        <v>1130</v>
      </c>
      <c r="QTO38" s="374" t="s">
        <v>1130</v>
      </c>
      <c r="QTP38" s="374" t="s">
        <v>1130</v>
      </c>
      <c r="QTQ38" s="374" t="s">
        <v>1130</v>
      </c>
      <c r="QTR38" s="374" t="s">
        <v>1130</v>
      </c>
      <c r="QTS38" s="374" t="s">
        <v>1130</v>
      </c>
      <c r="QTT38" s="374" t="s">
        <v>1130</v>
      </c>
      <c r="QTU38" s="374" t="s">
        <v>1130</v>
      </c>
      <c r="QTV38" s="374" t="s">
        <v>1130</v>
      </c>
      <c r="QTW38" s="374" t="s">
        <v>1130</v>
      </c>
      <c r="QTX38" s="374" t="s">
        <v>1130</v>
      </c>
      <c r="QTY38" s="374" t="s">
        <v>1130</v>
      </c>
      <c r="QTZ38" s="374" t="s">
        <v>1130</v>
      </c>
      <c r="QUA38" s="374" t="s">
        <v>1130</v>
      </c>
      <c r="QUB38" s="374" t="s">
        <v>1130</v>
      </c>
      <c r="QUC38" s="374" t="s">
        <v>1130</v>
      </c>
      <c r="QUD38" s="374" t="s">
        <v>1130</v>
      </c>
      <c r="QUE38" s="374" t="s">
        <v>1130</v>
      </c>
      <c r="QUF38" s="374" t="s">
        <v>1130</v>
      </c>
      <c r="QUG38" s="374" t="s">
        <v>1130</v>
      </c>
      <c r="QUH38" s="374" t="s">
        <v>1130</v>
      </c>
      <c r="QUI38" s="374" t="s">
        <v>1130</v>
      </c>
      <c r="QUJ38" s="374" t="s">
        <v>1130</v>
      </c>
      <c r="QUK38" s="374" t="s">
        <v>1130</v>
      </c>
      <c r="QUL38" s="374" t="s">
        <v>1130</v>
      </c>
      <c r="QUM38" s="374" t="s">
        <v>1130</v>
      </c>
      <c r="QUN38" s="374" t="s">
        <v>1130</v>
      </c>
      <c r="QUO38" s="374" t="s">
        <v>1130</v>
      </c>
      <c r="QUP38" s="374" t="s">
        <v>1130</v>
      </c>
      <c r="QUQ38" s="374" t="s">
        <v>1130</v>
      </c>
      <c r="QUR38" s="374" t="s">
        <v>1130</v>
      </c>
      <c r="QUS38" s="374" t="s">
        <v>1130</v>
      </c>
      <c r="QUT38" s="374" t="s">
        <v>1130</v>
      </c>
      <c r="QUU38" s="374" t="s">
        <v>1130</v>
      </c>
      <c r="QUV38" s="374" t="s">
        <v>1130</v>
      </c>
      <c r="QUW38" s="374" t="s">
        <v>1130</v>
      </c>
      <c r="QUX38" s="374" t="s">
        <v>1130</v>
      </c>
      <c r="QUY38" s="374" t="s">
        <v>1130</v>
      </c>
      <c r="QUZ38" s="374" t="s">
        <v>1130</v>
      </c>
      <c r="QVA38" s="374" t="s">
        <v>1130</v>
      </c>
      <c r="QVB38" s="374" t="s">
        <v>1130</v>
      </c>
      <c r="QVC38" s="374" t="s">
        <v>1130</v>
      </c>
      <c r="QVD38" s="374" t="s">
        <v>1130</v>
      </c>
      <c r="QVE38" s="374" t="s">
        <v>1130</v>
      </c>
      <c r="QVF38" s="374" t="s">
        <v>1130</v>
      </c>
      <c r="QVG38" s="374" t="s">
        <v>1130</v>
      </c>
      <c r="QVH38" s="374" t="s">
        <v>1130</v>
      </c>
      <c r="QVI38" s="374" t="s">
        <v>1130</v>
      </c>
      <c r="QVJ38" s="374" t="s">
        <v>1130</v>
      </c>
      <c r="QVK38" s="374" t="s">
        <v>1130</v>
      </c>
      <c r="QVL38" s="374" t="s">
        <v>1130</v>
      </c>
      <c r="QVM38" s="374" t="s">
        <v>1130</v>
      </c>
      <c r="QVN38" s="374" t="s">
        <v>1130</v>
      </c>
      <c r="QVO38" s="374" t="s">
        <v>1130</v>
      </c>
      <c r="QVP38" s="374" t="s">
        <v>1130</v>
      </c>
      <c r="QVQ38" s="374" t="s">
        <v>1130</v>
      </c>
      <c r="QVR38" s="374" t="s">
        <v>1130</v>
      </c>
      <c r="QVS38" s="374" t="s">
        <v>1130</v>
      </c>
      <c r="QVT38" s="374" t="s">
        <v>1130</v>
      </c>
      <c r="QVU38" s="374" t="s">
        <v>1130</v>
      </c>
      <c r="QVV38" s="374" t="s">
        <v>1130</v>
      </c>
      <c r="QVW38" s="374" t="s">
        <v>1130</v>
      </c>
      <c r="QVX38" s="374" t="s">
        <v>1130</v>
      </c>
      <c r="QVY38" s="374" t="s">
        <v>1130</v>
      </c>
      <c r="QVZ38" s="374" t="s">
        <v>1130</v>
      </c>
      <c r="QWA38" s="374" t="s">
        <v>1130</v>
      </c>
      <c r="QWB38" s="374" t="s">
        <v>1130</v>
      </c>
      <c r="QWC38" s="374" t="s">
        <v>1130</v>
      </c>
      <c r="QWD38" s="374" t="s">
        <v>1130</v>
      </c>
      <c r="QWE38" s="374" t="s">
        <v>1130</v>
      </c>
      <c r="QWF38" s="374" t="s">
        <v>1130</v>
      </c>
      <c r="QWG38" s="374" t="s">
        <v>1130</v>
      </c>
      <c r="QWH38" s="374" t="s">
        <v>1130</v>
      </c>
      <c r="QWI38" s="374" t="s">
        <v>1130</v>
      </c>
      <c r="QWJ38" s="374" t="s">
        <v>1130</v>
      </c>
      <c r="QWK38" s="374" t="s">
        <v>1130</v>
      </c>
      <c r="QWL38" s="374" t="s">
        <v>1130</v>
      </c>
      <c r="QWM38" s="374" t="s">
        <v>1130</v>
      </c>
      <c r="QWN38" s="374" t="s">
        <v>1130</v>
      </c>
      <c r="QWO38" s="374" t="s">
        <v>1130</v>
      </c>
      <c r="QWP38" s="374" t="s">
        <v>1130</v>
      </c>
      <c r="QWQ38" s="374" t="s">
        <v>1130</v>
      </c>
      <c r="QWR38" s="374" t="s">
        <v>1130</v>
      </c>
      <c r="QWS38" s="374" t="s">
        <v>1130</v>
      </c>
      <c r="QWT38" s="374" t="s">
        <v>1130</v>
      </c>
      <c r="QWU38" s="374" t="s">
        <v>1130</v>
      </c>
      <c r="QWV38" s="374" t="s">
        <v>1130</v>
      </c>
      <c r="QWW38" s="374" t="s">
        <v>1130</v>
      </c>
      <c r="QWX38" s="374" t="s">
        <v>1130</v>
      </c>
      <c r="QWY38" s="374" t="s">
        <v>1130</v>
      </c>
      <c r="QWZ38" s="374" t="s">
        <v>1130</v>
      </c>
      <c r="QXA38" s="374" t="s">
        <v>1130</v>
      </c>
      <c r="QXB38" s="374" t="s">
        <v>1130</v>
      </c>
      <c r="QXC38" s="374" t="s">
        <v>1130</v>
      </c>
      <c r="QXD38" s="374" t="s">
        <v>1130</v>
      </c>
      <c r="QXE38" s="374" t="s">
        <v>1130</v>
      </c>
      <c r="QXF38" s="374" t="s">
        <v>1130</v>
      </c>
      <c r="QXG38" s="374" t="s">
        <v>1130</v>
      </c>
      <c r="QXH38" s="374" t="s">
        <v>1130</v>
      </c>
      <c r="QXI38" s="374" t="s">
        <v>1130</v>
      </c>
      <c r="QXJ38" s="374" t="s">
        <v>1130</v>
      </c>
      <c r="QXK38" s="374" t="s">
        <v>1130</v>
      </c>
      <c r="QXL38" s="374" t="s">
        <v>1130</v>
      </c>
      <c r="QXM38" s="374" t="s">
        <v>1130</v>
      </c>
      <c r="QXN38" s="374" t="s">
        <v>1130</v>
      </c>
      <c r="QXO38" s="374" t="s">
        <v>1130</v>
      </c>
      <c r="QXP38" s="374" t="s">
        <v>1130</v>
      </c>
      <c r="QXQ38" s="374" t="s">
        <v>1130</v>
      </c>
      <c r="QXR38" s="374" t="s">
        <v>1130</v>
      </c>
      <c r="QXS38" s="374" t="s">
        <v>1130</v>
      </c>
      <c r="QXT38" s="374" t="s">
        <v>1130</v>
      </c>
      <c r="QXU38" s="374" t="s">
        <v>1130</v>
      </c>
      <c r="QXV38" s="374" t="s">
        <v>1130</v>
      </c>
      <c r="QXW38" s="374" t="s">
        <v>1130</v>
      </c>
      <c r="QXX38" s="374" t="s">
        <v>1130</v>
      </c>
      <c r="QXY38" s="374" t="s">
        <v>1130</v>
      </c>
      <c r="QXZ38" s="374" t="s">
        <v>1130</v>
      </c>
      <c r="QYA38" s="374" t="s">
        <v>1130</v>
      </c>
      <c r="QYB38" s="374" t="s">
        <v>1130</v>
      </c>
      <c r="QYC38" s="374" t="s">
        <v>1130</v>
      </c>
      <c r="QYD38" s="374" t="s">
        <v>1130</v>
      </c>
      <c r="QYE38" s="374" t="s">
        <v>1130</v>
      </c>
      <c r="QYF38" s="374" t="s">
        <v>1130</v>
      </c>
      <c r="QYG38" s="374" t="s">
        <v>1130</v>
      </c>
      <c r="QYH38" s="374" t="s">
        <v>1130</v>
      </c>
      <c r="QYI38" s="374" t="s">
        <v>1130</v>
      </c>
      <c r="QYJ38" s="374" t="s">
        <v>1130</v>
      </c>
      <c r="QYK38" s="374" t="s">
        <v>1130</v>
      </c>
      <c r="QYL38" s="374" t="s">
        <v>1130</v>
      </c>
      <c r="QYM38" s="374" t="s">
        <v>1130</v>
      </c>
      <c r="QYN38" s="374" t="s">
        <v>1130</v>
      </c>
      <c r="QYO38" s="374" t="s">
        <v>1130</v>
      </c>
      <c r="QYP38" s="374" t="s">
        <v>1130</v>
      </c>
      <c r="QYQ38" s="374" t="s">
        <v>1130</v>
      </c>
      <c r="QYR38" s="374" t="s">
        <v>1130</v>
      </c>
      <c r="QYS38" s="374" t="s">
        <v>1130</v>
      </c>
      <c r="QYT38" s="374" t="s">
        <v>1130</v>
      </c>
      <c r="QYU38" s="374" t="s">
        <v>1130</v>
      </c>
      <c r="QYV38" s="374" t="s">
        <v>1130</v>
      </c>
      <c r="QYW38" s="374" t="s">
        <v>1130</v>
      </c>
      <c r="QYX38" s="374" t="s">
        <v>1130</v>
      </c>
      <c r="QYY38" s="374" t="s">
        <v>1130</v>
      </c>
      <c r="QYZ38" s="374" t="s">
        <v>1130</v>
      </c>
      <c r="QZA38" s="374" t="s">
        <v>1130</v>
      </c>
      <c r="QZB38" s="374" t="s">
        <v>1130</v>
      </c>
      <c r="QZC38" s="374" t="s">
        <v>1130</v>
      </c>
      <c r="QZD38" s="374" t="s">
        <v>1130</v>
      </c>
      <c r="QZE38" s="374" t="s">
        <v>1130</v>
      </c>
      <c r="QZF38" s="374" t="s">
        <v>1130</v>
      </c>
      <c r="QZG38" s="374" t="s">
        <v>1130</v>
      </c>
      <c r="QZH38" s="374" t="s">
        <v>1130</v>
      </c>
      <c r="QZI38" s="374" t="s">
        <v>1130</v>
      </c>
      <c r="QZJ38" s="374" t="s">
        <v>1130</v>
      </c>
      <c r="QZK38" s="374" t="s">
        <v>1130</v>
      </c>
      <c r="QZL38" s="374" t="s">
        <v>1130</v>
      </c>
      <c r="QZM38" s="374" t="s">
        <v>1130</v>
      </c>
      <c r="QZN38" s="374" t="s">
        <v>1130</v>
      </c>
      <c r="QZO38" s="374" t="s">
        <v>1130</v>
      </c>
      <c r="QZP38" s="374" t="s">
        <v>1130</v>
      </c>
      <c r="QZQ38" s="374" t="s">
        <v>1130</v>
      </c>
      <c r="QZR38" s="374" t="s">
        <v>1130</v>
      </c>
      <c r="QZS38" s="374" t="s">
        <v>1130</v>
      </c>
      <c r="QZT38" s="374" t="s">
        <v>1130</v>
      </c>
      <c r="QZU38" s="374" t="s">
        <v>1130</v>
      </c>
      <c r="QZV38" s="374" t="s">
        <v>1130</v>
      </c>
      <c r="QZW38" s="374" t="s">
        <v>1130</v>
      </c>
      <c r="QZX38" s="374" t="s">
        <v>1130</v>
      </c>
      <c r="QZY38" s="374" t="s">
        <v>1130</v>
      </c>
      <c r="QZZ38" s="374" t="s">
        <v>1130</v>
      </c>
      <c r="RAA38" s="374" t="s">
        <v>1130</v>
      </c>
      <c r="RAB38" s="374" t="s">
        <v>1130</v>
      </c>
      <c r="RAC38" s="374" t="s">
        <v>1130</v>
      </c>
      <c r="RAD38" s="374" t="s">
        <v>1130</v>
      </c>
      <c r="RAE38" s="374" t="s">
        <v>1130</v>
      </c>
      <c r="RAF38" s="374" t="s">
        <v>1130</v>
      </c>
      <c r="RAG38" s="374" t="s">
        <v>1130</v>
      </c>
      <c r="RAH38" s="374" t="s">
        <v>1130</v>
      </c>
      <c r="RAI38" s="374" t="s">
        <v>1130</v>
      </c>
      <c r="RAJ38" s="374" t="s">
        <v>1130</v>
      </c>
      <c r="RAK38" s="374" t="s">
        <v>1130</v>
      </c>
      <c r="RAL38" s="374" t="s">
        <v>1130</v>
      </c>
      <c r="RAM38" s="374" t="s">
        <v>1130</v>
      </c>
      <c r="RAN38" s="374" t="s">
        <v>1130</v>
      </c>
      <c r="RAO38" s="374" t="s">
        <v>1130</v>
      </c>
      <c r="RAP38" s="374" t="s">
        <v>1130</v>
      </c>
      <c r="RAQ38" s="374" t="s">
        <v>1130</v>
      </c>
      <c r="RAR38" s="374" t="s">
        <v>1130</v>
      </c>
      <c r="RAS38" s="374" t="s">
        <v>1130</v>
      </c>
      <c r="RAT38" s="374" t="s">
        <v>1130</v>
      </c>
      <c r="RAU38" s="374" t="s">
        <v>1130</v>
      </c>
      <c r="RAV38" s="374" t="s">
        <v>1130</v>
      </c>
      <c r="RAW38" s="374" t="s">
        <v>1130</v>
      </c>
      <c r="RAX38" s="374" t="s">
        <v>1130</v>
      </c>
      <c r="RAY38" s="374" t="s">
        <v>1130</v>
      </c>
      <c r="RAZ38" s="374" t="s">
        <v>1130</v>
      </c>
      <c r="RBA38" s="374" t="s">
        <v>1130</v>
      </c>
      <c r="RBB38" s="374" t="s">
        <v>1130</v>
      </c>
      <c r="RBC38" s="374" t="s">
        <v>1130</v>
      </c>
      <c r="RBD38" s="374" t="s">
        <v>1130</v>
      </c>
      <c r="RBE38" s="374" t="s">
        <v>1130</v>
      </c>
      <c r="RBF38" s="374" t="s">
        <v>1130</v>
      </c>
      <c r="RBG38" s="374" t="s">
        <v>1130</v>
      </c>
      <c r="RBH38" s="374" t="s">
        <v>1130</v>
      </c>
      <c r="RBI38" s="374" t="s">
        <v>1130</v>
      </c>
      <c r="RBJ38" s="374" t="s">
        <v>1130</v>
      </c>
      <c r="RBK38" s="374" t="s">
        <v>1130</v>
      </c>
      <c r="RBL38" s="374" t="s">
        <v>1130</v>
      </c>
      <c r="RBM38" s="374" t="s">
        <v>1130</v>
      </c>
      <c r="RBN38" s="374" t="s">
        <v>1130</v>
      </c>
      <c r="RBO38" s="374" t="s">
        <v>1130</v>
      </c>
      <c r="RBP38" s="374" t="s">
        <v>1130</v>
      </c>
      <c r="RBQ38" s="374" t="s">
        <v>1130</v>
      </c>
      <c r="RBR38" s="374" t="s">
        <v>1130</v>
      </c>
      <c r="RBS38" s="374" t="s">
        <v>1130</v>
      </c>
      <c r="RBT38" s="374" t="s">
        <v>1130</v>
      </c>
      <c r="RBU38" s="374" t="s">
        <v>1130</v>
      </c>
      <c r="RBV38" s="374" t="s">
        <v>1130</v>
      </c>
      <c r="RBW38" s="374" t="s">
        <v>1130</v>
      </c>
      <c r="RBX38" s="374" t="s">
        <v>1130</v>
      </c>
      <c r="RBY38" s="374" t="s">
        <v>1130</v>
      </c>
      <c r="RBZ38" s="374" t="s">
        <v>1130</v>
      </c>
      <c r="RCA38" s="374" t="s">
        <v>1130</v>
      </c>
      <c r="RCB38" s="374" t="s">
        <v>1130</v>
      </c>
      <c r="RCC38" s="374" t="s">
        <v>1130</v>
      </c>
      <c r="RCD38" s="374" t="s">
        <v>1130</v>
      </c>
      <c r="RCE38" s="374" t="s">
        <v>1130</v>
      </c>
      <c r="RCF38" s="374" t="s">
        <v>1130</v>
      </c>
      <c r="RCG38" s="374" t="s">
        <v>1130</v>
      </c>
      <c r="RCH38" s="374" t="s">
        <v>1130</v>
      </c>
      <c r="RCI38" s="374" t="s">
        <v>1130</v>
      </c>
      <c r="RCJ38" s="374" t="s">
        <v>1130</v>
      </c>
      <c r="RCK38" s="374" t="s">
        <v>1130</v>
      </c>
      <c r="RCL38" s="374" t="s">
        <v>1130</v>
      </c>
      <c r="RCM38" s="374" t="s">
        <v>1130</v>
      </c>
      <c r="RCN38" s="374" t="s">
        <v>1130</v>
      </c>
      <c r="RCO38" s="374" t="s">
        <v>1130</v>
      </c>
      <c r="RCP38" s="374" t="s">
        <v>1130</v>
      </c>
      <c r="RCQ38" s="374" t="s">
        <v>1130</v>
      </c>
      <c r="RCR38" s="374" t="s">
        <v>1130</v>
      </c>
      <c r="RCS38" s="374" t="s">
        <v>1130</v>
      </c>
      <c r="RCT38" s="374" t="s">
        <v>1130</v>
      </c>
      <c r="RCU38" s="374" t="s">
        <v>1130</v>
      </c>
      <c r="RCV38" s="374" t="s">
        <v>1130</v>
      </c>
      <c r="RCW38" s="374" t="s">
        <v>1130</v>
      </c>
      <c r="RCX38" s="374" t="s">
        <v>1130</v>
      </c>
      <c r="RCY38" s="374" t="s">
        <v>1130</v>
      </c>
      <c r="RCZ38" s="374" t="s">
        <v>1130</v>
      </c>
      <c r="RDA38" s="374" t="s">
        <v>1130</v>
      </c>
      <c r="RDB38" s="374" t="s">
        <v>1130</v>
      </c>
      <c r="RDC38" s="374" t="s">
        <v>1130</v>
      </c>
      <c r="RDD38" s="374" t="s">
        <v>1130</v>
      </c>
      <c r="RDE38" s="374" t="s">
        <v>1130</v>
      </c>
      <c r="RDF38" s="374" t="s">
        <v>1130</v>
      </c>
      <c r="RDG38" s="374" t="s">
        <v>1130</v>
      </c>
      <c r="RDH38" s="374" t="s">
        <v>1130</v>
      </c>
      <c r="RDI38" s="374" t="s">
        <v>1130</v>
      </c>
      <c r="RDJ38" s="374" t="s">
        <v>1130</v>
      </c>
      <c r="RDK38" s="374" t="s">
        <v>1130</v>
      </c>
      <c r="RDL38" s="374" t="s">
        <v>1130</v>
      </c>
      <c r="RDM38" s="374" t="s">
        <v>1130</v>
      </c>
      <c r="RDN38" s="374" t="s">
        <v>1130</v>
      </c>
      <c r="RDO38" s="374" t="s">
        <v>1130</v>
      </c>
      <c r="RDP38" s="374" t="s">
        <v>1130</v>
      </c>
      <c r="RDQ38" s="374" t="s">
        <v>1130</v>
      </c>
      <c r="RDR38" s="374" t="s">
        <v>1130</v>
      </c>
      <c r="RDS38" s="374" t="s">
        <v>1130</v>
      </c>
      <c r="RDT38" s="374" t="s">
        <v>1130</v>
      </c>
      <c r="RDU38" s="374" t="s">
        <v>1130</v>
      </c>
      <c r="RDV38" s="374" t="s">
        <v>1130</v>
      </c>
      <c r="RDW38" s="374" t="s">
        <v>1130</v>
      </c>
      <c r="RDX38" s="374" t="s">
        <v>1130</v>
      </c>
      <c r="RDY38" s="374" t="s">
        <v>1130</v>
      </c>
      <c r="RDZ38" s="374" t="s">
        <v>1130</v>
      </c>
      <c r="REA38" s="374" t="s">
        <v>1130</v>
      </c>
      <c r="REB38" s="374" t="s">
        <v>1130</v>
      </c>
      <c r="REC38" s="374" t="s">
        <v>1130</v>
      </c>
      <c r="RED38" s="374" t="s">
        <v>1130</v>
      </c>
      <c r="REE38" s="374" t="s">
        <v>1130</v>
      </c>
      <c r="REF38" s="374" t="s">
        <v>1130</v>
      </c>
      <c r="REG38" s="374" t="s">
        <v>1130</v>
      </c>
      <c r="REH38" s="374" t="s">
        <v>1130</v>
      </c>
      <c r="REI38" s="374" t="s">
        <v>1130</v>
      </c>
      <c r="REJ38" s="374" t="s">
        <v>1130</v>
      </c>
      <c r="REK38" s="374" t="s">
        <v>1130</v>
      </c>
      <c r="REL38" s="374" t="s">
        <v>1130</v>
      </c>
      <c r="REM38" s="374" t="s">
        <v>1130</v>
      </c>
      <c r="REN38" s="374" t="s">
        <v>1130</v>
      </c>
      <c r="REO38" s="374" t="s">
        <v>1130</v>
      </c>
      <c r="REP38" s="374" t="s">
        <v>1130</v>
      </c>
      <c r="REQ38" s="374" t="s">
        <v>1130</v>
      </c>
      <c r="RER38" s="374" t="s">
        <v>1130</v>
      </c>
      <c r="RES38" s="374" t="s">
        <v>1130</v>
      </c>
      <c r="RET38" s="374" t="s">
        <v>1130</v>
      </c>
      <c r="REU38" s="374" t="s">
        <v>1130</v>
      </c>
      <c r="REV38" s="374" t="s">
        <v>1130</v>
      </c>
      <c r="REW38" s="374" t="s">
        <v>1130</v>
      </c>
      <c r="REX38" s="374" t="s">
        <v>1130</v>
      </c>
      <c r="REY38" s="374" t="s">
        <v>1130</v>
      </c>
      <c r="REZ38" s="374" t="s">
        <v>1130</v>
      </c>
      <c r="RFA38" s="374" t="s">
        <v>1130</v>
      </c>
      <c r="RFB38" s="374" t="s">
        <v>1130</v>
      </c>
      <c r="RFC38" s="374" t="s">
        <v>1130</v>
      </c>
      <c r="RFD38" s="374" t="s">
        <v>1130</v>
      </c>
      <c r="RFE38" s="374" t="s">
        <v>1130</v>
      </c>
      <c r="RFF38" s="374" t="s">
        <v>1130</v>
      </c>
      <c r="RFG38" s="374" t="s">
        <v>1130</v>
      </c>
      <c r="RFH38" s="374" t="s">
        <v>1130</v>
      </c>
      <c r="RFI38" s="374" t="s">
        <v>1130</v>
      </c>
      <c r="RFJ38" s="374" t="s">
        <v>1130</v>
      </c>
      <c r="RFK38" s="374" t="s">
        <v>1130</v>
      </c>
      <c r="RFL38" s="374" t="s">
        <v>1130</v>
      </c>
      <c r="RFM38" s="374" t="s">
        <v>1130</v>
      </c>
      <c r="RFN38" s="374" t="s">
        <v>1130</v>
      </c>
      <c r="RFO38" s="374" t="s">
        <v>1130</v>
      </c>
      <c r="RFP38" s="374" t="s">
        <v>1130</v>
      </c>
      <c r="RFQ38" s="374" t="s">
        <v>1130</v>
      </c>
      <c r="RFR38" s="374" t="s">
        <v>1130</v>
      </c>
      <c r="RFS38" s="374" t="s">
        <v>1130</v>
      </c>
      <c r="RFT38" s="374" t="s">
        <v>1130</v>
      </c>
      <c r="RFU38" s="374" t="s">
        <v>1130</v>
      </c>
      <c r="RFV38" s="374" t="s">
        <v>1130</v>
      </c>
      <c r="RFW38" s="374" t="s">
        <v>1130</v>
      </c>
      <c r="RFX38" s="374" t="s">
        <v>1130</v>
      </c>
      <c r="RFY38" s="374" t="s">
        <v>1130</v>
      </c>
      <c r="RFZ38" s="374" t="s">
        <v>1130</v>
      </c>
      <c r="RGA38" s="374" t="s">
        <v>1130</v>
      </c>
      <c r="RGB38" s="374" t="s">
        <v>1130</v>
      </c>
      <c r="RGC38" s="374" t="s">
        <v>1130</v>
      </c>
      <c r="RGD38" s="374" t="s">
        <v>1130</v>
      </c>
      <c r="RGE38" s="374" t="s">
        <v>1130</v>
      </c>
      <c r="RGF38" s="374" t="s">
        <v>1130</v>
      </c>
      <c r="RGG38" s="374" t="s">
        <v>1130</v>
      </c>
      <c r="RGH38" s="374" t="s">
        <v>1130</v>
      </c>
      <c r="RGI38" s="374" t="s">
        <v>1130</v>
      </c>
      <c r="RGJ38" s="374" t="s">
        <v>1130</v>
      </c>
      <c r="RGK38" s="374" t="s">
        <v>1130</v>
      </c>
      <c r="RGL38" s="374" t="s">
        <v>1130</v>
      </c>
      <c r="RGM38" s="374" t="s">
        <v>1130</v>
      </c>
      <c r="RGN38" s="374" t="s">
        <v>1130</v>
      </c>
      <c r="RGO38" s="374" t="s">
        <v>1130</v>
      </c>
      <c r="RGP38" s="374" t="s">
        <v>1130</v>
      </c>
      <c r="RGQ38" s="374" t="s">
        <v>1130</v>
      </c>
      <c r="RGR38" s="374" t="s">
        <v>1130</v>
      </c>
      <c r="RGS38" s="374" t="s">
        <v>1130</v>
      </c>
      <c r="RGT38" s="374" t="s">
        <v>1130</v>
      </c>
      <c r="RGU38" s="374" t="s">
        <v>1130</v>
      </c>
      <c r="RGV38" s="374" t="s">
        <v>1130</v>
      </c>
      <c r="RGW38" s="374" t="s">
        <v>1130</v>
      </c>
      <c r="RGX38" s="374" t="s">
        <v>1130</v>
      </c>
      <c r="RGY38" s="374" t="s">
        <v>1130</v>
      </c>
      <c r="RGZ38" s="374" t="s">
        <v>1130</v>
      </c>
      <c r="RHA38" s="374" t="s">
        <v>1130</v>
      </c>
      <c r="RHB38" s="374" t="s">
        <v>1130</v>
      </c>
      <c r="RHC38" s="374" t="s">
        <v>1130</v>
      </c>
      <c r="RHD38" s="374" t="s">
        <v>1130</v>
      </c>
      <c r="RHE38" s="374" t="s">
        <v>1130</v>
      </c>
      <c r="RHF38" s="374" t="s">
        <v>1130</v>
      </c>
      <c r="RHG38" s="374" t="s">
        <v>1130</v>
      </c>
      <c r="RHH38" s="374" t="s">
        <v>1130</v>
      </c>
      <c r="RHI38" s="374" t="s">
        <v>1130</v>
      </c>
      <c r="RHJ38" s="374" t="s">
        <v>1130</v>
      </c>
      <c r="RHK38" s="374" t="s">
        <v>1130</v>
      </c>
      <c r="RHL38" s="374" t="s">
        <v>1130</v>
      </c>
      <c r="RHM38" s="374" t="s">
        <v>1130</v>
      </c>
      <c r="RHN38" s="374" t="s">
        <v>1130</v>
      </c>
      <c r="RHO38" s="374" t="s">
        <v>1130</v>
      </c>
      <c r="RHP38" s="374" t="s">
        <v>1130</v>
      </c>
      <c r="RHQ38" s="374" t="s">
        <v>1130</v>
      </c>
      <c r="RHR38" s="374" t="s">
        <v>1130</v>
      </c>
      <c r="RHS38" s="374" t="s">
        <v>1130</v>
      </c>
      <c r="RHT38" s="374" t="s">
        <v>1130</v>
      </c>
      <c r="RHU38" s="374" t="s">
        <v>1130</v>
      </c>
      <c r="RHV38" s="374" t="s">
        <v>1130</v>
      </c>
      <c r="RHW38" s="374" t="s">
        <v>1130</v>
      </c>
      <c r="RHX38" s="374" t="s">
        <v>1130</v>
      </c>
      <c r="RHY38" s="374" t="s">
        <v>1130</v>
      </c>
      <c r="RHZ38" s="374" t="s">
        <v>1130</v>
      </c>
      <c r="RIA38" s="374" t="s">
        <v>1130</v>
      </c>
      <c r="RIB38" s="374" t="s">
        <v>1130</v>
      </c>
      <c r="RIC38" s="374" t="s">
        <v>1130</v>
      </c>
      <c r="RID38" s="374" t="s">
        <v>1130</v>
      </c>
      <c r="RIE38" s="374" t="s">
        <v>1130</v>
      </c>
      <c r="RIF38" s="374" t="s">
        <v>1130</v>
      </c>
      <c r="RIG38" s="374" t="s">
        <v>1130</v>
      </c>
      <c r="RIH38" s="374" t="s">
        <v>1130</v>
      </c>
      <c r="RII38" s="374" t="s">
        <v>1130</v>
      </c>
      <c r="RIJ38" s="374" t="s">
        <v>1130</v>
      </c>
      <c r="RIK38" s="374" t="s">
        <v>1130</v>
      </c>
      <c r="RIL38" s="374" t="s">
        <v>1130</v>
      </c>
      <c r="RIM38" s="374" t="s">
        <v>1130</v>
      </c>
      <c r="RIN38" s="374" t="s">
        <v>1130</v>
      </c>
      <c r="RIO38" s="374" t="s">
        <v>1130</v>
      </c>
      <c r="RIP38" s="374" t="s">
        <v>1130</v>
      </c>
      <c r="RIQ38" s="374" t="s">
        <v>1130</v>
      </c>
      <c r="RIR38" s="374" t="s">
        <v>1130</v>
      </c>
      <c r="RIS38" s="374" t="s">
        <v>1130</v>
      </c>
      <c r="RIT38" s="374" t="s">
        <v>1130</v>
      </c>
      <c r="RIU38" s="374" t="s">
        <v>1130</v>
      </c>
      <c r="RIV38" s="374" t="s">
        <v>1130</v>
      </c>
      <c r="RIW38" s="374" t="s">
        <v>1130</v>
      </c>
      <c r="RIX38" s="374" t="s">
        <v>1130</v>
      </c>
      <c r="RIY38" s="374" t="s">
        <v>1130</v>
      </c>
      <c r="RIZ38" s="374" t="s">
        <v>1130</v>
      </c>
      <c r="RJA38" s="374" t="s">
        <v>1130</v>
      </c>
      <c r="RJB38" s="374" t="s">
        <v>1130</v>
      </c>
      <c r="RJC38" s="374" t="s">
        <v>1130</v>
      </c>
      <c r="RJD38" s="374" t="s">
        <v>1130</v>
      </c>
      <c r="RJE38" s="374" t="s">
        <v>1130</v>
      </c>
      <c r="RJF38" s="374" t="s">
        <v>1130</v>
      </c>
      <c r="RJG38" s="374" t="s">
        <v>1130</v>
      </c>
      <c r="RJH38" s="374" t="s">
        <v>1130</v>
      </c>
      <c r="RJI38" s="374" t="s">
        <v>1130</v>
      </c>
      <c r="RJJ38" s="374" t="s">
        <v>1130</v>
      </c>
      <c r="RJK38" s="374" t="s">
        <v>1130</v>
      </c>
      <c r="RJL38" s="374" t="s">
        <v>1130</v>
      </c>
      <c r="RJM38" s="374" t="s">
        <v>1130</v>
      </c>
      <c r="RJN38" s="374" t="s">
        <v>1130</v>
      </c>
      <c r="RJO38" s="374" t="s">
        <v>1130</v>
      </c>
      <c r="RJP38" s="374" t="s">
        <v>1130</v>
      </c>
      <c r="RJQ38" s="374" t="s">
        <v>1130</v>
      </c>
      <c r="RJR38" s="374" t="s">
        <v>1130</v>
      </c>
      <c r="RJS38" s="374" t="s">
        <v>1130</v>
      </c>
      <c r="RJT38" s="374" t="s">
        <v>1130</v>
      </c>
      <c r="RJU38" s="374" t="s">
        <v>1130</v>
      </c>
      <c r="RJV38" s="374" t="s">
        <v>1130</v>
      </c>
      <c r="RJW38" s="374" t="s">
        <v>1130</v>
      </c>
      <c r="RJX38" s="374" t="s">
        <v>1130</v>
      </c>
      <c r="RJY38" s="374" t="s">
        <v>1130</v>
      </c>
      <c r="RJZ38" s="374" t="s">
        <v>1130</v>
      </c>
      <c r="RKA38" s="374" t="s">
        <v>1130</v>
      </c>
      <c r="RKB38" s="374" t="s">
        <v>1130</v>
      </c>
      <c r="RKC38" s="374" t="s">
        <v>1130</v>
      </c>
      <c r="RKD38" s="374" t="s">
        <v>1130</v>
      </c>
      <c r="RKE38" s="374" t="s">
        <v>1130</v>
      </c>
      <c r="RKF38" s="374" t="s">
        <v>1130</v>
      </c>
      <c r="RKG38" s="374" t="s">
        <v>1130</v>
      </c>
      <c r="RKH38" s="374" t="s">
        <v>1130</v>
      </c>
      <c r="RKI38" s="374" t="s">
        <v>1130</v>
      </c>
      <c r="RKJ38" s="374" t="s">
        <v>1130</v>
      </c>
      <c r="RKK38" s="374" t="s">
        <v>1130</v>
      </c>
      <c r="RKL38" s="374" t="s">
        <v>1130</v>
      </c>
      <c r="RKM38" s="374" t="s">
        <v>1130</v>
      </c>
      <c r="RKN38" s="374" t="s">
        <v>1130</v>
      </c>
      <c r="RKO38" s="374" t="s">
        <v>1130</v>
      </c>
      <c r="RKP38" s="374" t="s">
        <v>1130</v>
      </c>
      <c r="RKQ38" s="374" t="s">
        <v>1130</v>
      </c>
      <c r="RKR38" s="374" t="s">
        <v>1130</v>
      </c>
      <c r="RKS38" s="374" t="s">
        <v>1130</v>
      </c>
      <c r="RKT38" s="374" t="s">
        <v>1130</v>
      </c>
      <c r="RKU38" s="374" t="s">
        <v>1130</v>
      </c>
      <c r="RKV38" s="374" t="s">
        <v>1130</v>
      </c>
      <c r="RKW38" s="374" t="s">
        <v>1130</v>
      </c>
      <c r="RKX38" s="374" t="s">
        <v>1130</v>
      </c>
      <c r="RKY38" s="374" t="s">
        <v>1130</v>
      </c>
      <c r="RKZ38" s="374" t="s">
        <v>1130</v>
      </c>
      <c r="RLA38" s="374" t="s">
        <v>1130</v>
      </c>
      <c r="RLB38" s="374" t="s">
        <v>1130</v>
      </c>
      <c r="RLC38" s="374" t="s">
        <v>1130</v>
      </c>
      <c r="RLD38" s="374" t="s">
        <v>1130</v>
      </c>
      <c r="RLE38" s="374" t="s">
        <v>1130</v>
      </c>
      <c r="RLF38" s="374" t="s">
        <v>1130</v>
      </c>
      <c r="RLG38" s="374" t="s">
        <v>1130</v>
      </c>
      <c r="RLH38" s="374" t="s">
        <v>1130</v>
      </c>
      <c r="RLI38" s="374" t="s">
        <v>1130</v>
      </c>
      <c r="RLJ38" s="374" t="s">
        <v>1130</v>
      </c>
      <c r="RLK38" s="374" t="s">
        <v>1130</v>
      </c>
      <c r="RLL38" s="374" t="s">
        <v>1130</v>
      </c>
      <c r="RLM38" s="374" t="s">
        <v>1130</v>
      </c>
      <c r="RLN38" s="374" t="s">
        <v>1130</v>
      </c>
      <c r="RLO38" s="374" t="s">
        <v>1130</v>
      </c>
      <c r="RLP38" s="374" t="s">
        <v>1130</v>
      </c>
      <c r="RLQ38" s="374" t="s">
        <v>1130</v>
      </c>
      <c r="RLR38" s="374" t="s">
        <v>1130</v>
      </c>
      <c r="RLS38" s="374" t="s">
        <v>1130</v>
      </c>
      <c r="RLT38" s="374" t="s">
        <v>1130</v>
      </c>
      <c r="RLU38" s="374" t="s">
        <v>1130</v>
      </c>
      <c r="RLV38" s="374" t="s">
        <v>1130</v>
      </c>
      <c r="RLW38" s="374" t="s">
        <v>1130</v>
      </c>
      <c r="RLX38" s="374" t="s">
        <v>1130</v>
      </c>
      <c r="RLY38" s="374" t="s">
        <v>1130</v>
      </c>
      <c r="RLZ38" s="374" t="s">
        <v>1130</v>
      </c>
      <c r="RMA38" s="374" t="s">
        <v>1130</v>
      </c>
      <c r="RMB38" s="374" t="s">
        <v>1130</v>
      </c>
      <c r="RMC38" s="374" t="s">
        <v>1130</v>
      </c>
      <c r="RMD38" s="374" t="s">
        <v>1130</v>
      </c>
      <c r="RME38" s="374" t="s">
        <v>1130</v>
      </c>
      <c r="RMF38" s="374" t="s">
        <v>1130</v>
      </c>
      <c r="RMG38" s="374" t="s">
        <v>1130</v>
      </c>
      <c r="RMH38" s="374" t="s">
        <v>1130</v>
      </c>
      <c r="RMI38" s="374" t="s">
        <v>1130</v>
      </c>
      <c r="RMJ38" s="374" t="s">
        <v>1130</v>
      </c>
      <c r="RMK38" s="374" t="s">
        <v>1130</v>
      </c>
      <c r="RML38" s="374" t="s">
        <v>1130</v>
      </c>
      <c r="RMM38" s="374" t="s">
        <v>1130</v>
      </c>
      <c r="RMN38" s="374" t="s">
        <v>1130</v>
      </c>
      <c r="RMO38" s="374" t="s">
        <v>1130</v>
      </c>
      <c r="RMP38" s="374" t="s">
        <v>1130</v>
      </c>
      <c r="RMQ38" s="374" t="s">
        <v>1130</v>
      </c>
      <c r="RMR38" s="374" t="s">
        <v>1130</v>
      </c>
      <c r="RMS38" s="374" t="s">
        <v>1130</v>
      </c>
      <c r="RMT38" s="374" t="s">
        <v>1130</v>
      </c>
      <c r="RMU38" s="374" t="s">
        <v>1130</v>
      </c>
      <c r="RMV38" s="374" t="s">
        <v>1130</v>
      </c>
      <c r="RMW38" s="374" t="s">
        <v>1130</v>
      </c>
      <c r="RMX38" s="374" t="s">
        <v>1130</v>
      </c>
      <c r="RMY38" s="374" t="s">
        <v>1130</v>
      </c>
      <c r="RMZ38" s="374" t="s">
        <v>1130</v>
      </c>
      <c r="RNA38" s="374" t="s">
        <v>1130</v>
      </c>
      <c r="RNB38" s="374" t="s">
        <v>1130</v>
      </c>
      <c r="RNC38" s="374" t="s">
        <v>1130</v>
      </c>
      <c r="RND38" s="374" t="s">
        <v>1130</v>
      </c>
      <c r="RNE38" s="374" t="s">
        <v>1130</v>
      </c>
      <c r="RNF38" s="374" t="s">
        <v>1130</v>
      </c>
      <c r="RNG38" s="374" t="s">
        <v>1130</v>
      </c>
      <c r="RNH38" s="374" t="s">
        <v>1130</v>
      </c>
      <c r="RNI38" s="374" t="s">
        <v>1130</v>
      </c>
      <c r="RNJ38" s="374" t="s">
        <v>1130</v>
      </c>
      <c r="RNK38" s="374" t="s">
        <v>1130</v>
      </c>
      <c r="RNL38" s="374" t="s">
        <v>1130</v>
      </c>
      <c r="RNM38" s="374" t="s">
        <v>1130</v>
      </c>
      <c r="RNN38" s="374" t="s">
        <v>1130</v>
      </c>
      <c r="RNO38" s="374" t="s">
        <v>1130</v>
      </c>
      <c r="RNP38" s="374" t="s">
        <v>1130</v>
      </c>
      <c r="RNQ38" s="374" t="s">
        <v>1130</v>
      </c>
      <c r="RNR38" s="374" t="s">
        <v>1130</v>
      </c>
      <c r="RNS38" s="374" t="s">
        <v>1130</v>
      </c>
      <c r="RNT38" s="374" t="s">
        <v>1130</v>
      </c>
      <c r="RNU38" s="374" t="s">
        <v>1130</v>
      </c>
      <c r="RNV38" s="374" t="s">
        <v>1130</v>
      </c>
      <c r="RNW38" s="374" t="s">
        <v>1130</v>
      </c>
      <c r="RNX38" s="374" t="s">
        <v>1130</v>
      </c>
      <c r="RNY38" s="374" t="s">
        <v>1130</v>
      </c>
      <c r="RNZ38" s="374" t="s">
        <v>1130</v>
      </c>
      <c r="ROA38" s="374" t="s">
        <v>1130</v>
      </c>
      <c r="ROB38" s="374" t="s">
        <v>1130</v>
      </c>
      <c r="ROC38" s="374" t="s">
        <v>1130</v>
      </c>
      <c r="ROD38" s="374" t="s">
        <v>1130</v>
      </c>
      <c r="ROE38" s="374" t="s">
        <v>1130</v>
      </c>
      <c r="ROF38" s="374" t="s">
        <v>1130</v>
      </c>
      <c r="ROG38" s="374" t="s">
        <v>1130</v>
      </c>
      <c r="ROH38" s="374" t="s">
        <v>1130</v>
      </c>
      <c r="ROI38" s="374" t="s">
        <v>1130</v>
      </c>
      <c r="ROJ38" s="374" t="s">
        <v>1130</v>
      </c>
      <c r="ROK38" s="374" t="s">
        <v>1130</v>
      </c>
      <c r="ROL38" s="374" t="s">
        <v>1130</v>
      </c>
      <c r="ROM38" s="374" t="s">
        <v>1130</v>
      </c>
      <c r="RON38" s="374" t="s">
        <v>1130</v>
      </c>
      <c r="ROO38" s="374" t="s">
        <v>1130</v>
      </c>
      <c r="ROP38" s="374" t="s">
        <v>1130</v>
      </c>
      <c r="ROQ38" s="374" t="s">
        <v>1130</v>
      </c>
      <c r="ROR38" s="374" t="s">
        <v>1130</v>
      </c>
      <c r="ROS38" s="374" t="s">
        <v>1130</v>
      </c>
      <c r="ROT38" s="374" t="s">
        <v>1130</v>
      </c>
      <c r="ROU38" s="374" t="s">
        <v>1130</v>
      </c>
      <c r="ROV38" s="374" t="s">
        <v>1130</v>
      </c>
      <c r="ROW38" s="374" t="s">
        <v>1130</v>
      </c>
      <c r="ROX38" s="374" t="s">
        <v>1130</v>
      </c>
      <c r="ROY38" s="374" t="s">
        <v>1130</v>
      </c>
      <c r="ROZ38" s="374" t="s">
        <v>1130</v>
      </c>
      <c r="RPA38" s="374" t="s">
        <v>1130</v>
      </c>
      <c r="RPB38" s="374" t="s">
        <v>1130</v>
      </c>
      <c r="RPC38" s="374" t="s">
        <v>1130</v>
      </c>
      <c r="RPD38" s="374" t="s">
        <v>1130</v>
      </c>
      <c r="RPE38" s="374" t="s">
        <v>1130</v>
      </c>
      <c r="RPF38" s="374" t="s">
        <v>1130</v>
      </c>
      <c r="RPG38" s="374" t="s">
        <v>1130</v>
      </c>
      <c r="RPH38" s="374" t="s">
        <v>1130</v>
      </c>
      <c r="RPI38" s="374" t="s">
        <v>1130</v>
      </c>
      <c r="RPJ38" s="374" t="s">
        <v>1130</v>
      </c>
      <c r="RPK38" s="374" t="s">
        <v>1130</v>
      </c>
      <c r="RPL38" s="374" t="s">
        <v>1130</v>
      </c>
      <c r="RPM38" s="374" t="s">
        <v>1130</v>
      </c>
      <c r="RPN38" s="374" t="s">
        <v>1130</v>
      </c>
      <c r="RPO38" s="374" t="s">
        <v>1130</v>
      </c>
      <c r="RPP38" s="374" t="s">
        <v>1130</v>
      </c>
      <c r="RPQ38" s="374" t="s">
        <v>1130</v>
      </c>
      <c r="RPR38" s="374" t="s">
        <v>1130</v>
      </c>
      <c r="RPS38" s="374" t="s">
        <v>1130</v>
      </c>
      <c r="RPT38" s="374" t="s">
        <v>1130</v>
      </c>
      <c r="RPU38" s="374" t="s">
        <v>1130</v>
      </c>
      <c r="RPV38" s="374" t="s">
        <v>1130</v>
      </c>
      <c r="RPW38" s="374" t="s">
        <v>1130</v>
      </c>
      <c r="RPX38" s="374" t="s">
        <v>1130</v>
      </c>
      <c r="RPY38" s="374" t="s">
        <v>1130</v>
      </c>
      <c r="RPZ38" s="374" t="s">
        <v>1130</v>
      </c>
      <c r="RQA38" s="374" t="s">
        <v>1130</v>
      </c>
      <c r="RQB38" s="374" t="s">
        <v>1130</v>
      </c>
      <c r="RQC38" s="374" t="s">
        <v>1130</v>
      </c>
      <c r="RQD38" s="374" t="s">
        <v>1130</v>
      </c>
      <c r="RQE38" s="374" t="s">
        <v>1130</v>
      </c>
      <c r="RQF38" s="374" t="s">
        <v>1130</v>
      </c>
      <c r="RQG38" s="374" t="s">
        <v>1130</v>
      </c>
      <c r="RQH38" s="374" t="s">
        <v>1130</v>
      </c>
      <c r="RQI38" s="374" t="s">
        <v>1130</v>
      </c>
      <c r="RQJ38" s="374" t="s">
        <v>1130</v>
      </c>
      <c r="RQK38" s="374" t="s">
        <v>1130</v>
      </c>
      <c r="RQL38" s="374" t="s">
        <v>1130</v>
      </c>
      <c r="RQM38" s="374" t="s">
        <v>1130</v>
      </c>
      <c r="RQN38" s="374" t="s">
        <v>1130</v>
      </c>
      <c r="RQO38" s="374" t="s">
        <v>1130</v>
      </c>
      <c r="RQP38" s="374" t="s">
        <v>1130</v>
      </c>
      <c r="RQQ38" s="374" t="s">
        <v>1130</v>
      </c>
      <c r="RQR38" s="374" t="s">
        <v>1130</v>
      </c>
      <c r="RQS38" s="374" t="s">
        <v>1130</v>
      </c>
      <c r="RQT38" s="374" t="s">
        <v>1130</v>
      </c>
      <c r="RQU38" s="374" t="s">
        <v>1130</v>
      </c>
      <c r="RQV38" s="374" t="s">
        <v>1130</v>
      </c>
      <c r="RQW38" s="374" t="s">
        <v>1130</v>
      </c>
      <c r="RQX38" s="374" t="s">
        <v>1130</v>
      </c>
      <c r="RQY38" s="374" t="s">
        <v>1130</v>
      </c>
      <c r="RQZ38" s="374" t="s">
        <v>1130</v>
      </c>
      <c r="RRA38" s="374" t="s">
        <v>1130</v>
      </c>
      <c r="RRB38" s="374" t="s">
        <v>1130</v>
      </c>
      <c r="RRC38" s="374" t="s">
        <v>1130</v>
      </c>
      <c r="RRD38" s="374" t="s">
        <v>1130</v>
      </c>
      <c r="RRE38" s="374" t="s">
        <v>1130</v>
      </c>
      <c r="RRF38" s="374" t="s">
        <v>1130</v>
      </c>
      <c r="RRG38" s="374" t="s">
        <v>1130</v>
      </c>
      <c r="RRH38" s="374" t="s">
        <v>1130</v>
      </c>
      <c r="RRI38" s="374" t="s">
        <v>1130</v>
      </c>
      <c r="RRJ38" s="374" t="s">
        <v>1130</v>
      </c>
      <c r="RRK38" s="374" t="s">
        <v>1130</v>
      </c>
      <c r="RRL38" s="374" t="s">
        <v>1130</v>
      </c>
      <c r="RRM38" s="374" t="s">
        <v>1130</v>
      </c>
      <c r="RRN38" s="374" t="s">
        <v>1130</v>
      </c>
      <c r="RRO38" s="374" t="s">
        <v>1130</v>
      </c>
      <c r="RRP38" s="374" t="s">
        <v>1130</v>
      </c>
      <c r="RRQ38" s="374" t="s">
        <v>1130</v>
      </c>
      <c r="RRR38" s="374" t="s">
        <v>1130</v>
      </c>
      <c r="RRS38" s="374" t="s">
        <v>1130</v>
      </c>
      <c r="RRT38" s="374" t="s">
        <v>1130</v>
      </c>
      <c r="RRU38" s="374" t="s">
        <v>1130</v>
      </c>
      <c r="RRV38" s="374" t="s">
        <v>1130</v>
      </c>
      <c r="RRW38" s="374" t="s">
        <v>1130</v>
      </c>
      <c r="RRX38" s="374" t="s">
        <v>1130</v>
      </c>
      <c r="RRY38" s="374" t="s">
        <v>1130</v>
      </c>
      <c r="RRZ38" s="374" t="s">
        <v>1130</v>
      </c>
      <c r="RSA38" s="374" t="s">
        <v>1130</v>
      </c>
      <c r="RSB38" s="374" t="s">
        <v>1130</v>
      </c>
      <c r="RSC38" s="374" t="s">
        <v>1130</v>
      </c>
      <c r="RSD38" s="374" t="s">
        <v>1130</v>
      </c>
      <c r="RSE38" s="374" t="s">
        <v>1130</v>
      </c>
      <c r="RSF38" s="374" t="s">
        <v>1130</v>
      </c>
      <c r="RSG38" s="374" t="s">
        <v>1130</v>
      </c>
      <c r="RSH38" s="374" t="s">
        <v>1130</v>
      </c>
      <c r="RSI38" s="374" t="s">
        <v>1130</v>
      </c>
      <c r="RSJ38" s="374" t="s">
        <v>1130</v>
      </c>
      <c r="RSK38" s="374" t="s">
        <v>1130</v>
      </c>
      <c r="RSL38" s="374" t="s">
        <v>1130</v>
      </c>
      <c r="RSM38" s="374" t="s">
        <v>1130</v>
      </c>
      <c r="RSN38" s="374" t="s">
        <v>1130</v>
      </c>
      <c r="RSO38" s="374" t="s">
        <v>1130</v>
      </c>
      <c r="RSP38" s="374" t="s">
        <v>1130</v>
      </c>
      <c r="RSQ38" s="374" t="s">
        <v>1130</v>
      </c>
      <c r="RSR38" s="374" t="s">
        <v>1130</v>
      </c>
      <c r="RSS38" s="374" t="s">
        <v>1130</v>
      </c>
      <c r="RST38" s="374" t="s">
        <v>1130</v>
      </c>
      <c r="RSU38" s="374" t="s">
        <v>1130</v>
      </c>
      <c r="RSV38" s="374" t="s">
        <v>1130</v>
      </c>
      <c r="RSW38" s="374" t="s">
        <v>1130</v>
      </c>
      <c r="RSX38" s="374" t="s">
        <v>1130</v>
      </c>
      <c r="RSY38" s="374" t="s">
        <v>1130</v>
      </c>
      <c r="RSZ38" s="374" t="s">
        <v>1130</v>
      </c>
      <c r="RTA38" s="374" t="s">
        <v>1130</v>
      </c>
      <c r="RTB38" s="374" t="s">
        <v>1130</v>
      </c>
      <c r="RTC38" s="374" t="s">
        <v>1130</v>
      </c>
      <c r="RTD38" s="374" t="s">
        <v>1130</v>
      </c>
      <c r="RTE38" s="374" t="s">
        <v>1130</v>
      </c>
      <c r="RTF38" s="374" t="s">
        <v>1130</v>
      </c>
      <c r="RTG38" s="374" t="s">
        <v>1130</v>
      </c>
      <c r="RTH38" s="374" t="s">
        <v>1130</v>
      </c>
      <c r="RTI38" s="374" t="s">
        <v>1130</v>
      </c>
      <c r="RTJ38" s="374" t="s">
        <v>1130</v>
      </c>
      <c r="RTK38" s="374" t="s">
        <v>1130</v>
      </c>
      <c r="RTL38" s="374" t="s">
        <v>1130</v>
      </c>
      <c r="RTM38" s="374" t="s">
        <v>1130</v>
      </c>
      <c r="RTN38" s="374" t="s">
        <v>1130</v>
      </c>
      <c r="RTO38" s="374" t="s">
        <v>1130</v>
      </c>
      <c r="RTP38" s="374" t="s">
        <v>1130</v>
      </c>
      <c r="RTQ38" s="374" t="s">
        <v>1130</v>
      </c>
      <c r="RTR38" s="374" t="s">
        <v>1130</v>
      </c>
      <c r="RTS38" s="374" t="s">
        <v>1130</v>
      </c>
      <c r="RTT38" s="374" t="s">
        <v>1130</v>
      </c>
      <c r="RTU38" s="374" t="s">
        <v>1130</v>
      </c>
      <c r="RTV38" s="374" t="s">
        <v>1130</v>
      </c>
      <c r="RTW38" s="374" t="s">
        <v>1130</v>
      </c>
      <c r="RTX38" s="374" t="s">
        <v>1130</v>
      </c>
      <c r="RTY38" s="374" t="s">
        <v>1130</v>
      </c>
      <c r="RTZ38" s="374" t="s">
        <v>1130</v>
      </c>
      <c r="RUA38" s="374" t="s">
        <v>1130</v>
      </c>
      <c r="RUB38" s="374" t="s">
        <v>1130</v>
      </c>
      <c r="RUC38" s="374" t="s">
        <v>1130</v>
      </c>
      <c r="RUD38" s="374" t="s">
        <v>1130</v>
      </c>
      <c r="RUE38" s="374" t="s">
        <v>1130</v>
      </c>
      <c r="RUF38" s="374" t="s">
        <v>1130</v>
      </c>
      <c r="RUG38" s="374" t="s">
        <v>1130</v>
      </c>
      <c r="RUH38" s="374" t="s">
        <v>1130</v>
      </c>
      <c r="RUI38" s="374" t="s">
        <v>1130</v>
      </c>
      <c r="RUJ38" s="374" t="s">
        <v>1130</v>
      </c>
      <c r="RUK38" s="374" t="s">
        <v>1130</v>
      </c>
      <c r="RUL38" s="374" t="s">
        <v>1130</v>
      </c>
      <c r="RUM38" s="374" t="s">
        <v>1130</v>
      </c>
      <c r="RUN38" s="374" t="s">
        <v>1130</v>
      </c>
      <c r="RUO38" s="374" t="s">
        <v>1130</v>
      </c>
      <c r="RUP38" s="374" t="s">
        <v>1130</v>
      </c>
      <c r="RUQ38" s="374" t="s">
        <v>1130</v>
      </c>
      <c r="RUR38" s="374" t="s">
        <v>1130</v>
      </c>
      <c r="RUS38" s="374" t="s">
        <v>1130</v>
      </c>
      <c r="RUT38" s="374" t="s">
        <v>1130</v>
      </c>
      <c r="RUU38" s="374" t="s">
        <v>1130</v>
      </c>
      <c r="RUV38" s="374" t="s">
        <v>1130</v>
      </c>
      <c r="RUW38" s="374" t="s">
        <v>1130</v>
      </c>
      <c r="RUX38" s="374" t="s">
        <v>1130</v>
      </c>
      <c r="RUY38" s="374" t="s">
        <v>1130</v>
      </c>
      <c r="RUZ38" s="374" t="s">
        <v>1130</v>
      </c>
      <c r="RVA38" s="374" t="s">
        <v>1130</v>
      </c>
      <c r="RVB38" s="374" t="s">
        <v>1130</v>
      </c>
      <c r="RVC38" s="374" t="s">
        <v>1130</v>
      </c>
      <c r="RVD38" s="374" t="s">
        <v>1130</v>
      </c>
      <c r="RVE38" s="374" t="s">
        <v>1130</v>
      </c>
      <c r="RVF38" s="374" t="s">
        <v>1130</v>
      </c>
      <c r="RVG38" s="374" t="s">
        <v>1130</v>
      </c>
      <c r="RVH38" s="374" t="s">
        <v>1130</v>
      </c>
      <c r="RVI38" s="374" t="s">
        <v>1130</v>
      </c>
      <c r="RVJ38" s="374" t="s">
        <v>1130</v>
      </c>
      <c r="RVK38" s="374" t="s">
        <v>1130</v>
      </c>
      <c r="RVL38" s="374" t="s">
        <v>1130</v>
      </c>
      <c r="RVM38" s="374" t="s">
        <v>1130</v>
      </c>
      <c r="RVN38" s="374" t="s">
        <v>1130</v>
      </c>
      <c r="RVO38" s="374" t="s">
        <v>1130</v>
      </c>
      <c r="RVP38" s="374" t="s">
        <v>1130</v>
      </c>
      <c r="RVQ38" s="374" t="s">
        <v>1130</v>
      </c>
      <c r="RVR38" s="374" t="s">
        <v>1130</v>
      </c>
      <c r="RVS38" s="374" t="s">
        <v>1130</v>
      </c>
      <c r="RVT38" s="374" t="s">
        <v>1130</v>
      </c>
      <c r="RVU38" s="374" t="s">
        <v>1130</v>
      </c>
      <c r="RVV38" s="374" t="s">
        <v>1130</v>
      </c>
      <c r="RVW38" s="374" t="s">
        <v>1130</v>
      </c>
      <c r="RVX38" s="374" t="s">
        <v>1130</v>
      </c>
      <c r="RVY38" s="374" t="s">
        <v>1130</v>
      </c>
      <c r="RVZ38" s="374" t="s">
        <v>1130</v>
      </c>
      <c r="RWA38" s="374" t="s">
        <v>1130</v>
      </c>
      <c r="RWB38" s="374" t="s">
        <v>1130</v>
      </c>
      <c r="RWC38" s="374" t="s">
        <v>1130</v>
      </c>
      <c r="RWD38" s="374" t="s">
        <v>1130</v>
      </c>
      <c r="RWE38" s="374" t="s">
        <v>1130</v>
      </c>
      <c r="RWF38" s="374" t="s">
        <v>1130</v>
      </c>
      <c r="RWG38" s="374" t="s">
        <v>1130</v>
      </c>
      <c r="RWH38" s="374" t="s">
        <v>1130</v>
      </c>
      <c r="RWI38" s="374" t="s">
        <v>1130</v>
      </c>
      <c r="RWJ38" s="374" t="s">
        <v>1130</v>
      </c>
      <c r="RWK38" s="374" t="s">
        <v>1130</v>
      </c>
      <c r="RWL38" s="374" t="s">
        <v>1130</v>
      </c>
      <c r="RWM38" s="374" t="s">
        <v>1130</v>
      </c>
      <c r="RWN38" s="374" t="s">
        <v>1130</v>
      </c>
      <c r="RWO38" s="374" t="s">
        <v>1130</v>
      </c>
      <c r="RWP38" s="374" t="s">
        <v>1130</v>
      </c>
      <c r="RWQ38" s="374" t="s">
        <v>1130</v>
      </c>
      <c r="RWR38" s="374" t="s">
        <v>1130</v>
      </c>
      <c r="RWS38" s="374" t="s">
        <v>1130</v>
      </c>
      <c r="RWT38" s="374" t="s">
        <v>1130</v>
      </c>
      <c r="RWU38" s="374" t="s">
        <v>1130</v>
      </c>
      <c r="RWV38" s="374" t="s">
        <v>1130</v>
      </c>
      <c r="RWW38" s="374" t="s">
        <v>1130</v>
      </c>
      <c r="RWX38" s="374" t="s">
        <v>1130</v>
      </c>
      <c r="RWY38" s="374" t="s">
        <v>1130</v>
      </c>
      <c r="RWZ38" s="374" t="s">
        <v>1130</v>
      </c>
      <c r="RXA38" s="374" t="s">
        <v>1130</v>
      </c>
      <c r="RXB38" s="374" t="s">
        <v>1130</v>
      </c>
      <c r="RXC38" s="374" t="s">
        <v>1130</v>
      </c>
      <c r="RXD38" s="374" t="s">
        <v>1130</v>
      </c>
      <c r="RXE38" s="374" t="s">
        <v>1130</v>
      </c>
      <c r="RXF38" s="374" t="s">
        <v>1130</v>
      </c>
      <c r="RXG38" s="374" t="s">
        <v>1130</v>
      </c>
      <c r="RXH38" s="374" t="s">
        <v>1130</v>
      </c>
      <c r="RXI38" s="374" t="s">
        <v>1130</v>
      </c>
      <c r="RXJ38" s="374" t="s">
        <v>1130</v>
      </c>
      <c r="RXK38" s="374" t="s">
        <v>1130</v>
      </c>
      <c r="RXL38" s="374" t="s">
        <v>1130</v>
      </c>
      <c r="RXM38" s="374" t="s">
        <v>1130</v>
      </c>
      <c r="RXN38" s="374" t="s">
        <v>1130</v>
      </c>
      <c r="RXO38" s="374" t="s">
        <v>1130</v>
      </c>
      <c r="RXP38" s="374" t="s">
        <v>1130</v>
      </c>
      <c r="RXQ38" s="374" t="s">
        <v>1130</v>
      </c>
      <c r="RXR38" s="374" t="s">
        <v>1130</v>
      </c>
      <c r="RXS38" s="374" t="s">
        <v>1130</v>
      </c>
      <c r="RXT38" s="374" t="s">
        <v>1130</v>
      </c>
      <c r="RXU38" s="374" t="s">
        <v>1130</v>
      </c>
      <c r="RXV38" s="374" t="s">
        <v>1130</v>
      </c>
      <c r="RXW38" s="374" t="s">
        <v>1130</v>
      </c>
      <c r="RXX38" s="374" t="s">
        <v>1130</v>
      </c>
      <c r="RXY38" s="374" t="s">
        <v>1130</v>
      </c>
      <c r="RXZ38" s="374" t="s">
        <v>1130</v>
      </c>
      <c r="RYA38" s="374" t="s">
        <v>1130</v>
      </c>
      <c r="RYB38" s="374" t="s">
        <v>1130</v>
      </c>
      <c r="RYC38" s="374" t="s">
        <v>1130</v>
      </c>
      <c r="RYD38" s="374" t="s">
        <v>1130</v>
      </c>
      <c r="RYE38" s="374" t="s">
        <v>1130</v>
      </c>
      <c r="RYF38" s="374" t="s">
        <v>1130</v>
      </c>
      <c r="RYG38" s="374" t="s">
        <v>1130</v>
      </c>
      <c r="RYH38" s="374" t="s">
        <v>1130</v>
      </c>
      <c r="RYI38" s="374" t="s">
        <v>1130</v>
      </c>
      <c r="RYJ38" s="374" t="s">
        <v>1130</v>
      </c>
      <c r="RYK38" s="374" t="s">
        <v>1130</v>
      </c>
      <c r="RYL38" s="374" t="s">
        <v>1130</v>
      </c>
      <c r="RYM38" s="374" t="s">
        <v>1130</v>
      </c>
      <c r="RYN38" s="374" t="s">
        <v>1130</v>
      </c>
      <c r="RYO38" s="374" t="s">
        <v>1130</v>
      </c>
      <c r="RYP38" s="374" t="s">
        <v>1130</v>
      </c>
      <c r="RYQ38" s="374" t="s">
        <v>1130</v>
      </c>
      <c r="RYR38" s="374" t="s">
        <v>1130</v>
      </c>
      <c r="RYS38" s="374" t="s">
        <v>1130</v>
      </c>
      <c r="RYT38" s="374" t="s">
        <v>1130</v>
      </c>
      <c r="RYU38" s="374" t="s">
        <v>1130</v>
      </c>
      <c r="RYV38" s="374" t="s">
        <v>1130</v>
      </c>
      <c r="RYW38" s="374" t="s">
        <v>1130</v>
      </c>
      <c r="RYX38" s="374" t="s">
        <v>1130</v>
      </c>
      <c r="RYY38" s="374" t="s">
        <v>1130</v>
      </c>
      <c r="RYZ38" s="374" t="s">
        <v>1130</v>
      </c>
      <c r="RZA38" s="374" t="s">
        <v>1130</v>
      </c>
      <c r="RZB38" s="374" t="s">
        <v>1130</v>
      </c>
      <c r="RZC38" s="374" t="s">
        <v>1130</v>
      </c>
      <c r="RZD38" s="374" t="s">
        <v>1130</v>
      </c>
      <c r="RZE38" s="374" t="s">
        <v>1130</v>
      </c>
      <c r="RZF38" s="374" t="s">
        <v>1130</v>
      </c>
      <c r="RZG38" s="374" t="s">
        <v>1130</v>
      </c>
      <c r="RZH38" s="374" t="s">
        <v>1130</v>
      </c>
      <c r="RZI38" s="374" t="s">
        <v>1130</v>
      </c>
      <c r="RZJ38" s="374" t="s">
        <v>1130</v>
      </c>
      <c r="RZK38" s="374" t="s">
        <v>1130</v>
      </c>
      <c r="RZL38" s="374" t="s">
        <v>1130</v>
      </c>
      <c r="RZM38" s="374" t="s">
        <v>1130</v>
      </c>
      <c r="RZN38" s="374" t="s">
        <v>1130</v>
      </c>
      <c r="RZO38" s="374" t="s">
        <v>1130</v>
      </c>
      <c r="RZP38" s="374" t="s">
        <v>1130</v>
      </c>
      <c r="RZQ38" s="374" t="s">
        <v>1130</v>
      </c>
      <c r="RZR38" s="374" t="s">
        <v>1130</v>
      </c>
      <c r="RZS38" s="374" t="s">
        <v>1130</v>
      </c>
      <c r="RZT38" s="374" t="s">
        <v>1130</v>
      </c>
      <c r="RZU38" s="374" t="s">
        <v>1130</v>
      </c>
      <c r="RZV38" s="374" t="s">
        <v>1130</v>
      </c>
      <c r="RZW38" s="374" t="s">
        <v>1130</v>
      </c>
      <c r="RZX38" s="374" t="s">
        <v>1130</v>
      </c>
      <c r="RZY38" s="374" t="s">
        <v>1130</v>
      </c>
      <c r="RZZ38" s="374" t="s">
        <v>1130</v>
      </c>
      <c r="SAA38" s="374" t="s">
        <v>1130</v>
      </c>
      <c r="SAB38" s="374" t="s">
        <v>1130</v>
      </c>
      <c r="SAC38" s="374" t="s">
        <v>1130</v>
      </c>
      <c r="SAD38" s="374" t="s">
        <v>1130</v>
      </c>
      <c r="SAE38" s="374" t="s">
        <v>1130</v>
      </c>
      <c r="SAF38" s="374" t="s">
        <v>1130</v>
      </c>
      <c r="SAG38" s="374" t="s">
        <v>1130</v>
      </c>
      <c r="SAH38" s="374" t="s">
        <v>1130</v>
      </c>
      <c r="SAI38" s="374" t="s">
        <v>1130</v>
      </c>
      <c r="SAJ38" s="374" t="s">
        <v>1130</v>
      </c>
      <c r="SAK38" s="374" t="s">
        <v>1130</v>
      </c>
      <c r="SAL38" s="374" t="s">
        <v>1130</v>
      </c>
      <c r="SAM38" s="374" t="s">
        <v>1130</v>
      </c>
      <c r="SAN38" s="374" t="s">
        <v>1130</v>
      </c>
      <c r="SAO38" s="374" t="s">
        <v>1130</v>
      </c>
      <c r="SAP38" s="374" t="s">
        <v>1130</v>
      </c>
      <c r="SAQ38" s="374" t="s">
        <v>1130</v>
      </c>
      <c r="SAR38" s="374" t="s">
        <v>1130</v>
      </c>
      <c r="SAS38" s="374" t="s">
        <v>1130</v>
      </c>
      <c r="SAT38" s="374" t="s">
        <v>1130</v>
      </c>
      <c r="SAU38" s="374" t="s">
        <v>1130</v>
      </c>
      <c r="SAV38" s="374" t="s">
        <v>1130</v>
      </c>
      <c r="SAW38" s="374" t="s">
        <v>1130</v>
      </c>
      <c r="SAX38" s="374" t="s">
        <v>1130</v>
      </c>
      <c r="SAY38" s="374" t="s">
        <v>1130</v>
      </c>
      <c r="SAZ38" s="374" t="s">
        <v>1130</v>
      </c>
      <c r="SBA38" s="374" t="s">
        <v>1130</v>
      </c>
      <c r="SBB38" s="374" t="s">
        <v>1130</v>
      </c>
      <c r="SBC38" s="374" t="s">
        <v>1130</v>
      </c>
      <c r="SBD38" s="374" t="s">
        <v>1130</v>
      </c>
      <c r="SBE38" s="374" t="s">
        <v>1130</v>
      </c>
      <c r="SBF38" s="374" t="s">
        <v>1130</v>
      </c>
      <c r="SBG38" s="374" t="s">
        <v>1130</v>
      </c>
      <c r="SBH38" s="374" t="s">
        <v>1130</v>
      </c>
      <c r="SBI38" s="374" t="s">
        <v>1130</v>
      </c>
      <c r="SBJ38" s="374" t="s">
        <v>1130</v>
      </c>
      <c r="SBK38" s="374" t="s">
        <v>1130</v>
      </c>
      <c r="SBL38" s="374" t="s">
        <v>1130</v>
      </c>
      <c r="SBM38" s="374" t="s">
        <v>1130</v>
      </c>
      <c r="SBN38" s="374" t="s">
        <v>1130</v>
      </c>
      <c r="SBO38" s="374" t="s">
        <v>1130</v>
      </c>
      <c r="SBP38" s="374" t="s">
        <v>1130</v>
      </c>
      <c r="SBQ38" s="374" t="s">
        <v>1130</v>
      </c>
      <c r="SBR38" s="374" t="s">
        <v>1130</v>
      </c>
      <c r="SBS38" s="374" t="s">
        <v>1130</v>
      </c>
      <c r="SBT38" s="374" t="s">
        <v>1130</v>
      </c>
      <c r="SBU38" s="374" t="s">
        <v>1130</v>
      </c>
      <c r="SBV38" s="374" t="s">
        <v>1130</v>
      </c>
      <c r="SBW38" s="374" t="s">
        <v>1130</v>
      </c>
      <c r="SBX38" s="374" t="s">
        <v>1130</v>
      </c>
      <c r="SBY38" s="374" t="s">
        <v>1130</v>
      </c>
      <c r="SBZ38" s="374" t="s">
        <v>1130</v>
      </c>
      <c r="SCA38" s="374" t="s">
        <v>1130</v>
      </c>
      <c r="SCB38" s="374" t="s">
        <v>1130</v>
      </c>
      <c r="SCC38" s="374" t="s">
        <v>1130</v>
      </c>
      <c r="SCD38" s="374" t="s">
        <v>1130</v>
      </c>
      <c r="SCE38" s="374" t="s">
        <v>1130</v>
      </c>
      <c r="SCF38" s="374" t="s">
        <v>1130</v>
      </c>
      <c r="SCG38" s="374" t="s">
        <v>1130</v>
      </c>
      <c r="SCH38" s="374" t="s">
        <v>1130</v>
      </c>
      <c r="SCI38" s="374" t="s">
        <v>1130</v>
      </c>
      <c r="SCJ38" s="374" t="s">
        <v>1130</v>
      </c>
      <c r="SCK38" s="374" t="s">
        <v>1130</v>
      </c>
      <c r="SCL38" s="374" t="s">
        <v>1130</v>
      </c>
      <c r="SCM38" s="374" t="s">
        <v>1130</v>
      </c>
      <c r="SCN38" s="374" t="s">
        <v>1130</v>
      </c>
      <c r="SCO38" s="374" t="s">
        <v>1130</v>
      </c>
      <c r="SCP38" s="374" t="s">
        <v>1130</v>
      </c>
      <c r="SCQ38" s="374" t="s">
        <v>1130</v>
      </c>
      <c r="SCR38" s="374" t="s">
        <v>1130</v>
      </c>
      <c r="SCS38" s="374" t="s">
        <v>1130</v>
      </c>
      <c r="SCT38" s="374" t="s">
        <v>1130</v>
      </c>
      <c r="SCU38" s="374" t="s">
        <v>1130</v>
      </c>
      <c r="SCV38" s="374" t="s">
        <v>1130</v>
      </c>
      <c r="SCW38" s="374" t="s">
        <v>1130</v>
      </c>
      <c r="SCX38" s="374" t="s">
        <v>1130</v>
      </c>
      <c r="SCY38" s="374" t="s">
        <v>1130</v>
      </c>
      <c r="SCZ38" s="374" t="s">
        <v>1130</v>
      </c>
      <c r="SDA38" s="374" t="s">
        <v>1130</v>
      </c>
      <c r="SDB38" s="374" t="s">
        <v>1130</v>
      </c>
      <c r="SDC38" s="374" t="s">
        <v>1130</v>
      </c>
      <c r="SDD38" s="374" t="s">
        <v>1130</v>
      </c>
      <c r="SDE38" s="374" t="s">
        <v>1130</v>
      </c>
      <c r="SDF38" s="374" t="s">
        <v>1130</v>
      </c>
      <c r="SDG38" s="374" t="s">
        <v>1130</v>
      </c>
      <c r="SDH38" s="374" t="s">
        <v>1130</v>
      </c>
      <c r="SDI38" s="374" t="s">
        <v>1130</v>
      </c>
      <c r="SDJ38" s="374" t="s">
        <v>1130</v>
      </c>
      <c r="SDK38" s="374" t="s">
        <v>1130</v>
      </c>
      <c r="SDL38" s="374" t="s">
        <v>1130</v>
      </c>
      <c r="SDM38" s="374" t="s">
        <v>1130</v>
      </c>
      <c r="SDN38" s="374" t="s">
        <v>1130</v>
      </c>
      <c r="SDO38" s="374" t="s">
        <v>1130</v>
      </c>
      <c r="SDP38" s="374" t="s">
        <v>1130</v>
      </c>
      <c r="SDQ38" s="374" t="s">
        <v>1130</v>
      </c>
      <c r="SDR38" s="374" t="s">
        <v>1130</v>
      </c>
      <c r="SDS38" s="374" t="s">
        <v>1130</v>
      </c>
      <c r="SDT38" s="374" t="s">
        <v>1130</v>
      </c>
      <c r="SDU38" s="374" t="s">
        <v>1130</v>
      </c>
      <c r="SDV38" s="374" t="s">
        <v>1130</v>
      </c>
      <c r="SDW38" s="374" t="s">
        <v>1130</v>
      </c>
      <c r="SDX38" s="374" t="s">
        <v>1130</v>
      </c>
      <c r="SDY38" s="374" t="s">
        <v>1130</v>
      </c>
      <c r="SDZ38" s="374" t="s">
        <v>1130</v>
      </c>
      <c r="SEA38" s="374" t="s">
        <v>1130</v>
      </c>
      <c r="SEB38" s="374" t="s">
        <v>1130</v>
      </c>
      <c r="SEC38" s="374" t="s">
        <v>1130</v>
      </c>
      <c r="SED38" s="374" t="s">
        <v>1130</v>
      </c>
      <c r="SEE38" s="374" t="s">
        <v>1130</v>
      </c>
      <c r="SEF38" s="374" t="s">
        <v>1130</v>
      </c>
      <c r="SEG38" s="374" t="s">
        <v>1130</v>
      </c>
      <c r="SEH38" s="374" t="s">
        <v>1130</v>
      </c>
      <c r="SEI38" s="374" t="s">
        <v>1130</v>
      </c>
      <c r="SEJ38" s="374" t="s">
        <v>1130</v>
      </c>
      <c r="SEK38" s="374" t="s">
        <v>1130</v>
      </c>
      <c r="SEL38" s="374" t="s">
        <v>1130</v>
      </c>
      <c r="SEM38" s="374" t="s">
        <v>1130</v>
      </c>
      <c r="SEN38" s="374" t="s">
        <v>1130</v>
      </c>
      <c r="SEO38" s="374" t="s">
        <v>1130</v>
      </c>
      <c r="SEP38" s="374" t="s">
        <v>1130</v>
      </c>
      <c r="SEQ38" s="374" t="s">
        <v>1130</v>
      </c>
      <c r="SER38" s="374" t="s">
        <v>1130</v>
      </c>
      <c r="SES38" s="374" t="s">
        <v>1130</v>
      </c>
      <c r="SET38" s="374" t="s">
        <v>1130</v>
      </c>
      <c r="SEU38" s="374" t="s">
        <v>1130</v>
      </c>
      <c r="SEV38" s="374" t="s">
        <v>1130</v>
      </c>
      <c r="SEW38" s="374" t="s">
        <v>1130</v>
      </c>
      <c r="SEX38" s="374" t="s">
        <v>1130</v>
      </c>
      <c r="SEY38" s="374" t="s">
        <v>1130</v>
      </c>
      <c r="SEZ38" s="374" t="s">
        <v>1130</v>
      </c>
      <c r="SFA38" s="374" t="s">
        <v>1130</v>
      </c>
      <c r="SFB38" s="374" t="s">
        <v>1130</v>
      </c>
      <c r="SFC38" s="374" t="s">
        <v>1130</v>
      </c>
      <c r="SFD38" s="374" t="s">
        <v>1130</v>
      </c>
      <c r="SFE38" s="374" t="s">
        <v>1130</v>
      </c>
      <c r="SFF38" s="374" t="s">
        <v>1130</v>
      </c>
      <c r="SFG38" s="374" t="s">
        <v>1130</v>
      </c>
      <c r="SFH38" s="374" t="s">
        <v>1130</v>
      </c>
      <c r="SFI38" s="374" t="s">
        <v>1130</v>
      </c>
      <c r="SFJ38" s="374" t="s">
        <v>1130</v>
      </c>
      <c r="SFK38" s="374" t="s">
        <v>1130</v>
      </c>
      <c r="SFL38" s="374" t="s">
        <v>1130</v>
      </c>
      <c r="SFM38" s="374" t="s">
        <v>1130</v>
      </c>
      <c r="SFN38" s="374" t="s">
        <v>1130</v>
      </c>
      <c r="SFO38" s="374" t="s">
        <v>1130</v>
      </c>
      <c r="SFP38" s="374" t="s">
        <v>1130</v>
      </c>
      <c r="SFQ38" s="374" t="s">
        <v>1130</v>
      </c>
      <c r="SFR38" s="374" t="s">
        <v>1130</v>
      </c>
      <c r="SFS38" s="374" t="s">
        <v>1130</v>
      </c>
      <c r="SFT38" s="374" t="s">
        <v>1130</v>
      </c>
      <c r="SFU38" s="374" t="s">
        <v>1130</v>
      </c>
      <c r="SFV38" s="374" t="s">
        <v>1130</v>
      </c>
      <c r="SFW38" s="374" t="s">
        <v>1130</v>
      </c>
      <c r="SFX38" s="374" t="s">
        <v>1130</v>
      </c>
      <c r="SFY38" s="374" t="s">
        <v>1130</v>
      </c>
      <c r="SFZ38" s="374" t="s">
        <v>1130</v>
      </c>
      <c r="SGA38" s="374" t="s">
        <v>1130</v>
      </c>
      <c r="SGB38" s="374" t="s">
        <v>1130</v>
      </c>
      <c r="SGC38" s="374" t="s">
        <v>1130</v>
      </c>
      <c r="SGD38" s="374" t="s">
        <v>1130</v>
      </c>
      <c r="SGE38" s="374" t="s">
        <v>1130</v>
      </c>
      <c r="SGF38" s="374" t="s">
        <v>1130</v>
      </c>
      <c r="SGG38" s="374" t="s">
        <v>1130</v>
      </c>
      <c r="SGH38" s="374" t="s">
        <v>1130</v>
      </c>
      <c r="SGI38" s="374" t="s">
        <v>1130</v>
      </c>
      <c r="SGJ38" s="374" t="s">
        <v>1130</v>
      </c>
      <c r="SGK38" s="374" t="s">
        <v>1130</v>
      </c>
      <c r="SGL38" s="374" t="s">
        <v>1130</v>
      </c>
      <c r="SGM38" s="374" t="s">
        <v>1130</v>
      </c>
      <c r="SGN38" s="374" t="s">
        <v>1130</v>
      </c>
      <c r="SGO38" s="374" t="s">
        <v>1130</v>
      </c>
      <c r="SGP38" s="374" t="s">
        <v>1130</v>
      </c>
      <c r="SGQ38" s="374" t="s">
        <v>1130</v>
      </c>
      <c r="SGR38" s="374" t="s">
        <v>1130</v>
      </c>
      <c r="SGS38" s="374" t="s">
        <v>1130</v>
      </c>
      <c r="SGT38" s="374" t="s">
        <v>1130</v>
      </c>
      <c r="SGU38" s="374" t="s">
        <v>1130</v>
      </c>
      <c r="SGV38" s="374" t="s">
        <v>1130</v>
      </c>
      <c r="SGW38" s="374" t="s">
        <v>1130</v>
      </c>
      <c r="SGX38" s="374" t="s">
        <v>1130</v>
      </c>
      <c r="SGY38" s="374" t="s">
        <v>1130</v>
      </c>
      <c r="SGZ38" s="374" t="s">
        <v>1130</v>
      </c>
      <c r="SHA38" s="374" t="s">
        <v>1130</v>
      </c>
      <c r="SHB38" s="374" t="s">
        <v>1130</v>
      </c>
      <c r="SHC38" s="374" t="s">
        <v>1130</v>
      </c>
      <c r="SHD38" s="374" t="s">
        <v>1130</v>
      </c>
      <c r="SHE38" s="374" t="s">
        <v>1130</v>
      </c>
      <c r="SHF38" s="374" t="s">
        <v>1130</v>
      </c>
      <c r="SHG38" s="374" t="s">
        <v>1130</v>
      </c>
      <c r="SHH38" s="374" t="s">
        <v>1130</v>
      </c>
      <c r="SHI38" s="374" t="s">
        <v>1130</v>
      </c>
      <c r="SHJ38" s="374" t="s">
        <v>1130</v>
      </c>
      <c r="SHK38" s="374" t="s">
        <v>1130</v>
      </c>
      <c r="SHL38" s="374" t="s">
        <v>1130</v>
      </c>
      <c r="SHM38" s="374" t="s">
        <v>1130</v>
      </c>
      <c r="SHN38" s="374" t="s">
        <v>1130</v>
      </c>
      <c r="SHO38" s="374" t="s">
        <v>1130</v>
      </c>
      <c r="SHP38" s="374" t="s">
        <v>1130</v>
      </c>
      <c r="SHQ38" s="374" t="s">
        <v>1130</v>
      </c>
      <c r="SHR38" s="374" t="s">
        <v>1130</v>
      </c>
      <c r="SHS38" s="374" t="s">
        <v>1130</v>
      </c>
      <c r="SHT38" s="374" t="s">
        <v>1130</v>
      </c>
      <c r="SHU38" s="374" t="s">
        <v>1130</v>
      </c>
      <c r="SHV38" s="374" t="s">
        <v>1130</v>
      </c>
      <c r="SHW38" s="374" t="s">
        <v>1130</v>
      </c>
      <c r="SHX38" s="374" t="s">
        <v>1130</v>
      </c>
      <c r="SHY38" s="374" t="s">
        <v>1130</v>
      </c>
      <c r="SHZ38" s="374" t="s">
        <v>1130</v>
      </c>
      <c r="SIA38" s="374" t="s">
        <v>1130</v>
      </c>
      <c r="SIB38" s="374" t="s">
        <v>1130</v>
      </c>
      <c r="SIC38" s="374" t="s">
        <v>1130</v>
      </c>
      <c r="SID38" s="374" t="s">
        <v>1130</v>
      </c>
      <c r="SIE38" s="374" t="s">
        <v>1130</v>
      </c>
      <c r="SIF38" s="374" t="s">
        <v>1130</v>
      </c>
      <c r="SIG38" s="374" t="s">
        <v>1130</v>
      </c>
      <c r="SIH38" s="374" t="s">
        <v>1130</v>
      </c>
      <c r="SII38" s="374" t="s">
        <v>1130</v>
      </c>
      <c r="SIJ38" s="374" t="s">
        <v>1130</v>
      </c>
      <c r="SIK38" s="374" t="s">
        <v>1130</v>
      </c>
      <c r="SIL38" s="374" t="s">
        <v>1130</v>
      </c>
      <c r="SIM38" s="374" t="s">
        <v>1130</v>
      </c>
      <c r="SIN38" s="374" t="s">
        <v>1130</v>
      </c>
      <c r="SIO38" s="374" t="s">
        <v>1130</v>
      </c>
      <c r="SIP38" s="374" t="s">
        <v>1130</v>
      </c>
      <c r="SIQ38" s="374" t="s">
        <v>1130</v>
      </c>
      <c r="SIR38" s="374" t="s">
        <v>1130</v>
      </c>
      <c r="SIS38" s="374" t="s">
        <v>1130</v>
      </c>
      <c r="SIT38" s="374" t="s">
        <v>1130</v>
      </c>
      <c r="SIU38" s="374" t="s">
        <v>1130</v>
      </c>
      <c r="SIV38" s="374" t="s">
        <v>1130</v>
      </c>
      <c r="SIW38" s="374" t="s">
        <v>1130</v>
      </c>
      <c r="SIX38" s="374" t="s">
        <v>1130</v>
      </c>
      <c r="SIY38" s="374" t="s">
        <v>1130</v>
      </c>
      <c r="SIZ38" s="374" t="s">
        <v>1130</v>
      </c>
      <c r="SJA38" s="374" t="s">
        <v>1130</v>
      </c>
      <c r="SJB38" s="374" t="s">
        <v>1130</v>
      </c>
      <c r="SJC38" s="374" t="s">
        <v>1130</v>
      </c>
      <c r="SJD38" s="374" t="s">
        <v>1130</v>
      </c>
      <c r="SJE38" s="374" t="s">
        <v>1130</v>
      </c>
      <c r="SJF38" s="374" t="s">
        <v>1130</v>
      </c>
      <c r="SJG38" s="374" t="s">
        <v>1130</v>
      </c>
      <c r="SJH38" s="374" t="s">
        <v>1130</v>
      </c>
      <c r="SJI38" s="374" t="s">
        <v>1130</v>
      </c>
      <c r="SJJ38" s="374" t="s">
        <v>1130</v>
      </c>
      <c r="SJK38" s="374" t="s">
        <v>1130</v>
      </c>
      <c r="SJL38" s="374" t="s">
        <v>1130</v>
      </c>
      <c r="SJM38" s="374" t="s">
        <v>1130</v>
      </c>
      <c r="SJN38" s="374" t="s">
        <v>1130</v>
      </c>
      <c r="SJO38" s="374" t="s">
        <v>1130</v>
      </c>
      <c r="SJP38" s="374" t="s">
        <v>1130</v>
      </c>
      <c r="SJQ38" s="374" t="s">
        <v>1130</v>
      </c>
      <c r="SJR38" s="374" t="s">
        <v>1130</v>
      </c>
      <c r="SJS38" s="374" t="s">
        <v>1130</v>
      </c>
      <c r="SJT38" s="374" t="s">
        <v>1130</v>
      </c>
      <c r="SJU38" s="374" t="s">
        <v>1130</v>
      </c>
      <c r="SJV38" s="374" t="s">
        <v>1130</v>
      </c>
      <c r="SJW38" s="374" t="s">
        <v>1130</v>
      </c>
      <c r="SJX38" s="374" t="s">
        <v>1130</v>
      </c>
      <c r="SJY38" s="374" t="s">
        <v>1130</v>
      </c>
      <c r="SJZ38" s="374" t="s">
        <v>1130</v>
      </c>
      <c r="SKA38" s="374" t="s">
        <v>1130</v>
      </c>
      <c r="SKB38" s="374" t="s">
        <v>1130</v>
      </c>
      <c r="SKC38" s="374" t="s">
        <v>1130</v>
      </c>
      <c r="SKD38" s="374" t="s">
        <v>1130</v>
      </c>
      <c r="SKE38" s="374" t="s">
        <v>1130</v>
      </c>
      <c r="SKF38" s="374" t="s">
        <v>1130</v>
      </c>
      <c r="SKG38" s="374" t="s">
        <v>1130</v>
      </c>
      <c r="SKH38" s="374" t="s">
        <v>1130</v>
      </c>
      <c r="SKI38" s="374" t="s">
        <v>1130</v>
      </c>
      <c r="SKJ38" s="374" t="s">
        <v>1130</v>
      </c>
      <c r="SKK38" s="374" t="s">
        <v>1130</v>
      </c>
      <c r="SKL38" s="374" t="s">
        <v>1130</v>
      </c>
      <c r="SKM38" s="374" t="s">
        <v>1130</v>
      </c>
      <c r="SKN38" s="374" t="s">
        <v>1130</v>
      </c>
      <c r="SKO38" s="374" t="s">
        <v>1130</v>
      </c>
      <c r="SKP38" s="374" t="s">
        <v>1130</v>
      </c>
      <c r="SKQ38" s="374" t="s">
        <v>1130</v>
      </c>
      <c r="SKR38" s="374" t="s">
        <v>1130</v>
      </c>
      <c r="SKS38" s="374" t="s">
        <v>1130</v>
      </c>
      <c r="SKT38" s="374" t="s">
        <v>1130</v>
      </c>
      <c r="SKU38" s="374" t="s">
        <v>1130</v>
      </c>
      <c r="SKV38" s="374" t="s">
        <v>1130</v>
      </c>
      <c r="SKW38" s="374" t="s">
        <v>1130</v>
      </c>
      <c r="SKX38" s="374" t="s">
        <v>1130</v>
      </c>
      <c r="SKY38" s="374" t="s">
        <v>1130</v>
      </c>
      <c r="SKZ38" s="374" t="s">
        <v>1130</v>
      </c>
      <c r="SLA38" s="374" t="s">
        <v>1130</v>
      </c>
      <c r="SLB38" s="374" t="s">
        <v>1130</v>
      </c>
      <c r="SLC38" s="374" t="s">
        <v>1130</v>
      </c>
      <c r="SLD38" s="374" t="s">
        <v>1130</v>
      </c>
      <c r="SLE38" s="374" t="s">
        <v>1130</v>
      </c>
      <c r="SLF38" s="374" t="s">
        <v>1130</v>
      </c>
      <c r="SLG38" s="374" t="s">
        <v>1130</v>
      </c>
      <c r="SLH38" s="374" t="s">
        <v>1130</v>
      </c>
      <c r="SLI38" s="374" t="s">
        <v>1130</v>
      </c>
      <c r="SLJ38" s="374" t="s">
        <v>1130</v>
      </c>
      <c r="SLK38" s="374" t="s">
        <v>1130</v>
      </c>
      <c r="SLL38" s="374" t="s">
        <v>1130</v>
      </c>
      <c r="SLM38" s="374" t="s">
        <v>1130</v>
      </c>
      <c r="SLN38" s="374" t="s">
        <v>1130</v>
      </c>
      <c r="SLO38" s="374" t="s">
        <v>1130</v>
      </c>
      <c r="SLP38" s="374" t="s">
        <v>1130</v>
      </c>
      <c r="SLQ38" s="374" t="s">
        <v>1130</v>
      </c>
      <c r="SLR38" s="374" t="s">
        <v>1130</v>
      </c>
      <c r="SLS38" s="374" t="s">
        <v>1130</v>
      </c>
      <c r="SLT38" s="374" t="s">
        <v>1130</v>
      </c>
      <c r="SLU38" s="374" t="s">
        <v>1130</v>
      </c>
      <c r="SLV38" s="374" t="s">
        <v>1130</v>
      </c>
      <c r="SLW38" s="374" t="s">
        <v>1130</v>
      </c>
      <c r="SLX38" s="374" t="s">
        <v>1130</v>
      </c>
      <c r="SLY38" s="374" t="s">
        <v>1130</v>
      </c>
      <c r="SLZ38" s="374" t="s">
        <v>1130</v>
      </c>
      <c r="SMA38" s="374" t="s">
        <v>1130</v>
      </c>
      <c r="SMB38" s="374" t="s">
        <v>1130</v>
      </c>
      <c r="SMC38" s="374" t="s">
        <v>1130</v>
      </c>
      <c r="SMD38" s="374" t="s">
        <v>1130</v>
      </c>
      <c r="SME38" s="374" t="s">
        <v>1130</v>
      </c>
      <c r="SMF38" s="374" t="s">
        <v>1130</v>
      </c>
      <c r="SMG38" s="374" t="s">
        <v>1130</v>
      </c>
      <c r="SMH38" s="374" t="s">
        <v>1130</v>
      </c>
      <c r="SMI38" s="374" t="s">
        <v>1130</v>
      </c>
      <c r="SMJ38" s="374" t="s">
        <v>1130</v>
      </c>
      <c r="SMK38" s="374" t="s">
        <v>1130</v>
      </c>
      <c r="SML38" s="374" t="s">
        <v>1130</v>
      </c>
      <c r="SMM38" s="374" t="s">
        <v>1130</v>
      </c>
      <c r="SMN38" s="374" t="s">
        <v>1130</v>
      </c>
      <c r="SMO38" s="374" t="s">
        <v>1130</v>
      </c>
      <c r="SMP38" s="374" t="s">
        <v>1130</v>
      </c>
      <c r="SMQ38" s="374" t="s">
        <v>1130</v>
      </c>
      <c r="SMR38" s="374" t="s">
        <v>1130</v>
      </c>
      <c r="SMS38" s="374" t="s">
        <v>1130</v>
      </c>
      <c r="SMT38" s="374" t="s">
        <v>1130</v>
      </c>
      <c r="SMU38" s="374" t="s">
        <v>1130</v>
      </c>
      <c r="SMV38" s="374" t="s">
        <v>1130</v>
      </c>
      <c r="SMW38" s="374" t="s">
        <v>1130</v>
      </c>
      <c r="SMX38" s="374" t="s">
        <v>1130</v>
      </c>
      <c r="SMY38" s="374" t="s">
        <v>1130</v>
      </c>
      <c r="SMZ38" s="374" t="s">
        <v>1130</v>
      </c>
      <c r="SNA38" s="374" t="s">
        <v>1130</v>
      </c>
      <c r="SNB38" s="374" t="s">
        <v>1130</v>
      </c>
      <c r="SNC38" s="374" t="s">
        <v>1130</v>
      </c>
      <c r="SND38" s="374" t="s">
        <v>1130</v>
      </c>
      <c r="SNE38" s="374" t="s">
        <v>1130</v>
      </c>
      <c r="SNF38" s="374" t="s">
        <v>1130</v>
      </c>
      <c r="SNG38" s="374" t="s">
        <v>1130</v>
      </c>
      <c r="SNH38" s="374" t="s">
        <v>1130</v>
      </c>
      <c r="SNI38" s="374" t="s">
        <v>1130</v>
      </c>
      <c r="SNJ38" s="374" t="s">
        <v>1130</v>
      </c>
      <c r="SNK38" s="374" t="s">
        <v>1130</v>
      </c>
      <c r="SNL38" s="374" t="s">
        <v>1130</v>
      </c>
      <c r="SNM38" s="374" t="s">
        <v>1130</v>
      </c>
      <c r="SNN38" s="374" t="s">
        <v>1130</v>
      </c>
      <c r="SNO38" s="374" t="s">
        <v>1130</v>
      </c>
      <c r="SNP38" s="374" t="s">
        <v>1130</v>
      </c>
      <c r="SNQ38" s="374" t="s">
        <v>1130</v>
      </c>
      <c r="SNR38" s="374" t="s">
        <v>1130</v>
      </c>
      <c r="SNS38" s="374" t="s">
        <v>1130</v>
      </c>
      <c r="SNT38" s="374" t="s">
        <v>1130</v>
      </c>
      <c r="SNU38" s="374" t="s">
        <v>1130</v>
      </c>
      <c r="SNV38" s="374" t="s">
        <v>1130</v>
      </c>
      <c r="SNW38" s="374" t="s">
        <v>1130</v>
      </c>
      <c r="SNX38" s="374" t="s">
        <v>1130</v>
      </c>
      <c r="SNY38" s="374" t="s">
        <v>1130</v>
      </c>
      <c r="SNZ38" s="374" t="s">
        <v>1130</v>
      </c>
      <c r="SOA38" s="374" t="s">
        <v>1130</v>
      </c>
      <c r="SOB38" s="374" t="s">
        <v>1130</v>
      </c>
      <c r="SOC38" s="374" t="s">
        <v>1130</v>
      </c>
      <c r="SOD38" s="374" t="s">
        <v>1130</v>
      </c>
      <c r="SOE38" s="374" t="s">
        <v>1130</v>
      </c>
      <c r="SOF38" s="374" t="s">
        <v>1130</v>
      </c>
      <c r="SOG38" s="374" t="s">
        <v>1130</v>
      </c>
      <c r="SOH38" s="374" t="s">
        <v>1130</v>
      </c>
      <c r="SOI38" s="374" t="s">
        <v>1130</v>
      </c>
      <c r="SOJ38" s="374" t="s">
        <v>1130</v>
      </c>
      <c r="SOK38" s="374" t="s">
        <v>1130</v>
      </c>
      <c r="SOL38" s="374" t="s">
        <v>1130</v>
      </c>
      <c r="SOM38" s="374" t="s">
        <v>1130</v>
      </c>
      <c r="SON38" s="374" t="s">
        <v>1130</v>
      </c>
      <c r="SOO38" s="374" t="s">
        <v>1130</v>
      </c>
      <c r="SOP38" s="374" t="s">
        <v>1130</v>
      </c>
      <c r="SOQ38" s="374" t="s">
        <v>1130</v>
      </c>
      <c r="SOR38" s="374" t="s">
        <v>1130</v>
      </c>
      <c r="SOS38" s="374" t="s">
        <v>1130</v>
      </c>
      <c r="SOT38" s="374" t="s">
        <v>1130</v>
      </c>
      <c r="SOU38" s="374" t="s">
        <v>1130</v>
      </c>
      <c r="SOV38" s="374" t="s">
        <v>1130</v>
      </c>
      <c r="SOW38" s="374" t="s">
        <v>1130</v>
      </c>
      <c r="SOX38" s="374" t="s">
        <v>1130</v>
      </c>
      <c r="SOY38" s="374" t="s">
        <v>1130</v>
      </c>
      <c r="SOZ38" s="374" t="s">
        <v>1130</v>
      </c>
      <c r="SPA38" s="374" t="s">
        <v>1130</v>
      </c>
      <c r="SPB38" s="374" t="s">
        <v>1130</v>
      </c>
      <c r="SPC38" s="374" t="s">
        <v>1130</v>
      </c>
      <c r="SPD38" s="374" t="s">
        <v>1130</v>
      </c>
      <c r="SPE38" s="374" t="s">
        <v>1130</v>
      </c>
      <c r="SPF38" s="374" t="s">
        <v>1130</v>
      </c>
      <c r="SPG38" s="374" t="s">
        <v>1130</v>
      </c>
      <c r="SPH38" s="374" t="s">
        <v>1130</v>
      </c>
      <c r="SPI38" s="374" t="s">
        <v>1130</v>
      </c>
      <c r="SPJ38" s="374" t="s">
        <v>1130</v>
      </c>
      <c r="SPK38" s="374" t="s">
        <v>1130</v>
      </c>
      <c r="SPL38" s="374" t="s">
        <v>1130</v>
      </c>
      <c r="SPM38" s="374" t="s">
        <v>1130</v>
      </c>
      <c r="SPN38" s="374" t="s">
        <v>1130</v>
      </c>
      <c r="SPO38" s="374" t="s">
        <v>1130</v>
      </c>
      <c r="SPP38" s="374" t="s">
        <v>1130</v>
      </c>
      <c r="SPQ38" s="374" t="s">
        <v>1130</v>
      </c>
      <c r="SPR38" s="374" t="s">
        <v>1130</v>
      </c>
      <c r="SPS38" s="374" t="s">
        <v>1130</v>
      </c>
      <c r="SPT38" s="374" t="s">
        <v>1130</v>
      </c>
      <c r="SPU38" s="374" t="s">
        <v>1130</v>
      </c>
      <c r="SPV38" s="374" t="s">
        <v>1130</v>
      </c>
      <c r="SPW38" s="374" t="s">
        <v>1130</v>
      </c>
      <c r="SPX38" s="374" t="s">
        <v>1130</v>
      </c>
      <c r="SPY38" s="374" t="s">
        <v>1130</v>
      </c>
      <c r="SPZ38" s="374" t="s">
        <v>1130</v>
      </c>
      <c r="SQA38" s="374" t="s">
        <v>1130</v>
      </c>
      <c r="SQB38" s="374" t="s">
        <v>1130</v>
      </c>
      <c r="SQC38" s="374" t="s">
        <v>1130</v>
      </c>
      <c r="SQD38" s="374" t="s">
        <v>1130</v>
      </c>
      <c r="SQE38" s="374" t="s">
        <v>1130</v>
      </c>
      <c r="SQF38" s="374" t="s">
        <v>1130</v>
      </c>
      <c r="SQG38" s="374" t="s">
        <v>1130</v>
      </c>
      <c r="SQH38" s="374" t="s">
        <v>1130</v>
      </c>
      <c r="SQI38" s="374" t="s">
        <v>1130</v>
      </c>
      <c r="SQJ38" s="374" t="s">
        <v>1130</v>
      </c>
      <c r="SQK38" s="374" t="s">
        <v>1130</v>
      </c>
      <c r="SQL38" s="374" t="s">
        <v>1130</v>
      </c>
      <c r="SQM38" s="374" t="s">
        <v>1130</v>
      </c>
      <c r="SQN38" s="374" t="s">
        <v>1130</v>
      </c>
      <c r="SQO38" s="374" t="s">
        <v>1130</v>
      </c>
      <c r="SQP38" s="374" t="s">
        <v>1130</v>
      </c>
      <c r="SQQ38" s="374" t="s">
        <v>1130</v>
      </c>
      <c r="SQR38" s="374" t="s">
        <v>1130</v>
      </c>
      <c r="SQS38" s="374" t="s">
        <v>1130</v>
      </c>
      <c r="SQT38" s="374" t="s">
        <v>1130</v>
      </c>
      <c r="SQU38" s="374" t="s">
        <v>1130</v>
      </c>
      <c r="SQV38" s="374" t="s">
        <v>1130</v>
      </c>
      <c r="SQW38" s="374" t="s">
        <v>1130</v>
      </c>
      <c r="SQX38" s="374" t="s">
        <v>1130</v>
      </c>
      <c r="SQY38" s="374" t="s">
        <v>1130</v>
      </c>
      <c r="SQZ38" s="374" t="s">
        <v>1130</v>
      </c>
      <c r="SRA38" s="374" t="s">
        <v>1130</v>
      </c>
      <c r="SRB38" s="374" t="s">
        <v>1130</v>
      </c>
      <c r="SRC38" s="374" t="s">
        <v>1130</v>
      </c>
      <c r="SRD38" s="374" t="s">
        <v>1130</v>
      </c>
      <c r="SRE38" s="374" t="s">
        <v>1130</v>
      </c>
      <c r="SRF38" s="374" t="s">
        <v>1130</v>
      </c>
      <c r="SRG38" s="374" t="s">
        <v>1130</v>
      </c>
      <c r="SRH38" s="374" t="s">
        <v>1130</v>
      </c>
      <c r="SRI38" s="374" t="s">
        <v>1130</v>
      </c>
      <c r="SRJ38" s="374" t="s">
        <v>1130</v>
      </c>
      <c r="SRK38" s="374" t="s">
        <v>1130</v>
      </c>
      <c r="SRL38" s="374" t="s">
        <v>1130</v>
      </c>
      <c r="SRM38" s="374" t="s">
        <v>1130</v>
      </c>
      <c r="SRN38" s="374" t="s">
        <v>1130</v>
      </c>
      <c r="SRO38" s="374" t="s">
        <v>1130</v>
      </c>
      <c r="SRP38" s="374" t="s">
        <v>1130</v>
      </c>
      <c r="SRQ38" s="374" t="s">
        <v>1130</v>
      </c>
      <c r="SRR38" s="374" t="s">
        <v>1130</v>
      </c>
      <c r="SRS38" s="374" t="s">
        <v>1130</v>
      </c>
      <c r="SRT38" s="374" t="s">
        <v>1130</v>
      </c>
      <c r="SRU38" s="374" t="s">
        <v>1130</v>
      </c>
      <c r="SRV38" s="374" t="s">
        <v>1130</v>
      </c>
      <c r="SRW38" s="374" t="s">
        <v>1130</v>
      </c>
      <c r="SRX38" s="374" t="s">
        <v>1130</v>
      </c>
      <c r="SRY38" s="374" t="s">
        <v>1130</v>
      </c>
      <c r="SRZ38" s="374" t="s">
        <v>1130</v>
      </c>
      <c r="SSA38" s="374" t="s">
        <v>1130</v>
      </c>
      <c r="SSB38" s="374" t="s">
        <v>1130</v>
      </c>
      <c r="SSC38" s="374" t="s">
        <v>1130</v>
      </c>
      <c r="SSD38" s="374" t="s">
        <v>1130</v>
      </c>
      <c r="SSE38" s="374" t="s">
        <v>1130</v>
      </c>
      <c r="SSF38" s="374" t="s">
        <v>1130</v>
      </c>
      <c r="SSG38" s="374" t="s">
        <v>1130</v>
      </c>
      <c r="SSH38" s="374" t="s">
        <v>1130</v>
      </c>
      <c r="SSI38" s="374" t="s">
        <v>1130</v>
      </c>
      <c r="SSJ38" s="374" t="s">
        <v>1130</v>
      </c>
      <c r="SSK38" s="374" t="s">
        <v>1130</v>
      </c>
      <c r="SSL38" s="374" t="s">
        <v>1130</v>
      </c>
      <c r="SSM38" s="374" t="s">
        <v>1130</v>
      </c>
      <c r="SSN38" s="374" t="s">
        <v>1130</v>
      </c>
      <c r="SSO38" s="374" t="s">
        <v>1130</v>
      </c>
      <c r="SSP38" s="374" t="s">
        <v>1130</v>
      </c>
      <c r="SSQ38" s="374" t="s">
        <v>1130</v>
      </c>
      <c r="SSR38" s="374" t="s">
        <v>1130</v>
      </c>
      <c r="SSS38" s="374" t="s">
        <v>1130</v>
      </c>
      <c r="SST38" s="374" t="s">
        <v>1130</v>
      </c>
      <c r="SSU38" s="374" t="s">
        <v>1130</v>
      </c>
      <c r="SSV38" s="374" t="s">
        <v>1130</v>
      </c>
      <c r="SSW38" s="374" t="s">
        <v>1130</v>
      </c>
      <c r="SSX38" s="374" t="s">
        <v>1130</v>
      </c>
      <c r="SSY38" s="374" t="s">
        <v>1130</v>
      </c>
      <c r="SSZ38" s="374" t="s">
        <v>1130</v>
      </c>
      <c r="STA38" s="374" t="s">
        <v>1130</v>
      </c>
      <c r="STB38" s="374" t="s">
        <v>1130</v>
      </c>
      <c r="STC38" s="374" t="s">
        <v>1130</v>
      </c>
      <c r="STD38" s="374" t="s">
        <v>1130</v>
      </c>
      <c r="STE38" s="374" t="s">
        <v>1130</v>
      </c>
      <c r="STF38" s="374" t="s">
        <v>1130</v>
      </c>
      <c r="STG38" s="374" t="s">
        <v>1130</v>
      </c>
      <c r="STH38" s="374" t="s">
        <v>1130</v>
      </c>
      <c r="STI38" s="374" t="s">
        <v>1130</v>
      </c>
      <c r="STJ38" s="374" t="s">
        <v>1130</v>
      </c>
      <c r="STK38" s="374" t="s">
        <v>1130</v>
      </c>
      <c r="STL38" s="374" t="s">
        <v>1130</v>
      </c>
      <c r="STM38" s="374" t="s">
        <v>1130</v>
      </c>
      <c r="STN38" s="374" t="s">
        <v>1130</v>
      </c>
      <c r="STO38" s="374" t="s">
        <v>1130</v>
      </c>
      <c r="STP38" s="374" t="s">
        <v>1130</v>
      </c>
      <c r="STQ38" s="374" t="s">
        <v>1130</v>
      </c>
      <c r="STR38" s="374" t="s">
        <v>1130</v>
      </c>
      <c r="STS38" s="374" t="s">
        <v>1130</v>
      </c>
      <c r="STT38" s="374" t="s">
        <v>1130</v>
      </c>
      <c r="STU38" s="374" t="s">
        <v>1130</v>
      </c>
      <c r="STV38" s="374" t="s">
        <v>1130</v>
      </c>
      <c r="STW38" s="374" t="s">
        <v>1130</v>
      </c>
      <c r="STX38" s="374" t="s">
        <v>1130</v>
      </c>
      <c r="STY38" s="374" t="s">
        <v>1130</v>
      </c>
      <c r="STZ38" s="374" t="s">
        <v>1130</v>
      </c>
      <c r="SUA38" s="374" t="s">
        <v>1130</v>
      </c>
      <c r="SUB38" s="374" t="s">
        <v>1130</v>
      </c>
      <c r="SUC38" s="374" t="s">
        <v>1130</v>
      </c>
      <c r="SUD38" s="374" t="s">
        <v>1130</v>
      </c>
      <c r="SUE38" s="374" t="s">
        <v>1130</v>
      </c>
      <c r="SUF38" s="374" t="s">
        <v>1130</v>
      </c>
      <c r="SUG38" s="374" t="s">
        <v>1130</v>
      </c>
      <c r="SUH38" s="374" t="s">
        <v>1130</v>
      </c>
      <c r="SUI38" s="374" t="s">
        <v>1130</v>
      </c>
      <c r="SUJ38" s="374" t="s">
        <v>1130</v>
      </c>
      <c r="SUK38" s="374" t="s">
        <v>1130</v>
      </c>
      <c r="SUL38" s="374" t="s">
        <v>1130</v>
      </c>
      <c r="SUM38" s="374" t="s">
        <v>1130</v>
      </c>
      <c r="SUN38" s="374" t="s">
        <v>1130</v>
      </c>
      <c r="SUO38" s="374" t="s">
        <v>1130</v>
      </c>
      <c r="SUP38" s="374" t="s">
        <v>1130</v>
      </c>
      <c r="SUQ38" s="374" t="s">
        <v>1130</v>
      </c>
      <c r="SUR38" s="374" t="s">
        <v>1130</v>
      </c>
      <c r="SUS38" s="374" t="s">
        <v>1130</v>
      </c>
      <c r="SUT38" s="374" t="s">
        <v>1130</v>
      </c>
      <c r="SUU38" s="374" t="s">
        <v>1130</v>
      </c>
      <c r="SUV38" s="374" t="s">
        <v>1130</v>
      </c>
      <c r="SUW38" s="374" t="s">
        <v>1130</v>
      </c>
      <c r="SUX38" s="374" t="s">
        <v>1130</v>
      </c>
      <c r="SUY38" s="374" t="s">
        <v>1130</v>
      </c>
      <c r="SUZ38" s="374" t="s">
        <v>1130</v>
      </c>
      <c r="SVA38" s="374" t="s">
        <v>1130</v>
      </c>
      <c r="SVB38" s="374" t="s">
        <v>1130</v>
      </c>
      <c r="SVC38" s="374" t="s">
        <v>1130</v>
      </c>
      <c r="SVD38" s="374" t="s">
        <v>1130</v>
      </c>
      <c r="SVE38" s="374" t="s">
        <v>1130</v>
      </c>
      <c r="SVF38" s="374" t="s">
        <v>1130</v>
      </c>
      <c r="SVG38" s="374" t="s">
        <v>1130</v>
      </c>
      <c r="SVH38" s="374" t="s">
        <v>1130</v>
      </c>
      <c r="SVI38" s="374" t="s">
        <v>1130</v>
      </c>
      <c r="SVJ38" s="374" t="s">
        <v>1130</v>
      </c>
      <c r="SVK38" s="374" t="s">
        <v>1130</v>
      </c>
      <c r="SVL38" s="374" t="s">
        <v>1130</v>
      </c>
      <c r="SVM38" s="374" t="s">
        <v>1130</v>
      </c>
      <c r="SVN38" s="374" t="s">
        <v>1130</v>
      </c>
      <c r="SVO38" s="374" t="s">
        <v>1130</v>
      </c>
      <c r="SVP38" s="374" t="s">
        <v>1130</v>
      </c>
      <c r="SVQ38" s="374" t="s">
        <v>1130</v>
      </c>
      <c r="SVR38" s="374" t="s">
        <v>1130</v>
      </c>
      <c r="SVS38" s="374" t="s">
        <v>1130</v>
      </c>
      <c r="SVT38" s="374" t="s">
        <v>1130</v>
      </c>
      <c r="SVU38" s="374" t="s">
        <v>1130</v>
      </c>
      <c r="SVV38" s="374" t="s">
        <v>1130</v>
      </c>
      <c r="SVW38" s="374" t="s">
        <v>1130</v>
      </c>
      <c r="SVX38" s="374" t="s">
        <v>1130</v>
      </c>
      <c r="SVY38" s="374" t="s">
        <v>1130</v>
      </c>
      <c r="SVZ38" s="374" t="s">
        <v>1130</v>
      </c>
      <c r="SWA38" s="374" t="s">
        <v>1130</v>
      </c>
      <c r="SWB38" s="374" t="s">
        <v>1130</v>
      </c>
      <c r="SWC38" s="374" t="s">
        <v>1130</v>
      </c>
      <c r="SWD38" s="374" t="s">
        <v>1130</v>
      </c>
      <c r="SWE38" s="374" t="s">
        <v>1130</v>
      </c>
      <c r="SWF38" s="374" t="s">
        <v>1130</v>
      </c>
      <c r="SWG38" s="374" t="s">
        <v>1130</v>
      </c>
      <c r="SWH38" s="374" t="s">
        <v>1130</v>
      </c>
      <c r="SWI38" s="374" t="s">
        <v>1130</v>
      </c>
      <c r="SWJ38" s="374" t="s">
        <v>1130</v>
      </c>
      <c r="SWK38" s="374" t="s">
        <v>1130</v>
      </c>
      <c r="SWL38" s="374" t="s">
        <v>1130</v>
      </c>
      <c r="SWM38" s="374" t="s">
        <v>1130</v>
      </c>
      <c r="SWN38" s="374" t="s">
        <v>1130</v>
      </c>
      <c r="SWO38" s="374" t="s">
        <v>1130</v>
      </c>
      <c r="SWP38" s="374" t="s">
        <v>1130</v>
      </c>
      <c r="SWQ38" s="374" t="s">
        <v>1130</v>
      </c>
      <c r="SWR38" s="374" t="s">
        <v>1130</v>
      </c>
      <c r="SWS38" s="374" t="s">
        <v>1130</v>
      </c>
      <c r="SWT38" s="374" t="s">
        <v>1130</v>
      </c>
      <c r="SWU38" s="374" t="s">
        <v>1130</v>
      </c>
      <c r="SWV38" s="374" t="s">
        <v>1130</v>
      </c>
      <c r="SWW38" s="374" t="s">
        <v>1130</v>
      </c>
      <c r="SWX38" s="374" t="s">
        <v>1130</v>
      </c>
      <c r="SWY38" s="374" t="s">
        <v>1130</v>
      </c>
      <c r="SWZ38" s="374" t="s">
        <v>1130</v>
      </c>
      <c r="SXA38" s="374" t="s">
        <v>1130</v>
      </c>
      <c r="SXB38" s="374" t="s">
        <v>1130</v>
      </c>
      <c r="SXC38" s="374" t="s">
        <v>1130</v>
      </c>
      <c r="SXD38" s="374" t="s">
        <v>1130</v>
      </c>
      <c r="SXE38" s="374" t="s">
        <v>1130</v>
      </c>
      <c r="SXF38" s="374" t="s">
        <v>1130</v>
      </c>
      <c r="SXG38" s="374" t="s">
        <v>1130</v>
      </c>
      <c r="SXH38" s="374" t="s">
        <v>1130</v>
      </c>
      <c r="SXI38" s="374" t="s">
        <v>1130</v>
      </c>
      <c r="SXJ38" s="374" t="s">
        <v>1130</v>
      </c>
      <c r="SXK38" s="374" t="s">
        <v>1130</v>
      </c>
      <c r="SXL38" s="374" t="s">
        <v>1130</v>
      </c>
      <c r="SXM38" s="374" t="s">
        <v>1130</v>
      </c>
      <c r="SXN38" s="374" t="s">
        <v>1130</v>
      </c>
      <c r="SXO38" s="374" t="s">
        <v>1130</v>
      </c>
      <c r="SXP38" s="374" t="s">
        <v>1130</v>
      </c>
      <c r="SXQ38" s="374" t="s">
        <v>1130</v>
      </c>
      <c r="SXR38" s="374" t="s">
        <v>1130</v>
      </c>
      <c r="SXS38" s="374" t="s">
        <v>1130</v>
      </c>
      <c r="SXT38" s="374" t="s">
        <v>1130</v>
      </c>
      <c r="SXU38" s="374" t="s">
        <v>1130</v>
      </c>
      <c r="SXV38" s="374" t="s">
        <v>1130</v>
      </c>
      <c r="SXW38" s="374" t="s">
        <v>1130</v>
      </c>
      <c r="SXX38" s="374" t="s">
        <v>1130</v>
      </c>
      <c r="SXY38" s="374" t="s">
        <v>1130</v>
      </c>
      <c r="SXZ38" s="374" t="s">
        <v>1130</v>
      </c>
      <c r="SYA38" s="374" t="s">
        <v>1130</v>
      </c>
      <c r="SYB38" s="374" t="s">
        <v>1130</v>
      </c>
      <c r="SYC38" s="374" t="s">
        <v>1130</v>
      </c>
      <c r="SYD38" s="374" t="s">
        <v>1130</v>
      </c>
      <c r="SYE38" s="374" t="s">
        <v>1130</v>
      </c>
      <c r="SYF38" s="374" t="s">
        <v>1130</v>
      </c>
      <c r="SYG38" s="374" t="s">
        <v>1130</v>
      </c>
      <c r="SYH38" s="374" t="s">
        <v>1130</v>
      </c>
      <c r="SYI38" s="374" t="s">
        <v>1130</v>
      </c>
      <c r="SYJ38" s="374" t="s">
        <v>1130</v>
      </c>
      <c r="SYK38" s="374" t="s">
        <v>1130</v>
      </c>
      <c r="SYL38" s="374" t="s">
        <v>1130</v>
      </c>
      <c r="SYM38" s="374" t="s">
        <v>1130</v>
      </c>
      <c r="SYN38" s="374" t="s">
        <v>1130</v>
      </c>
      <c r="SYO38" s="374" t="s">
        <v>1130</v>
      </c>
      <c r="SYP38" s="374" t="s">
        <v>1130</v>
      </c>
      <c r="SYQ38" s="374" t="s">
        <v>1130</v>
      </c>
      <c r="SYR38" s="374" t="s">
        <v>1130</v>
      </c>
      <c r="SYS38" s="374" t="s">
        <v>1130</v>
      </c>
      <c r="SYT38" s="374" t="s">
        <v>1130</v>
      </c>
      <c r="SYU38" s="374" t="s">
        <v>1130</v>
      </c>
      <c r="SYV38" s="374" t="s">
        <v>1130</v>
      </c>
      <c r="SYW38" s="374" t="s">
        <v>1130</v>
      </c>
      <c r="SYX38" s="374" t="s">
        <v>1130</v>
      </c>
      <c r="SYY38" s="374" t="s">
        <v>1130</v>
      </c>
      <c r="SYZ38" s="374" t="s">
        <v>1130</v>
      </c>
      <c r="SZA38" s="374" t="s">
        <v>1130</v>
      </c>
      <c r="SZB38" s="374" t="s">
        <v>1130</v>
      </c>
      <c r="SZC38" s="374" t="s">
        <v>1130</v>
      </c>
      <c r="SZD38" s="374" t="s">
        <v>1130</v>
      </c>
      <c r="SZE38" s="374" t="s">
        <v>1130</v>
      </c>
      <c r="SZF38" s="374" t="s">
        <v>1130</v>
      </c>
      <c r="SZG38" s="374" t="s">
        <v>1130</v>
      </c>
      <c r="SZH38" s="374" t="s">
        <v>1130</v>
      </c>
      <c r="SZI38" s="374" t="s">
        <v>1130</v>
      </c>
      <c r="SZJ38" s="374" t="s">
        <v>1130</v>
      </c>
      <c r="SZK38" s="374" t="s">
        <v>1130</v>
      </c>
      <c r="SZL38" s="374" t="s">
        <v>1130</v>
      </c>
      <c r="SZM38" s="374" t="s">
        <v>1130</v>
      </c>
      <c r="SZN38" s="374" t="s">
        <v>1130</v>
      </c>
      <c r="SZO38" s="374" t="s">
        <v>1130</v>
      </c>
      <c r="SZP38" s="374" t="s">
        <v>1130</v>
      </c>
      <c r="SZQ38" s="374" t="s">
        <v>1130</v>
      </c>
      <c r="SZR38" s="374" t="s">
        <v>1130</v>
      </c>
      <c r="SZS38" s="374" t="s">
        <v>1130</v>
      </c>
      <c r="SZT38" s="374" t="s">
        <v>1130</v>
      </c>
      <c r="SZU38" s="374" t="s">
        <v>1130</v>
      </c>
      <c r="SZV38" s="374" t="s">
        <v>1130</v>
      </c>
      <c r="SZW38" s="374" t="s">
        <v>1130</v>
      </c>
      <c r="SZX38" s="374" t="s">
        <v>1130</v>
      </c>
      <c r="SZY38" s="374" t="s">
        <v>1130</v>
      </c>
      <c r="SZZ38" s="374" t="s">
        <v>1130</v>
      </c>
      <c r="TAA38" s="374" t="s">
        <v>1130</v>
      </c>
      <c r="TAB38" s="374" t="s">
        <v>1130</v>
      </c>
      <c r="TAC38" s="374" t="s">
        <v>1130</v>
      </c>
      <c r="TAD38" s="374" t="s">
        <v>1130</v>
      </c>
      <c r="TAE38" s="374" t="s">
        <v>1130</v>
      </c>
      <c r="TAF38" s="374" t="s">
        <v>1130</v>
      </c>
      <c r="TAG38" s="374" t="s">
        <v>1130</v>
      </c>
      <c r="TAH38" s="374" t="s">
        <v>1130</v>
      </c>
      <c r="TAI38" s="374" t="s">
        <v>1130</v>
      </c>
      <c r="TAJ38" s="374" t="s">
        <v>1130</v>
      </c>
      <c r="TAK38" s="374" t="s">
        <v>1130</v>
      </c>
      <c r="TAL38" s="374" t="s">
        <v>1130</v>
      </c>
      <c r="TAM38" s="374" t="s">
        <v>1130</v>
      </c>
      <c r="TAN38" s="374" t="s">
        <v>1130</v>
      </c>
      <c r="TAO38" s="374" t="s">
        <v>1130</v>
      </c>
      <c r="TAP38" s="374" t="s">
        <v>1130</v>
      </c>
      <c r="TAQ38" s="374" t="s">
        <v>1130</v>
      </c>
      <c r="TAR38" s="374" t="s">
        <v>1130</v>
      </c>
      <c r="TAS38" s="374" t="s">
        <v>1130</v>
      </c>
      <c r="TAT38" s="374" t="s">
        <v>1130</v>
      </c>
      <c r="TAU38" s="374" t="s">
        <v>1130</v>
      </c>
      <c r="TAV38" s="374" t="s">
        <v>1130</v>
      </c>
      <c r="TAW38" s="374" t="s">
        <v>1130</v>
      </c>
      <c r="TAX38" s="374" t="s">
        <v>1130</v>
      </c>
      <c r="TAY38" s="374" t="s">
        <v>1130</v>
      </c>
      <c r="TAZ38" s="374" t="s">
        <v>1130</v>
      </c>
      <c r="TBA38" s="374" t="s">
        <v>1130</v>
      </c>
      <c r="TBB38" s="374" t="s">
        <v>1130</v>
      </c>
      <c r="TBC38" s="374" t="s">
        <v>1130</v>
      </c>
      <c r="TBD38" s="374" t="s">
        <v>1130</v>
      </c>
      <c r="TBE38" s="374" t="s">
        <v>1130</v>
      </c>
      <c r="TBF38" s="374" t="s">
        <v>1130</v>
      </c>
      <c r="TBG38" s="374" t="s">
        <v>1130</v>
      </c>
      <c r="TBH38" s="374" t="s">
        <v>1130</v>
      </c>
      <c r="TBI38" s="374" t="s">
        <v>1130</v>
      </c>
      <c r="TBJ38" s="374" t="s">
        <v>1130</v>
      </c>
      <c r="TBK38" s="374" t="s">
        <v>1130</v>
      </c>
      <c r="TBL38" s="374" t="s">
        <v>1130</v>
      </c>
      <c r="TBM38" s="374" t="s">
        <v>1130</v>
      </c>
      <c r="TBN38" s="374" t="s">
        <v>1130</v>
      </c>
      <c r="TBO38" s="374" t="s">
        <v>1130</v>
      </c>
      <c r="TBP38" s="374" t="s">
        <v>1130</v>
      </c>
      <c r="TBQ38" s="374" t="s">
        <v>1130</v>
      </c>
      <c r="TBR38" s="374" t="s">
        <v>1130</v>
      </c>
      <c r="TBS38" s="374" t="s">
        <v>1130</v>
      </c>
      <c r="TBT38" s="374" t="s">
        <v>1130</v>
      </c>
      <c r="TBU38" s="374" t="s">
        <v>1130</v>
      </c>
      <c r="TBV38" s="374" t="s">
        <v>1130</v>
      </c>
      <c r="TBW38" s="374" t="s">
        <v>1130</v>
      </c>
      <c r="TBX38" s="374" t="s">
        <v>1130</v>
      </c>
      <c r="TBY38" s="374" t="s">
        <v>1130</v>
      </c>
      <c r="TBZ38" s="374" t="s">
        <v>1130</v>
      </c>
      <c r="TCA38" s="374" t="s">
        <v>1130</v>
      </c>
      <c r="TCB38" s="374" t="s">
        <v>1130</v>
      </c>
      <c r="TCC38" s="374" t="s">
        <v>1130</v>
      </c>
      <c r="TCD38" s="374" t="s">
        <v>1130</v>
      </c>
      <c r="TCE38" s="374" t="s">
        <v>1130</v>
      </c>
      <c r="TCF38" s="374" t="s">
        <v>1130</v>
      </c>
      <c r="TCG38" s="374" t="s">
        <v>1130</v>
      </c>
      <c r="TCH38" s="374" t="s">
        <v>1130</v>
      </c>
      <c r="TCI38" s="374" t="s">
        <v>1130</v>
      </c>
      <c r="TCJ38" s="374" t="s">
        <v>1130</v>
      </c>
      <c r="TCK38" s="374" t="s">
        <v>1130</v>
      </c>
      <c r="TCL38" s="374" t="s">
        <v>1130</v>
      </c>
      <c r="TCM38" s="374" t="s">
        <v>1130</v>
      </c>
      <c r="TCN38" s="374" t="s">
        <v>1130</v>
      </c>
      <c r="TCO38" s="374" t="s">
        <v>1130</v>
      </c>
      <c r="TCP38" s="374" t="s">
        <v>1130</v>
      </c>
      <c r="TCQ38" s="374" t="s">
        <v>1130</v>
      </c>
      <c r="TCR38" s="374" t="s">
        <v>1130</v>
      </c>
      <c r="TCS38" s="374" t="s">
        <v>1130</v>
      </c>
      <c r="TCT38" s="374" t="s">
        <v>1130</v>
      </c>
      <c r="TCU38" s="374" t="s">
        <v>1130</v>
      </c>
      <c r="TCV38" s="374" t="s">
        <v>1130</v>
      </c>
      <c r="TCW38" s="374" t="s">
        <v>1130</v>
      </c>
      <c r="TCX38" s="374" t="s">
        <v>1130</v>
      </c>
      <c r="TCY38" s="374" t="s">
        <v>1130</v>
      </c>
      <c r="TCZ38" s="374" t="s">
        <v>1130</v>
      </c>
      <c r="TDA38" s="374" t="s">
        <v>1130</v>
      </c>
      <c r="TDB38" s="374" t="s">
        <v>1130</v>
      </c>
      <c r="TDC38" s="374" t="s">
        <v>1130</v>
      </c>
      <c r="TDD38" s="374" t="s">
        <v>1130</v>
      </c>
      <c r="TDE38" s="374" t="s">
        <v>1130</v>
      </c>
      <c r="TDF38" s="374" t="s">
        <v>1130</v>
      </c>
      <c r="TDG38" s="374" t="s">
        <v>1130</v>
      </c>
      <c r="TDH38" s="374" t="s">
        <v>1130</v>
      </c>
      <c r="TDI38" s="374" t="s">
        <v>1130</v>
      </c>
      <c r="TDJ38" s="374" t="s">
        <v>1130</v>
      </c>
      <c r="TDK38" s="374" t="s">
        <v>1130</v>
      </c>
      <c r="TDL38" s="374" t="s">
        <v>1130</v>
      </c>
      <c r="TDM38" s="374" t="s">
        <v>1130</v>
      </c>
      <c r="TDN38" s="374" t="s">
        <v>1130</v>
      </c>
      <c r="TDO38" s="374" t="s">
        <v>1130</v>
      </c>
      <c r="TDP38" s="374" t="s">
        <v>1130</v>
      </c>
      <c r="TDQ38" s="374" t="s">
        <v>1130</v>
      </c>
      <c r="TDR38" s="374" t="s">
        <v>1130</v>
      </c>
      <c r="TDS38" s="374" t="s">
        <v>1130</v>
      </c>
      <c r="TDT38" s="374" t="s">
        <v>1130</v>
      </c>
      <c r="TDU38" s="374" t="s">
        <v>1130</v>
      </c>
      <c r="TDV38" s="374" t="s">
        <v>1130</v>
      </c>
      <c r="TDW38" s="374" t="s">
        <v>1130</v>
      </c>
      <c r="TDX38" s="374" t="s">
        <v>1130</v>
      </c>
      <c r="TDY38" s="374" t="s">
        <v>1130</v>
      </c>
      <c r="TDZ38" s="374" t="s">
        <v>1130</v>
      </c>
      <c r="TEA38" s="374" t="s">
        <v>1130</v>
      </c>
      <c r="TEB38" s="374" t="s">
        <v>1130</v>
      </c>
      <c r="TEC38" s="374" t="s">
        <v>1130</v>
      </c>
      <c r="TED38" s="374" t="s">
        <v>1130</v>
      </c>
      <c r="TEE38" s="374" t="s">
        <v>1130</v>
      </c>
      <c r="TEF38" s="374" t="s">
        <v>1130</v>
      </c>
      <c r="TEG38" s="374" t="s">
        <v>1130</v>
      </c>
      <c r="TEH38" s="374" t="s">
        <v>1130</v>
      </c>
      <c r="TEI38" s="374" t="s">
        <v>1130</v>
      </c>
      <c r="TEJ38" s="374" t="s">
        <v>1130</v>
      </c>
      <c r="TEK38" s="374" t="s">
        <v>1130</v>
      </c>
      <c r="TEL38" s="374" t="s">
        <v>1130</v>
      </c>
      <c r="TEM38" s="374" t="s">
        <v>1130</v>
      </c>
      <c r="TEN38" s="374" t="s">
        <v>1130</v>
      </c>
      <c r="TEO38" s="374" t="s">
        <v>1130</v>
      </c>
      <c r="TEP38" s="374" t="s">
        <v>1130</v>
      </c>
      <c r="TEQ38" s="374" t="s">
        <v>1130</v>
      </c>
      <c r="TER38" s="374" t="s">
        <v>1130</v>
      </c>
      <c r="TES38" s="374" t="s">
        <v>1130</v>
      </c>
      <c r="TET38" s="374" t="s">
        <v>1130</v>
      </c>
      <c r="TEU38" s="374" t="s">
        <v>1130</v>
      </c>
      <c r="TEV38" s="374" t="s">
        <v>1130</v>
      </c>
      <c r="TEW38" s="374" t="s">
        <v>1130</v>
      </c>
      <c r="TEX38" s="374" t="s">
        <v>1130</v>
      </c>
      <c r="TEY38" s="374" t="s">
        <v>1130</v>
      </c>
      <c r="TEZ38" s="374" t="s">
        <v>1130</v>
      </c>
      <c r="TFA38" s="374" t="s">
        <v>1130</v>
      </c>
      <c r="TFB38" s="374" t="s">
        <v>1130</v>
      </c>
      <c r="TFC38" s="374" t="s">
        <v>1130</v>
      </c>
      <c r="TFD38" s="374" t="s">
        <v>1130</v>
      </c>
      <c r="TFE38" s="374" t="s">
        <v>1130</v>
      </c>
      <c r="TFF38" s="374" t="s">
        <v>1130</v>
      </c>
      <c r="TFG38" s="374" t="s">
        <v>1130</v>
      </c>
      <c r="TFH38" s="374" t="s">
        <v>1130</v>
      </c>
      <c r="TFI38" s="374" t="s">
        <v>1130</v>
      </c>
      <c r="TFJ38" s="374" t="s">
        <v>1130</v>
      </c>
      <c r="TFK38" s="374" t="s">
        <v>1130</v>
      </c>
      <c r="TFL38" s="374" t="s">
        <v>1130</v>
      </c>
      <c r="TFM38" s="374" t="s">
        <v>1130</v>
      </c>
      <c r="TFN38" s="374" t="s">
        <v>1130</v>
      </c>
      <c r="TFO38" s="374" t="s">
        <v>1130</v>
      </c>
      <c r="TFP38" s="374" t="s">
        <v>1130</v>
      </c>
      <c r="TFQ38" s="374" t="s">
        <v>1130</v>
      </c>
      <c r="TFR38" s="374" t="s">
        <v>1130</v>
      </c>
      <c r="TFS38" s="374" t="s">
        <v>1130</v>
      </c>
      <c r="TFT38" s="374" t="s">
        <v>1130</v>
      </c>
      <c r="TFU38" s="374" t="s">
        <v>1130</v>
      </c>
      <c r="TFV38" s="374" t="s">
        <v>1130</v>
      </c>
      <c r="TFW38" s="374" t="s">
        <v>1130</v>
      </c>
      <c r="TFX38" s="374" t="s">
        <v>1130</v>
      </c>
      <c r="TFY38" s="374" t="s">
        <v>1130</v>
      </c>
      <c r="TFZ38" s="374" t="s">
        <v>1130</v>
      </c>
      <c r="TGA38" s="374" t="s">
        <v>1130</v>
      </c>
      <c r="TGB38" s="374" t="s">
        <v>1130</v>
      </c>
      <c r="TGC38" s="374" t="s">
        <v>1130</v>
      </c>
      <c r="TGD38" s="374" t="s">
        <v>1130</v>
      </c>
      <c r="TGE38" s="374" t="s">
        <v>1130</v>
      </c>
      <c r="TGF38" s="374" t="s">
        <v>1130</v>
      </c>
      <c r="TGG38" s="374" t="s">
        <v>1130</v>
      </c>
      <c r="TGH38" s="374" t="s">
        <v>1130</v>
      </c>
      <c r="TGI38" s="374" t="s">
        <v>1130</v>
      </c>
      <c r="TGJ38" s="374" t="s">
        <v>1130</v>
      </c>
      <c r="TGK38" s="374" t="s">
        <v>1130</v>
      </c>
      <c r="TGL38" s="374" t="s">
        <v>1130</v>
      </c>
      <c r="TGM38" s="374" t="s">
        <v>1130</v>
      </c>
      <c r="TGN38" s="374" t="s">
        <v>1130</v>
      </c>
      <c r="TGO38" s="374" t="s">
        <v>1130</v>
      </c>
      <c r="TGP38" s="374" t="s">
        <v>1130</v>
      </c>
      <c r="TGQ38" s="374" t="s">
        <v>1130</v>
      </c>
      <c r="TGR38" s="374" t="s">
        <v>1130</v>
      </c>
      <c r="TGS38" s="374" t="s">
        <v>1130</v>
      </c>
      <c r="TGT38" s="374" t="s">
        <v>1130</v>
      </c>
      <c r="TGU38" s="374" t="s">
        <v>1130</v>
      </c>
      <c r="TGV38" s="374" t="s">
        <v>1130</v>
      </c>
      <c r="TGW38" s="374" t="s">
        <v>1130</v>
      </c>
      <c r="TGX38" s="374" t="s">
        <v>1130</v>
      </c>
      <c r="TGY38" s="374" t="s">
        <v>1130</v>
      </c>
      <c r="TGZ38" s="374" t="s">
        <v>1130</v>
      </c>
      <c r="THA38" s="374" t="s">
        <v>1130</v>
      </c>
      <c r="THB38" s="374" t="s">
        <v>1130</v>
      </c>
      <c r="THC38" s="374" t="s">
        <v>1130</v>
      </c>
      <c r="THD38" s="374" t="s">
        <v>1130</v>
      </c>
      <c r="THE38" s="374" t="s">
        <v>1130</v>
      </c>
      <c r="THF38" s="374" t="s">
        <v>1130</v>
      </c>
      <c r="THG38" s="374" t="s">
        <v>1130</v>
      </c>
      <c r="THH38" s="374" t="s">
        <v>1130</v>
      </c>
      <c r="THI38" s="374" t="s">
        <v>1130</v>
      </c>
      <c r="THJ38" s="374" t="s">
        <v>1130</v>
      </c>
      <c r="THK38" s="374" t="s">
        <v>1130</v>
      </c>
      <c r="THL38" s="374" t="s">
        <v>1130</v>
      </c>
      <c r="THM38" s="374" t="s">
        <v>1130</v>
      </c>
      <c r="THN38" s="374" t="s">
        <v>1130</v>
      </c>
      <c r="THO38" s="374" t="s">
        <v>1130</v>
      </c>
      <c r="THP38" s="374" t="s">
        <v>1130</v>
      </c>
      <c r="THQ38" s="374" t="s">
        <v>1130</v>
      </c>
      <c r="THR38" s="374" t="s">
        <v>1130</v>
      </c>
      <c r="THS38" s="374" t="s">
        <v>1130</v>
      </c>
      <c r="THT38" s="374" t="s">
        <v>1130</v>
      </c>
      <c r="THU38" s="374" t="s">
        <v>1130</v>
      </c>
      <c r="THV38" s="374" t="s">
        <v>1130</v>
      </c>
      <c r="THW38" s="374" t="s">
        <v>1130</v>
      </c>
      <c r="THX38" s="374" t="s">
        <v>1130</v>
      </c>
      <c r="THY38" s="374" t="s">
        <v>1130</v>
      </c>
      <c r="THZ38" s="374" t="s">
        <v>1130</v>
      </c>
      <c r="TIA38" s="374" t="s">
        <v>1130</v>
      </c>
      <c r="TIB38" s="374" t="s">
        <v>1130</v>
      </c>
      <c r="TIC38" s="374" t="s">
        <v>1130</v>
      </c>
      <c r="TID38" s="374" t="s">
        <v>1130</v>
      </c>
      <c r="TIE38" s="374" t="s">
        <v>1130</v>
      </c>
      <c r="TIF38" s="374" t="s">
        <v>1130</v>
      </c>
      <c r="TIG38" s="374" t="s">
        <v>1130</v>
      </c>
      <c r="TIH38" s="374" t="s">
        <v>1130</v>
      </c>
      <c r="TII38" s="374" t="s">
        <v>1130</v>
      </c>
      <c r="TIJ38" s="374" t="s">
        <v>1130</v>
      </c>
      <c r="TIK38" s="374" t="s">
        <v>1130</v>
      </c>
      <c r="TIL38" s="374" t="s">
        <v>1130</v>
      </c>
      <c r="TIM38" s="374" t="s">
        <v>1130</v>
      </c>
      <c r="TIN38" s="374" t="s">
        <v>1130</v>
      </c>
      <c r="TIO38" s="374" t="s">
        <v>1130</v>
      </c>
      <c r="TIP38" s="374" t="s">
        <v>1130</v>
      </c>
      <c r="TIQ38" s="374" t="s">
        <v>1130</v>
      </c>
      <c r="TIR38" s="374" t="s">
        <v>1130</v>
      </c>
      <c r="TIS38" s="374" t="s">
        <v>1130</v>
      </c>
      <c r="TIT38" s="374" t="s">
        <v>1130</v>
      </c>
      <c r="TIU38" s="374" t="s">
        <v>1130</v>
      </c>
      <c r="TIV38" s="374" t="s">
        <v>1130</v>
      </c>
      <c r="TIW38" s="374" t="s">
        <v>1130</v>
      </c>
      <c r="TIX38" s="374" t="s">
        <v>1130</v>
      </c>
      <c r="TIY38" s="374" t="s">
        <v>1130</v>
      </c>
      <c r="TIZ38" s="374" t="s">
        <v>1130</v>
      </c>
      <c r="TJA38" s="374" t="s">
        <v>1130</v>
      </c>
      <c r="TJB38" s="374" t="s">
        <v>1130</v>
      </c>
      <c r="TJC38" s="374" t="s">
        <v>1130</v>
      </c>
      <c r="TJD38" s="374" t="s">
        <v>1130</v>
      </c>
      <c r="TJE38" s="374" t="s">
        <v>1130</v>
      </c>
      <c r="TJF38" s="374" t="s">
        <v>1130</v>
      </c>
      <c r="TJG38" s="374" t="s">
        <v>1130</v>
      </c>
      <c r="TJH38" s="374" t="s">
        <v>1130</v>
      </c>
      <c r="TJI38" s="374" t="s">
        <v>1130</v>
      </c>
      <c r="TJJ38" s="374" t="s">
        <v>1130</v>
      </c>
      <c r="TJK38" s="374" t="s">
        <v>1130</v>
      </c>
      <c r="TJL38" s="374" t="s">
        <v>1130</v>
      </c>
      <c r="TJM38" s="374" t="s">
        <v>1130</v>
      </c>
      <c r="TJN38" s="374" t="s">
        <v>1130</v>
      </c>
      <c r="TJO38" s="374" t="s">
        <v>1130</v>
      </c>
      <c r="TJP38" s="374" t="s">
        <v>1130</v>
      </c>
      <c r="TJQ38" s="374" t="s">
        <v>1130</v>
      </c>
      <c r="TJR38" s="374" t="s">
        <v>1130</v>
      </c>
      <c r="TJS38" s="374" t="s">
        <v>1130</v>
      </c>
      <c r="TJT38" s="374" t="s">
        <v>1130</v>
      </c>
      <c r="TJU38" s="374" t="s">
        <v>1130</v>
      </c>
      <c r="TJV38" s="374" t="s">
        <v>1130</v>
      </c>
      <c r="TJW38" s="374" t="s">
        <v>1130</v>
      </c>
      <c r="TJX38" s="374" t="s">
        <v>1130</v>
      </c>
      <c r="TJY38" s="374" t="s">
        <v>1130</v>
      </c>
      <c r="TJZ38" s="374" t="s">
        <v>1130</v>
      </c>
      <c r="TKA38" s="374" t="s">
        <v>1130</v>
      </c>
      <c r="TKB38" s="374" t="s">
        <v>1130</v>
      </c>
      <c r="TKC38" s="374" t="s">
        <v>1130</v>
      </c>
      <c r="TKD38" s="374" t="s">
        <v>1130</v>
      </c>
      <c r="TKE38" s="374" t="s">
        <v>1130</v>
      </c>
      <c r="TKF38" s="374" t="s">
        <v>1130</v>
      </c>
      <c r="TKG38" s="374" t="s">
        <v>1130</v>
      </c>
      <c r="TKH38" s="374" t="s">
        <v>1130</v>
      </c>
      <c r="TKI38" s="374" t="s">
        <v>1130</v>
      </c>
      <c r="TKJ38" s="374" t="s">
        <v>1130</v>
      </c>
      <c r="TKK38" s="374" t="s">
        <v>1130</v>
      </c>
      <c r="TKL38" s="374" t="s">
        <v>1130</v>
      </c>
      <c r="TKM38" s="374" t="s">
        <v>1130</v>
      </c>
      <c r="TKN38" s="374" t="s">
        <v>1130</v>
      </c>
      <c r="TKO38" s="374" t="s">
        <v>1130</v>
      </c>
      <c r="TKP38" s="374" t="s">
        <v>1130</v>
      </c>
      <c r="TKQ38" s="374" t="s">
        <v>1130</v>
      </c>
      <c r="TKR38" s="374" t="s">
        <v>1130</v>
      </c>
      <c r="TKS38" s="374" t="s">
        <v>1130</v>
      </c>
      <c r="TKT38" s="374" t="s">
        <v>1130</v>
      </c>
      <c r="TKU38" s="374" t="s">
        <v>1130</v>
      </c>
      <c r="TKV38" s="374" t="s">
        <v>1130</v>
      </c>
      <c r="TKW38" s="374" t="s">
        <v>1130</v>
      </c>
      <c r="TKX38" s="374" t="s">
        <v>1130</v>
      </c>
      <c r="TKY38" s="374" t="s">
        <v>1130</v>
      </c>
      <c r="TKZ38" s="374" t="s">
        <v>1130</v>
      </c>
      <c r="TLA38" s="374" t="s">
        <v>1130</v>
      </c>
      <c r="TLB38" s="374" t="s">
        <v>1130</v>
      </c>
      <c r="TLC38" s="374" t="s">
        <v>1130</v>
      </c>
      <c r="TLD38" s="374" t="s">
        <v>1130</v>
      </c>
      <c r="TLE38" s="374" t="s">
        <v>1130</v>
      </c>
      <c r="TLF38" s="374" t="s">
        <v>1130</v>
      </c>
      <c r="TLG38" s="374" t="s">
        <v>1130</v>
      </c>
      <c r="TLH38" s="374" t="s">
        <v>1130</v>
      </c>
      <c r="TLI38" s="374" t="s">
        <v>1130</v>
      </c>
      <c r="TLJ38" s="374" t="s">
        <v>1130</v>
      </c>
      <c r="TLK38" s="374" t="s">
        <v>1130</v>
      </c>
      <c r="TLL38" s="374" t="s">
        <v>1130</v>
      </c>
      <c r="TLM38" s="374" t="s">
        <v>1130</v>
      </c>
      <c r="TLN38" s="374" t="s">
        <v>1130</v>
      </c>
      <c r="TLO38" s="374" t="s">
        <v>1130</v>
      </c>
      <c r="TLP38" s="374" t="s">
        <v>1130</v>
      </c>
      <c r="TLQ38" s="374" t="s">
        <v>1130</v>
      </c>
      <c r="TLR38" s="374" t="s">
        <v>1130</v>
      </c>
      <c r="TLS38" s="374" t="s">
        <v>1130</v>
      </c>
      <c r="TLT38" s="374" t="s">
        <v>1130</v>
      </c>
      <c r="TLU38" s="374" t="s">
        <v>1130</v>
      </c>
      <c r="TLV38" s="374" t="s">
        <v>1130</v>
      </c>
      <c r="TLW38" s="374" t="s">
        <v>1130</v>
      </c>
      <c r="TLX38" s="374" t="s">
        <v>1130</v>
      </c>
      <c r="TLY38" s="374" t="s">
        <v>1130</v>
      </c>
      <c r="TLZ38" s="374" t="s">
        <v>1130</v>
      </c>
      <c r="TMA38" s="374" t="s">
        <v>1130</v>
      </c>
      <c r="TMB38" s="374" t="s">
        <v>1130</v>
      </c>
      <c r="TMC38" s="374" t="s">
        <v>1130</v>
      </c>
      <c r="TMD38" s="374" t="s">
        <v>1130</v>
      </c>
      <c r="TME38" s="374" t="s">
        <v>1130</v>
      </c>
      <c r="TMF38" s="374" t="s">
        <v>1130</v>
      </c>
      <c r="TMG38" s="374" t="s">
        <v>1130</v>
      </c>
      <c r="TMH38" s="374" t="s">
        <v>1130</v>
      </c>
      <c r="TMI38" s="374" t="s">
        <v>1130</v>
      </c>
      <c r="TMJ38" s="374" t="s">
        <v>1130</v>
      </c>
      <c r="TMK38" s="374" t="s">
        <v>1130</v>
      </c>
      <c r="TML38" s="374" t="s">
        <v>1130</v>
      </c>
      <c r="TMM38" s="374" t="s">
        <v>1130</v>
      </c>
      <c r="TMN38" s="374" t="s">
        <v>1130</v>
      </c>
      <c r="TMO38" s="374" t="s">
        <v>1130</v>
      </c>
      <c r="TMP38" s="374" t="s">
        <v>1130</v>
      </c>
      <c r="TMQ38" s="374" t="s">
        <v>1130</v>
      </c>
      <c r="TMR38" s="374" t="s">
        <v>1130</v>
      </c>
      <c r="TMS38" s="374" t="s">
        <v>1130</v>
      </c>
      <c r="TMT38" s="374" t="s">
        <v>1130</v>
      </c>
      <c r="TMU38" s="374" t="s">
        <v>1130</v>
      </c>
      <c r="TMV38" s="374" t="s">
        <v>1130</v>
      </c>
      <c r="TMW38" s="374" t="s">
        <v>1130</v>
      </c>
      <c r="TMX38" s="374" t="s">
        <v>1130</v>
      </c>
      <c r="TMY38" s="374" t="s">
        <v>1130</v>
      </c>
      <c r="TMZ38" s="374" t="s">
        <v>1130</v>
      </c>
      <c r="TNA38" s="374" t="s">
        <v>1130</v>
      </c>
      <c r="TNB38" s="374" t="s">
        <v>1130</v>
      </c>
      <c r="TNC38" s="374" t="s">
        <v>1130</v>
      </c>
      <c r="TND38" s="374" t="s">
        <v>1130</v>
      </c>
      <c r="TNE38" s="374" t="s">
        <v>1130</v>
      </c>
      <c r="TNF38" s="374" t="s">
        <v>1130</v>
      </c>
      <c r="TNG38" s="374" t="s">
        <v>1130</v>
      </c>
      <c r="TNH38" s="374" t="s">
        <v>1130</v>
      </c>
      <c r="TNI38" s="374" t="s">
        <v>1130</v>
      </c>
      <c r="TNJ38" s="374" t="s">
        <v>1130</v>
      </c>
      <c r="TNK38" s="374" t="s">
        <v>1130</v>
      </c>
      <c r="TNL38" s="374" t="s">
        <v>1130</v>
      </c>
      <c r="TNM38" s="374" t="s">
        <v>1130</v>
      </c>
      <c r="TNN38" s="374" t="s">
        <v>1130</v>
      </c>
      <c r="TNO38" s="374" t="s">
        <v>1130</v>
      </c>
      <c r="TNP38" s="374" t="s">
        <v>1130</v>
      </c>
      <c r="TNQ38" s="374" t="s">
        <v>1130</v>
      </c>
      <c r="TNR38" s="374" t="s">
        <v>1130</v>
      </c>
      <c r="TNS38" s="374" t="s">
        <v>1130</v>
      </c>
      <c r="TNT38" s="374" t="s">
        <v>1130</v>
      </c>
      <c r="TNU38" s="374" t="s">
        <v>1130</v>
      </c>
      <c r="TNV38" s="374" t="s">
        <v>1130</v>
      </c>
      <c r="TNW38" s="374" t="s">
        <v>1130</v>
      </c>
      <c r="TNX38" s="374" t="s">
        <v>1130</v>
      </c>
      <c r="TNY38" s="374" t="s">
        <v>1130</v>
      </c>
      <c r="TNZ38" s="374" t="s">
        <v>1130</v>
      </c>
      <c r="TOA38" s="374" t="s">
        <v>1130</v>
      </c>
      <c r="TOB38" s="374" t="s">
        <v>1130</v>
      </c>
      <c r="TOC38" s="374" t="s">
        <v>1130</v>
      </c>
      <c r="TOD38" s="374" t="s">
        <v>1130</v>
      </c>
      <c r="TOE38" s="374" t="s">
        <v>1130</v>
      </c>
      <c r="TOF38" s="374" t="s">
        <v>1130</v>
      </c>
      <c r="TOG38" s="374" t="s">
        <v>1130</v>
      </c>
      <c r="TOH38" s="374" t="s">
        <v>1130</v>
      </c>
      <c r="TOI38" s="374" t="s">
        <v>1130</v>
      </c>
      <c r="TOJ38" s="374" t="s">
        <v>1130</v>
      </c>
      <c r="TOK38" s="374" t="s">
        <v>1130</v>
      </c>
      <c r="TOL38" s="374" t="s">
        <v>1130</v>
      </c>
      <c r="TOM38" s="374" t="s">
        <v>1130</v>
      </c>
      <c r="TON38" s="374" t="s">
        <v>1130</v>
      </c>
      <c r="TOO38" s="374" t="s">
        <v>1130</v>
      </c>
      <c r="TOP38" s="374" t="s">
        <v>1130</v>
      </c>
      <c r="TOQ38" s="374" t="s">
        <v>1130</v>
      </c>
      <c r="TOR38" s="374" t="s">
        <v>1130</v>
      </c>
      <c r="TOS38" s="374" t="s">
        <v>1130</v>
      </c>
      <c r="TOT38" s="374" t="s">
        <v>1130</v>
      </c>
      <c r="TOU38" s="374" t="s">
        <v>1130</v>
      </c>
      <c r="TOV38" s="374" t="s">
        <v>1130</v>
      </c>
      <c r="TOW38" s="374" t="s">
        <v>1130</v>
      </c>
      <c r="TOX38" s="374" t="s">
        <v>1130</v>
      </c>
      <c r="TOY38" s="374" t="s">
        <v>1130</v>
      </c>
      <c r="TOZ38" s="374" t="s">
        <v>1130</v>
      </c>
      <c r="TPA38" s="374" t="s">
        <v>1130</v>
      </c>
      <c r="TPB38" s="374" t="s">
        <v>1130</v>
      </c>
      <c r="TPC38" s="374" t="s">
        <v>1130</v>
      </c>
      <c r="TPD38" s="374" t="s">
        <v>1130</v>
      </c>
      <c r="TPE38" s="374" t="s">
        <v>1130</v>
      </c>
      <c r="TPF38" s="374" t="s">
        <v>1130</v>
      </c>
      <c r="TPG38" s="374" t="s">
        <v>1130</v>
      </c>
      <c r="TPH38" s="374" t="s">
        <v>1130</v>
      </c>
      <c r="TPI38" s="374" t="s">
        <v>1130</v>
      </c>
      <c r="TPJ38" s="374" t="s">
        <v>1130</v>
      </c>
      <c r="TPK38" s="374" t="s">
        <v>1130</v>
      </c>
      <c r="TPL38" s="374" t="s">
        <v>1130</v>
      </c>
      <c r="TPM38" s="374" t="s">
        <v>1130</v>
      </c>
      <c r="TPN38" s="374" t="s">
        <v>1130</v>
      </c>
      <c r="TPO38" s="374" t="s">
        <v>1130</v>
      </c>
      <c r="TPP38" s="374" t="s">
        <v>1130</v>
      </c>
      <c r="TPQ38" s="374" t="s">
        <v>1130</v>
      </c>
      <c r="TPR38" s="374" t="s">
        <v>1130</v>
      </c>
      <c r="TPS38" s="374" t="s">
        <v>1130</v>
      </c>
      <c r="TPT38" s="374" t="s">
        <v>1130</v>
      </c>
      <c r="TPU38" s="374" t="s">
        <v>1130</v>
      </c>
      <c r="TPV38" s="374" t="s">
        <v>1130</v>
      </c>
      <c r="TPW38" s="374" t="s">
        <v>1130</v>
      </c>
      <c r="TPX38" s="374" t="s">
        <v>1130</v>
      </c>
      <c r="TPY38" s="374" t="s">
        <v>1130</v>
      </c>
      <c r="TPZ38" s="374" t="s">
        <v>1130</v>
      </c>
      <c r="TQA38" s="374" t="s">
        <v>1130</v>
      </c>
      <c r="TQB38" s="374" t="s">
        <v>1130</v>
      </c>
      <c r="TQC38" s="374" t="s">
        <v>1130</v>
      </c>
      <c r="TQD38" s="374" t="s">
        <v>1130</v>
      </c>
      <c r="TQE38" s="374" t="s">
        <v>1130</v>
      </c>
      <c r="TQF38" s="374" t="s">
        <v>1130</v>
      </c>
      <c r="TQG38" s="374" t="s">
        <v>1130</v>
      </c>
      <c r="TQH38" s="374" t="s">
        <v>1130</v>
      </c>
      <c r="TQI38" s="374" t="s">
        <v>1130</v>
      </c>
      <c r="TQJ38" s="374" t="s">
        <v>1130</v>
      </c>
      <c r="TQK38" s="374" t="s">
        <v>1130</v>
      </c>
      <c r="TQL38" s="374" t="s">
        <v>1130</v>
      </c>
      <c r="TQM38" s="374" t="s">
        <v>1130</v>
      </c>
      <c r="TQN38" s="374" t="s">
        <v>1130</v>
      </c>
      <c r="TQO38" s="374" t="s">
        <v>1130</v>
      </c>
      <c r="TQP38" s="374" t="s">
        <v>1130</v>
      </c>
      <c r="TQQ38" s="374" t="s">
        <v>1130</v>
      </c>
      <c r="TQR38" s="374" t="s">
        <v>1130</v>
      </c>
      <c r="TQS38" s="374" t="s">
        <v>1130</v>
      </c>
      <c r="TQT38" s="374" t="s">
        <v>1130</v>
      </c>
      <c r="TQU38" s="374" t="s">
        <v>1130</v>
      </c>
      <c r="TQV38" s="374" t="s">
        <v>1130</v>
      </c>
      <c r="TQW38" s="374" t="s">
        <v>1130</v>
      </c>
      <c r="TQX38" s="374" t="s">
        <v>1130</v>
      </c>
      <c r="TQY38" s="374" t="s">
        <v>1130</v>
      </c>
      <c r="TQZ38" s="374" t="s">
        <v>1130</v>
      </c>
      <c r="TRA38" s="374" t="s">
        <v>1130</v>
      </c>
      <c r="TRB38" s="374" t="s">
        <v>1130</v>
      </c>
      <c r="TRC38" s="374" t="s">
        <v>1130</v>
      </c>
      <c r="TRD38" s="374" t="s">
        <v>1130</v>
      </c>
      <c r="TRE38" s="374" t="s">
        <v>1130</v>
      </c>
      <c r="TRF38" s="374" t="s">
        <v>1130</v>
      </c>
      <c r="TRG38" s="374" t="s">
        <v>1130</v>
      </c>
      <c r="TRH38" s="374" t="s">
        <v>1130</v>
      </c>
      <c r="TRI38" s="374" t="s">
        <v>1130</v>
      </c>
      <c r="TRJ38" s="374" t="s">
        <v>1130</v>
      </c>
      <c r="TRK38" s="374" t="s">
        <v>1130</v>
      </c>
      <c r="TRL38" s="374" t="s">
        <v>1130</v>
      </c>
      <c r="TRM38" s="374" t="s">
        <v>1130</v>
      </c>
      <c r="TRN38" s="374" t="s">
        <v>1130</v>
      </c>
      <c r="TRO38" s="374" t="s">
        <v>1130</v>
      </c>
      <c r="TRP38" s="374" t="s">
        <v>1130</v>
      </c>
      <c r="TRQ38" s="374" t="s">
        <v>1130</v>
      </c>
      <c r="TRR38" s="374" t="s">
        <v>1130</v>
      </c>
      <c r="TRS38" s="374" t="s">
        <v>1130</v>
      </c>
      <c r="TRT38" s="374" t="s">
        <v>1130</v>
      </c>
      <c r="TRU38" s="374" t="s">
        <v>1130</v>
      </c>
      <c r="TRV38" s="374" t="s">
        <v>1130</v>
      </c>
      <c r="TRW38" s="374" t="s">
        <v>1130</v>
      </c>
      <c r="TRX38" s="374" t="s">
        <v>1130</v>
      </c>
      <c r="TRY38" s="374" t="s">
        <v>1130</v>
      </c>
      <c r="TRZ38" s="374" t="s">
        <v>1130</v>
      </c>
      <c r="TSA38" s="374" t="s">
        <v>1130</v>
      </c>
      <c r="TSB38" s="374" t="s">
        <v>1130</v>
      </c>
      <c r="TSC38" s="374" t="s">
        <v>1130</v>
      </c>
      <c r="TSD38" s="374" t="s">
        <v>1130</v>
      </c>
      <c r="TSE38" s="374" t="s">
        <v>1130</v>
      </c>
      <c r="TSF38" s="374" t="s">
        <v>1130</v>
      </c>
      <c r="TSG38" s="374" t="s">
        <v>1130</v>
      </c>
      <c r="TSH38" s="374" t="s">
        <v>1130</v>
      </c>
      <c r="TSI38" s="374" t="s">
        <v>1130</v>
      </c>
      <c r="TSJ38" s="374" t="s">
        <v>1130</v>
      </c>
      <c r="TSK38" s="374" t="s">
        <v>1130</v>
      </c>
      <c r="TSL38" s="374" t="s">
        <v>1130</v>
      </c>
      <c r="TSM38" s="374" t="s">
        <v>1130</v>
      </c>
      <c r="TSN38" s="374" t="s">
        <v>1130</v>
      </c>
      <c r="TSO38" s="374" t="s">
        <v>1130</v>
      </c>
      <c r="TSP38" s="374" t="s">
        <v>1130</v>
      </c>
      <c r="TSQ38" s="374" t="s">
        <v>1130</v>
      </c>
      <c r="TSR38" s="374" t="s">
        <v>1130</v>
      </c>
      <c r="TSS38" s="374" t="s">
        <v>1130</v>
      </c>
      <c r="TST38" s="374" t="s">
        <v>1130</v>
      </c>
      <c r="TSU38" s="374" t="s">
        <v>1130</v>
      </c>
      <c r="TSV38" s="374" t="s">
        <v>1130</v>
      </c>
      <c r="TSW38" s="374" t="s">
        <v>1130</v>
      </c>
      <c r="TSX38" s="374" t="s">
        <v>1130</v>
      </c>
      <c r="TSY38" s="374" t="s">
        <v>1130</v>
      </c>
      <c r="TSZ38" s="374" t="s">
        <v>1130</v>
      </c>
      <c r="TTA38" s="374" t="s">
        <v>1130</v>
      </c>
      <c r="TTB38" s="374" t="s">
        <v>1130</v>
      </c>
      <c r="TTC38" s="374" t="s">
        <v>1130</v>
      </c>
      <c r="TTD38" s="374" t="s">
        <v>1130</v>
      </c>
      <c r="TTE38" s="374" t="s">
        <v>1130</v>
      </c>
      <c r="TTF38" s="374" t="s">
        <v>1130</v>
      </c>
      <c r="TTG38" s="374" t="s">
        <v>1130</v>
      </c>
      <c r="TTH38" s="374" t="s">
        <v>1130</v>
      </c>
      <c r="TTI38" s="374" t="s">
        <v>1130</v>
      </c>
      <c r="TTJ38" s="374" t="s">
        <v>1130</v>
      </c>
      <c r="TTK38" s="374" t="s">
        <v>1130</v>
      </c>
      <c r="TTL38" s="374" t="s">
        <v>1130</v>
      </c>
      <c r="TTM38" s="374" t="s">
        <v>1130</v>
      </c>
      <c r="TTN38" s="374" t="s">
        <v>1130</v>
      </c>
      <c r="TTO38" s="374" t="s">
        <v>1130</v>
      </c>
      <c r="TTP38" s="374" t="s">
        <v>1130</v>
      </c>
      <c r="TTQ38" s="374" t="s">
        <v>1130</v>
      </c>
      <c r="TTR38" s="374" t="s">
        <v>1130</v>
      </c>
      <c r="TTS38" s="374" t="s">
        <v>1130</v>
      </c>
      <c r="TTT38" s="374" t="s">
        <v>1130</v>
      </c>
      <c r="TTU38" s="374" t="s">
        <v>1130</v>
      </c>
      <c r="TTV38" s="374" t="s">
        <v>1130</v>
      </c>
      <c r="TTW38" s="374" t="s">
        <v>1130</v>
      </c>
      <c r="TTX38" s="374" t="s">
        <v>1130</v>
      </c>
      <c r="TTY38" s="374" t="s">
        <v>1130</v>
      </c>
      <c r="TTZ38" s="374" t="s">
        <v>1130</v>
      </c>
      <c r="TUA38" s="374" t="s">
        <v>1130</v>
      </c>
      <c r="TUB38" s="374" t="s">
        <v>1130</v>
      </c>
      <c r="TUC38" s="374" t="s">
        <v>1130</v>
      </c>
      <c r="TUD38" s="374" t="s">
        <v>1130</v>
      </c>
      <c r="TUE38" s="374" t="s">
        <v>1130</v>
      </c>
      <c r="TUF38" s="374" t="s">
        <v>1130</v>
      </c>
      <c r="TUG38" s="374" t="s">
        <v>1130</v>
      </c>
      <c r="TUH38" s="374" t="s">
        <v>1130</v>
      </c>
      <c r="TUI38" s="374" t="s">
        <v>1130</v>
      </c>
      <c r="TUJ38" s="374" t="s">
        <v>1130</v>
      </c>
      <c r="TUK38" s="374" t="s">
        <v>1130</v>
      </c>
      <c r="TUL38" s="374" t="s">
        <v>1130</v>
      </c>
      <c r="TUM38" s="374" t="s">
        <v>1130</v>
      </c>
      <c r="TUN38" s="374" t="s">
        <v>1130</v>
      </c>
      <c r="TUO38" s="374" t="s">
        <v>1130</v>
      </c>
      <c r="TUP38" s="374" t="s">
        <v>1130</v>
      </c>
      <c r="TUQ38" s="374" t="s">
        <v>1130</v>
      </c>
      <c r="TUR38" s="374" t="s">
        <v>1130</v>
      </c>
      <c r="TUS38" s="374" t="s">
        <v>1130</v>
      </c>
      <c r="TUT38" s="374" t="s">
        <v>1130</v>
      </c>
      <c r="TUU38" s="374" t="s">
        <v>1130</v>
      </c>
      <c r="TUV38" s="374" t="s">
        <v>1130</v>
      </c>
      <c r="TUW38" s="374" t="s">
        <v>1130</v>
      </c>
      <c r="TUX38" s="374" t="s">
        <v>1130</v>
      </c>
      <c r="TUY38" s="374" t="s">
        <v>1130</v>
      </c>
      <c r="TUZ38" s="374" t="s">
        <v>1130</v>
      </c>
      <c r="TVA38" s="374" t="s">
        <v>1130</v>
      </c>
      <c r="TVB38" s="374" t="s">
        <v>1130</v>
      </c>
      <c r="TVC38" s="374" t="s">
        <v>1130</v>
      </c>
      <c r="TVD38" s="374" t="s">
        <v>1130</v>
      </c>
      <c r="TVE38" s="374" t="s">
        <v>1130</v>
      </c>
      <c r="TVF38" s="374" t="s">
        <v>1130</v>
      </c>
      <c r="TVG38" s="374" t="s">
        <v>1130</v>
      </c>
      <c r="TVH38" s="374" t="s">
        <v>1130</v>
      </c>
      <c r="TVI38" s="374" t="s">
        <v>1130</v>
      </c>
      <c r="TVJ38" s="374" t="s">
        <v>1130</v>
      </c>
      <c r="TVK38" s="374" t="s">
        <v>1130</v>
      </c>
      <c r="TVL38" s="374" t="s">
        <v>1130</v>
      </c>
      <c r="TVM38" s="374" t="s">
        <v>1130</v>
      </c>
      <c r="TVN38" s="374" t="s">
        <v>1130</v>
      </c>
      <c r="TVO38" s="374" t="s">
        <v>1130</v>
      </c>
      <c r="TVP38" s="374" t="s">
        <v>1130</v>
      </c>
      <c r="TVQ38" s="374" t="s">
        <v>1130</v>
      </c>
      <c r="TVR38" s="374" t="s">
        <v>1130</v>
      </c>
      <c r="TVS38" s="374" t="s">
        <v>1130</v>
      </c>
      <c r="TVT38" s="374" t="s">
        <v>1130</v>
      </c>
      <c r="TVU38" s="374" t="s">
        <v>1130</v>
      </c>
      <c r="TVV38" s="374" t="s">
        <v>1130</v>
      </c>
      <c r="TVW38" s="374" t="s">
        <v>1130</v>
      </c>
      <c r="TVX38" s="374" t="s">
        <v>1130</v>
      </c>
      <c r="TVY38" s="374" t="s">
        <v>1130</v>
      </c>
      <c r="TVZ38" s="374" t="s">
        <v>1130</v>
      </c>
      <c r="TWA38" s="374" t="s">
        <v>1130</v>
      </c>
      <c r="TWB38" s="374" t="s">
        <v>1130</v>
      </c>
      <c r="TWC38" s="374" t="s">
        <v>1130</v>
      </c>
      <c r="TWD38" s="374" t="s">
        <v>1130</v>
      </c>
      <c r="TWE38" s="374" t="s">
        <v>1130</v>
      </c>
      <c r="TWF38" s="374" t="s">
        <v>1130</v>
      </c>
      <c r="TWG38" s="374" t="s">
        <v>1130</v>
      </c>
      <c r="TWH38" s="374" t="s">
        <v>1130</v>
      </c>
      <c r="TWI38" s="374" t="s">
        <v>1130</v>
      </c>
      <c r="TWJ38" s="374" t="s">
        <v>1130</v>
      </c>
      <c r="TWK38" s="374" t="s">
        <v>1130</v>
      </c>
      <c r="TWL38" s="374" t="s">
        <v>1130</v>
      </c>
      <c r="TWM38" s="374" t="s">
        <v>1130</v>
      </c>
      <c r="TWN38" s="374" t="s">
        <v>1130</v>
      </c>
      <c r="TWO38" s="374" t="s">
        <v>1130</v>
      </c>
      <c r="TWP38" s="374" t="s">
        <v>1130</v>
      </c>
      <c r="TWQ38" s="374" t="s">
        <v>1130</v>
      </c>
      <c r="TWR38" s="374" t="s">
        <v>1130</v>
      </c>
      <c r="TWS38" s="374" t="s">
        <v>1130</v>
      </c>
      <c r="TWT38" s="374" t="s">
        <v>1130</v>
      </c>
      <c r="TWU38" s="374" t="s">
        <v>1130</v>
      </c>
      <c r="TWV38" s="374" t="s">
        <v>1130</v>
      </c>
      <c r="TWW38" s="374" t="s">
        <v>1130</v>
      </c>
      <c r="TWX38" s="374" t="s">
        <v>1130</v>
      </c>
      <c r="TWY38" s="374" t="s">
        <v>1130</v>
      </c>
      <c r="TWZ38" s="374" t="s">
        <v>1130</v>
      </c>
      <c r="TXA38" s="374" t="s">
        <v>1130</v>
      </c>
      <c r="TXB38" s="374" t="s">
        <v>1130</v>
      </c>
      <c r="TXC38" s="374" t="s">
        <v>1130</v>
      </c>
      <c r="TXD38" s="374" t="s">
        <v>1130</v>
      </c>
      <c r="TXE38" s="374" t="s">
        <v>1130</v>
      </c>
      <c r="TXF38" s="374" t="s">
        <v>1130</v>
      </c>
      <c r="TXG38" s="374" t="s">
        <v>1130</v>
      </c>
      <c r="TXH38" s="374" t="s">
        <v>1130</v>
      </c>
      <c r="TXI38" s="374" t="s">
        <v>1130</v>
      </c>
      <c r="TXJ38" s="374" t="s">
        <v>1130</v>
      </c>
      <c r="TXK38" s="374" t="s">
        <v>1130</v>
      </c>
      <c r="TXL38" s="374" t="s">
        <v>1130</v>
      </c>
      <c r="TXM38" s="374" t="s">
        <v>1130</v>
      </c>
      <c r="TXN38" s="374" t="s">
        <v>1130</v>
      </c>
      <c r="TXO38" s="374" t="s">
        <v>1130</v>
      </c>
      <c r="TXP38" s="374" t="s">
        <v>1130</v>
      </c>
      <c r="TXQ38" s="374" t="s">
        <v>1130</v>
      </c>
      <c r="TXR38" s="374" t="s">
        <v>1130</v>
      </c>
      <c r="TXS38" s="374" t="s">
        <v>1130</v>
      </c>
      <c r="TXT38" s="374" t="s">
        <v>1130</v>
      </c>
      <c r="TXU38" s="374" t="s">
        <v>1130</v>
      </c>
      <c r="TXV38" s="374" t="s">
        <v>1130</v>
      </c>
      <c r="TXW38" s="374" t="s">
        <v>1130</v>
      </c>
      <c r="TXX38" s="374" t="s">
        <v>1130</v>
      </c>
      <c r="TXY38" s="374" t="s">
        <v>1130</v>
      </c>
      <c r="TXZ38" s="374" t="s">
        <v>1130</v>
      </c>
      <c r="TYA38" s="374" t="s">
        <v>1130</v>
      </c>
      <c r="TYB38" s="374" t="s">
        <v>1130</v>
      </c>
      <c r="TYC38" s="374" t="s">
        <v>1130</v>
      </c>
      <c r="TYD38" s="374" t="s">
        <v>1130</v>
      </c>
      <c r="TYE38" s="374" t="s">
        <v>1130</v>
      </c>
      <c r="TYF38" s="374" t="s">
        <v>1130</v>
      </c>
      <c r="TYG38" s="374" t="s">
        <v>1130</v>
      </c>
      <c r="TYH38" s="374" t="s">
        <v>1130</v>
      </c>
      <c r="TYI38" s="374" t="s">
        <v>1130</v>
      </c>
      <c r="TYJ38" s="374" t="s">
        <v>1130</v>
      </c>
      <c r="TYK38" s="374" t="s">
        <v>1130</v>
      </c>
      <c r="TYL38" s="374" t="s">
        <v>1130</v>
      </c>
      <c r="TYM38" s="374" t="s">
        <v>1130</v>
      </c>
      <c r="TYN38" s="374" t="s">
        <v>1130</v>
      </c>
      <c r="TYO38" s="374" t="s">
        <v>1130</v>
      </c>
      <c r="TYP38" s="374" t="s">
        <v>1130</v>
      </c>
      <c r="TYQ38" s="374" t="s">
        <v>1130</v>
      </c>
      <c r="TYR38" s="374" t="s">
        <v>1130</v>
      </c>
      <c r="TYS38" s="374" t="s">
        <v>1130</v>
      </c>
      <c r="TYT38" s="374" t="s">
        <v>1130</v>
      </c>
      <c r="TYU38" s="374" t="s">
        <v>1130</v>
      </c>
      <c r="TYV38" s="374" t="s">
        <v>1130</v>
      </c>
      <c r="TYW38" s="374" t="s">
        <v>1130</v>
      </c>
      <c r="TYX38" s="374" t="s">
        <v>1130</v>
      </c>
      <c r="TYY38" s="374" t="s">
        <v>1130</v>
      </c>
      <c r="TYZ38" s="374" t="s">
        <v>1130</v>
      </c>
      <c r="TZA38" s="374" t="s">
        <v>1130</v>
      </c>
      <c r="TZB38" s="374" t="s">
        <v>1130</v>
      </c>
      <c r="TZC38" s="374" t="s">
        <v>1130</v>
      </c>
      <c r="TZD38" s="374" t="s">
        <v>1130</v>
      </c>
      <c r="TZE38" s="374" t="s">
        <v>1130</v>
      </c>
      <c r="TZF38" s="374" t="s">
        <v>1130</v>
      </c>
      <c r="TZG38" s="374" t="s">
        <v>1130</v>
      </c>
      <c r="TZH38" s="374" t="s">
        <v>1130</v>
      </c>
      <c r="TZI38" s="374" t="s">
        <v>1130</v>
      </c>
      <c r="TZJ38" s="374" t="s">
        <v>1130</v>
      </c>
      <c r="TZK38" s="374" t="s">
        <v>1130</v>
      </c>
      <c r="TZL38" s="374" t="s">
        <v>1130</v>
      </c>
      <c r="TZM38" s="374" t="s">
        <v>1130</v>
      </c>
      <c r="TZN38" s="374" t="s">
        <v>1130</v>
      </c>
      <c r="TZO38" s="374" t="s">
        <v>1130</v>
      </c>
      <c r="TZP38" s="374" t="s">
        <v>1130</v>
      </c>
      <c r="TZQ38" s="374" t="s">
        <v>1130</v>
      </c>
      <c r="TZR38" s="374" t="s">
        <v>1130</v>
      </c>
      <c r="TZS38" s="374" t="s">
        <v>1130</v>
      </c>
      <c r="TZT38" s="374" t="s">
        <v>1130</v>
      </c>
      <c r="TZU38" s="374" t="s">
        <v>1130</v>
      </c>
      <c r="TZV38" s="374" t="s">
        <v>1130</v>
      </c>
      <c r="TZW38" s="374" t="s">
        <v>1130</v>
      </c>
      <c r="TZX38" s="374" t="s">
        <v>1130</v>
      </c>
      <c r="TZY38" s="374" t="s">
        <v>1130</v>
      </c>
      <c r="TZZ38" s="374" t="s">
        <v>1130</v>
      </c>
      <c r="UAA38" s="374" t="s">
        <v>1130</v>
      </c>
      <c r="UAB38" s="374" t="s">
        <v>1130</v>
      </c>
      <c r="UAC38" s="374" t="s">
        <v>1130</v>
      </c>
      <c r="UAD38" s="374" t="s">
        <v>1130</v>
      </c>
      <c r="UAE38" s="374" t="s">
        <v>1130</v>
      </c>
      <c r="UAF38" s="374" t="s">
        <v>1130</v>
      </c>
      <c r="UAG38" s="374" t="s">
        <v>1130</v>
      </c>
      <c r="UAH38" s="374" t="s">
        <v>1130</v>
      </c>
      <c r="UAI38" s="374" t="s">
        <v>1130</v>
      </c>
      <c r="UAJ38" s="374" t="s">
        <v>1130</v>
      </c>
      <c r="UAK38" s="374" t="s">
        <v>1130</v>
      </c>
      <c r="UAL38" s="374" t="s">
        <v>1130</v>
      </c>
      <c r="UAM38" s="374" t="s">
        <v>1130</v>
      </c>
      <c r="UAN38" s="374" t="s">
        <v>1130</v>
      </c>
      <c r="UAO38" s="374" t="s">
        <v>1130</v>
      </c>
      <c r="UAP38" s="374" t="s">
        <v>1130</v>
      </c>
      <c r="UAQ38" s="374" t="s">
        <v>1130</v>
      </c>
      <c r="UAR38" s="374" t="s">
        <v>1130</v>
      </c>
      <c r="UAS38" s="374" t="s">
        <v>1130</v>
      </c>
      <c r="UAT38" s="374" t="s">
        <v>1130</v>
      </c>
      <c r="UAU38" s="374" t="s">
        <v>1130</v>
      </c>
      <c r="UAV38" s="374" t="s">
        <v>1130</v>
      </c>
      <c r="UAW38" s="374" t="s">
        <v>1130</v>
      </c>
      <c r="UAX38" s="374" t="s">
        <v>1130</v>
      </c>
      <c r="UAY38" s="374" t="s">
        <v>1130</v>
      </c>
      <c r="UAZ38" s="374" t="s">
        <v>1130</v>
      </c>
      <c r="UBA38" s="374" t="s">
        <v>1130</v>
      </c>
      <c r="UBB38" s="374" t="s">
        <v>1130</v>
      </c>
      <c r="UBC38" s="374" t="s">
        <v>1130</v>
      </c>
      <c r="UBD38" s="374" t="s">
        <v>1130</v>
      </c>
      <c r="UBE38" s="374" t="s">
        <v>1130</v>
      </c>
      <c r="UBF38" s="374" t="s">
        <v>1130</v>
      </c>
      <c r="UBG38" s="374" t="s">
        <v>1130</v>
      </c>
      <c r="UBH38" s="374" t="s">
        <v>1130</v>
      </c>
      <c r="UBI38" s="374" t="s">
        <v>1130</v>
      </c>
      <c r="UBJ38" s="374" t="s">
        <v>1130</v>
      </c>
      <c r="UBK38" s="374" t="s">
        <v>1130</v>
      </c>
      <c r="UBL38" s="374" t="s">
        <v>1130</v>
      </c>
      <c r="UBM38" s="374" t="s">
        <v>1130</v>
      </c>
      <c r="UBN38" s="374" t="s">
        <v>1130</v>
      </c>
      <c r="UBO38" s="374" t="s">
        <v>1130</v>
      </c>
      <c r="UBP38" s="374" t="s">
        <v>1130</v>
      </c>
      <c r="UBQ38" s="374" t="s">
        <v>1130</v>
      </c>
      <c r="UBR38" s="374" t="s">
        <v>1130</v>
      </c>
      <c r="UBS38" s="374" t="s">
        <v>1130</v>
      </c>
      <c r="UBT38" s="374" t="s">
        <v>1130</v>
      </c>
      <c r="UBU38" s="374" t="s">
        <v>1130</v>
      </c>
      <c r="UBV38" s="374" t="s">
        <v>1130</v>
      </c>
      <c r="UBW38" s="374" t="s">
        <v>1130</v>
      </c>
      <c r="UBX38" s="374" t="s">
        <v>1130</v>
      </c>
      <c r="UBY38" s="374" t="s">
        <v>1130</v>
      </c>
      <c r="UBZ38" s="374" t="s">
        <v>1130</v>
      </c>
      <c r="UCA38" s="374" t="s">
        <v>1130</v>
      </c>
      <c r="UCB38" s="374" t="s">
        <v>1130</v>
      </c>
      <c r="UCC38" s="374" t="s">
        <v>1130</v>
      </c>
      <c r="UCD38" s="374" t="s">
        <v>1130</v>
      </c>
      <c r="UCE38" s="374" t="s">
        <v>1130</v>
      </c>
      <c r="UCF38" s="374" t="s">
        <v>1130</v>
      </c>
      <c r="UCG38" s="374" t="s">
        <v>1130</v>
      </c>
      <c r="UCH38" s="374" t="s">
        <v>1130</v>
      </c>
      <c r="UCI38" s="374" t="s">
        <v>1130</v>
      </c>
      <c r="UCJ38" s="374" t="s">
        <v>1130</v>
      </c>
      <c r="UCK38" s="374" t="s">
        <v>1130</v>
      </c>
      <c r="UCL38" s="374" t="s">
        <v>1130</v>
      </c>
      <c r="UCM38" s="374" t="s">
        <v>1130</v>
      </c>
      <c r="UCN38" s="374" t="s">
        <v>1130</v>
      </c>
      <c r="UCO38" s="374" t="s">
        <v>1130</v>
      </c>
      <c r="UCP38" s="374" t="s">
        <v>1130</v>
      </c>
      <c r="UCQ38" s="374" t="s">
        <v>1130</v>
      </c>
      <c r="UCR38" s="374" t="s">
        <v>1130</v>
      </c>
      <c r="UCS38" s="374" t="s">
        <v>1130</v>
      </c>
      <c r="UCT38" s="374" t="s">
        <v>1130</v>
      </c>
      <c r="UCU38" s="374" t="s">
        <v>1130</v>
      </c>
      <c r="UCV38" s="374" t="s">
        <v>1130</v>
      </c>
      <c r="UCW38" s="374" t="s">
        <v>1130</v>
      </c>
      <c r="UCX38" s="374" t="s">
        <v>1130</v>
      </c>
      <c r="UCY38" s="374" t="s">
        <v>1130</v>
      </c>
      <c r="UCZ38" s="374" t="s">
        <v>1130</v>
      </c>
      <c r="UDA38" s="374" t="s">
        <v>1130</v>
      </c>
      <c r="UDB38" s="374" t="s">
        <v>1130</v>
      </c>
      <c r="UDC38" s="374" t="s">
        <v>1130</v>
      </c>
      <c r="UDD38" s="374" t="s">
        <v>1130</v>
      </c>
      <c r="UDE38" s="374" t="s">
        <v>1130</v>
      </c>
      <c r="UDF38" s="374" t="s">
        <v>1130</v>
      </c>
      <c r="UDG38" s="374" t="s">
        <v>1130</v>
      </c>
      <c r="UDH38" s="374" t="s">
        <v>1130</v>
      </c>
      <c r="UDI38" s="374" t="s">
        <v>1130</v>
      </c>
      <c r="UDJ38" s="374" t="s">
        <v>1130</v>
      </c>
      <c r="UDK38" s="374" t="s">
        <v>1130</v>
      </c>
      <c r="UDL38" s="374" t="s">
        <v>1130</v>
      </c>
      <c r="UDM38" s="374" t="s">
        <v>1130</v>
      </c>
      <c r="UDN38" s="374" t="s">
        <v>1130</v>
      </c>
      <c r="UDO38" s="374" t="s">
        <v>1130</v>
      </c>
      <c r="UDP38" s="374" t="s">
        <v>1130</v>
      </c>
      <c r="UDQ38" s="374" t="s">
        <v>1130</v>
      </c>
      <c r="UDR38" s="374" t="s">
        <v>1130</v>
      </c>
      <c r="UDS38" s="374" t="s">
        <v>1130</v>
      </c>
      <c r="UDT38" s="374" t="s">
        <v>1130</v>
      </c>
      <c r="UDU38" s="374" t="s">
        <v>1130</v>
      </c>
      <c r="UDV38" s="374" t="s">
        <v>1130</v>
      </c>
      <c r="UDW38" s="374" t="s">
        <v>1130</v>
      </c>
      <c r="UDX38" s="374" t="s">
        <v>1130</v>
      </c>
      <c r="UDY38" s="374" t="s">
        <v>1130</v>
      </c>
      <c r="UDZ38" s="374" t="s">
        <v>1130</v>
      </c>
      <c r="UEA38" s="374" t="s">
        <v>1130</v>
      </c>
      <c r="UEB38" s="374" t="s">
        <v>1130</v>
      </c>
      <c r="UEC38" s="374" t="s">
        <v>1130</v>
      </c>
      <c r="UED38" s="374" t="s">
        <v>1130</v>
      </c>
      <c r="UEE38" s="374" t="s">
        <v>1130</v>
      </c>
      <c r="UEF38" s="374" t="s">
        <v>1130</v>
      </c>
      <c r="UEG38" s="374" t="s">
        <v>1130</v>
      </c>
      <c r="UEH38" s="374" t="s">
        <v>1130</v>
      </c>
      <c r="UEI38" s="374" t="s">
        <v>1130</v>
      </c>
      <c r="UEJ38" s="374" t="s">
        <v>1130</v>
      </c>
      <c r="UEK38" s="374" t="s">
        <v>1130</v>
      </c>
      <c r="UEL38" s="374" t="s">
        <v>1130</v>
      </c>
      <c r="UEM38" s="374" t="s">
        <v>1130</v>
      </c>
      <c r="UEN38" s="374" t="s">
        <v>1130</v>
      </c>
      <c r="UEO38" s="374" t="s">
        <v>1130</v>
      </c>
      <c r="UEP38" s="374" t="s">
        <v>1130</v>
      </c>
      <c r="UEQ38" s="374" t="s">
        <v>1130</v>
      </c>
      <c r="UER38" s="374" t="s">
        <v>1130</v>
      </c>
      <c r="UES38" s="374" t="s">
        <v>1130</v>
      </c>
      <c r="UET38" s="374" t="s">
        <v>1130</v>
      </c>
      <c r="UEU38" s="374" t="s">
        <v>1130</v>
      </c>
      <c r="UEV38" s="374" t="s">
        <v>1130</v>
      </c>
      <c r="UEW38" s="374" t="s">
        <v>1130</v>
      </c>
      <c r="UEX38" s="374" t="s">
        <v>1130</v>
      </c>
      <c r="UEY38" s="374" t="s">
        <v>1130</v>
      </c>
      <c r="UEZ38" s="374" t="s">
        <v>1130</v>
      </c>
      <c r="UFA38" s="374" t="s">
        <v>1130</v>
      </c>
      <c r="UFB38" s="374" t="s">
        <v>1130</v>
      </c>
      <c r="UFC38" s="374" t="s">
        <v>1130</v>
      </c>
      <c r="UFD38" s="374" t="s">
        <v>1130</v>
      </c>
      <c r="UFE38" s="374" t="s">
        <v>1130</v>
      </c>
      <c r="UFF38" s="374" t="s">
        <v>1130</v>
      </c>
      <c r="UFG38" s="374" t="s">
        <v>1130</v>
      </c>
      <c r="UFH38" s="374" t="s">
        <v>1130</v>
      </c>
      <c r="UFI38" s="374" t="s">
        <v>1130</v>
      </c>
      <c r="UFJ38" s="374" t="s">
        <v>1130</v>
      </c>
      <c r="UFK38" s="374" t="s">
        <v>1130</v>
      </c>
      <c r="UFL38" s="374" t="s">
        <v>1130</v>
      </c>
      <c r="UFM38" s="374" t="s">
        <v>1130</v>
      </c>
      <c r="UFN38" s="374" t="s">
        <v>1130</v>
      </c>
      <c r="UFO38" s="374" t="s">
        <v>1130</v>
      </c>
      <c r="UFP38" s="374" t="s">
        <v>1130</v>
      </c>
      <c r="UFQ38" s="374" t="s">
        <v>1130</v>
      </c>
      <c r="UFR38" s="374" t="s">
        <v>1130</v>
      </c>
      <c r="UFS38" s="374" t="s">
        <v>1130</v>
      </c>
      <c r="UFT38" s="374" t="s">
        <v>1130</v>
      </c>
      <c r="UFU38" s="374" t="s">
        <v>1130</v>
      </c>
      <c r="UFV38" s="374" t="s">
        <v>1130</v>
      </c>
      <c r="UFW38" s="374" t="s">
        <v>1130</v>
      </c>
      <c r="UFX38" s="374" t="s">
        <v>1130</v>
      </c>
      <c r="UFY38" s="374" t="s">
        <v>1130</v>
      </c>
      <c r="UFZ38" s="374" t="s">
        <v>1130</v>
      </c>
      <c r="UGA38" s="374" t="s">
        <v>1130</v>
      </c>
      <c r="UGB38" s="374" t="s">
        <v>1130</v>
      </c>
      <c r="UGC38" s="374" t="s">
        <v>1130</v>
      </c>
      <c r="UGD38" s="374" t="s">
        <v>1130</v>
      </c>
      <c r="UGE38" s="374" t="s">
        <v>1130</v>
      </c>
      <c r="UGF38" s="374" t="s">
        <v>1130</v>
      </c>
      <c r="UGG38" s="374" t="s">
        <v>1130</v>
      </c>
      <c r="UGH38" s="374" t="s">
        <v>1130</v>
      </c>
      <c r="UGI38" s="374" t="s">
        <v>1130</v>
      </c>
      <c r="UGJ38" s="374" t="s">
        <v>1130</v>
      </c>
      <c r="UGK38" s="374" t="s">
        <v>1130</v>
      </c>
      <c r="UGL38" s="374" t="s">
        <v>1130</v>
      </c>
      <c r="UGM38" s="374" t="s">
        <v>1130</v>
      </c>
      <c r="UGN38" s="374" t="s">
        <v>1130</v>
      </c>
      <c r="UGO38" s="374" t="s">
        <v>1130</v>
      </c>
      <c r="UGP38" s="374" t="s">
        <v>1130</v>
      </c>
      <c r="UGQ38" s="374" t="s">
        <v>1130</v>
      </c>
      <c r="UGR38" s="374" t="s">
        <v>1130</v>
      </c>
      <c r="UGS38" s="374" t="s">
        <v>1130</v>
      </c>
      <c r="UGT38" s="374" t="s">
        <v>1130</v>
      </c>
      <c r="UGU38" s="374" t="s">
        <v>1130</v>
      </c>
      <c r="UGV38" s="374" t="s">
        <v>1130</v>
      </c>
      <c r="UGW38" s="374" t="s">
        <v>1130</v>
      </c>
      <c r="UGX38" s="374" t="s">
        <v>1130</v>
      </c>
      <c r="UGY38" s="374" t="s">
        <v>1130</v>
      </c>
      <c r="UGZ38" s="374" t="s">
        <v>1130</v>
      </c>
      <c r="UHA38" s="374" t="s">
        <v>1130</v>
      </c>
      <c r="UHB38" s="374" t="s">
        <v>1130</v>
      </c>
      <c r="UHC38" s="374" t="s">
        <v>1130</v>
      </c>
      <c r="UHD38" s="374" t="s">
        <v>1130</v>
      </c>
      <c r="UHE38" s="374" t="s">
        <v>1130</v>
      </c>
      <c r="UHF38" s="374" t="s">
        <v>1130</v>
      </c>
      <c r="UHG38" s="374" t="s">
        <v>1130</v>
      </c>
      <c r="UHH38" s="374" t="s">
        <v>1130</v>
      </c>
      <c r="UHI38" s="374" t="s">
        <v>1130</v>
      </c>
      <c r="UHJ38" s="374" t="s">
        <v>1130</v>
      </c>
      <c r="UHK38" s="374" t="s">
        <v>1130</v>
      </c>
      <c r="UHL38" s="374" t="s">
        <v>1130</v>
      </c>
      <c r="UHM38" s="374" t="s">
        <v>1130</v>
      </c>
      <c r="UHN38" s="374" t="s">
        <v>1130</v>
      </c>
      <c r="UHO38" s="374" t="s">
        <v>1130</v>
      </c>
      <c r="UHP38" s="374" t="s">
        <v>1130</v>
      </c>
      <c r="UHQ38" s="374" t="s">
        <v>1130</v>
      </c>
      <c r="UHR38" s="374" t="s">
        <v>1130</v>
      </c>
      <c r="UHS38" s="374" t="s">
        <v>1130</v>
      </c>
      <c r="UHT38" s="374" t="s">
        <v>1130</v>
      </c>
      <c r="UHU38" s="374" t="s">
        <v>1130</v>
      </c>
      <c r="UHV38" s="374" t="s">
        <v>1130</v>
      </c>
      <c r="UHW38" s="374" t="s">
        <v>1130</v>
      </c>
      <c r="UHX38" s="374" t="s">
        <v>1130</v>
      </c>
      <c r="UHY38" s="374" t="s">
        <v>1130</v>
      </c>
      <c r="UHZ38" s="374" t="s">
        <v>1130</v>
      </c>
      <c r="UIA38" s="374" t="s">
        <v>1130</v>
      </c>
      <c r="UIB38" s="374" t="s">
        <v>1130</v>
      </c>
      <c r="UIC38" s="374" t="s">
        <v>1130</v>
      </c>
      <c r="UID38" s="374" t="s">
        <v>1130</v>
      </c>
      <c r="UIE38" s="374" t="s">
        <v>1130</v>
      </c>
      <c r="UIF38" s="374" t="s">
        <v>1130</v>
      </c>
      <c r="UIG38" s="374" t="s">
        <v>1130</v>
      </c>
      <c r="UIH38" s="374" t="s">
        <v>1130</v>
      </c>
      <c r="UII38" s="374" t="s">
        <v>1130</v>
      </c>
      <c r="UIJ38" s="374" t="s">
        <v>1130</v>
      </c>
      <c r="UIK38" s="374" t="s">
        <v>1130</v>
      </c>
      <c r="UIL38" s="374" t="s">
        <v>1130</v>
      </c>
      <c r="UIM38" s="374" t="s">
        <v>1130</v>
      </c>
      <c r="UIN38" s="374" t="s">
        <v>1130</v>
      </c>
      <c r="UIO38" s="374" t="s">
        <v>1130</v>
      </c>
      <c r="UIP38" s="374" t="s">
        <v>1130</v>
      </c>
      <c r="UIQ38" s="374" t="s">
        <v>1130</v>
      </c>
      <c r="UIR38" s="374" t="s">
        <v>1130</v>
      </c>
      <c r="UIS38" s="374" t="s">
        <v>1130</v>
      </c>
      <c r="UIT38" s="374" t="s">
        <v>1130</v>
      </c>
      <c r="UIU38" s="374" t="s">
        <v>1130</v>
      </c>
      <c r="UIV38" s="374" t="s">
        <v>1130</v>
      </c>
      <c r="UIW38" s="374" t="s">
        <v>1130</v>
      </c>
      <c r="UIX38" s="374" t="s">
        <v>1130</v>
      </c>
      <c r="UIY38" s="374" t="s">
        <v>1130</v>
      </c>
      <c r="UIZ38" s="374" t="s">
        <v>1130</v>
      </c>
      <c r="UJA38" s="374" t="s">
        <v>1130</v>
      </c>
      <c r="UJB38" s="374" t="s">
        <v>1130</v>
      </c>
      <c r="UJC38" s="374" t="s">
        <v>1130</v>
      </c>
      <c r="UJD38" s="374" t="s">
        <v>1130</v>
      </c>
      <c r="UJE38" s="374" t="s">
        <v>1130</v>
      </c>
      <c r="UJF38" s="374" t="s">
        <v>1130</v>
      </c>
      <c r="UJG38" s="374" t="s">
        <v>1130</v>
      </c>
      <c r="UJH38" s="374" t="s">
        <v>1130</v>
      </c>
      <c r="UJI38" s="374" t="s">
        <v>1130</v>
      </c>
      <c r="UJJ38" s="374" t="s">
        <v>1130</v>
      </c>
      <c r="UJK38" s="374" t="s">
        <v>1130</v>
      </c>
      <c r="UJL38" s="374" t="s">
        <v>1130</v>
      </c>
      <c r="UJM38" s="374" t="s">
        <v>1130</v>
      </c>
      <c r="UJN38" s="374" t="s">
        <v>1130</v>
      </c>
      <c r="UJO38" s="374" t="s">
        <v>1130</v>
      </c>
      <c r="UJP38" s="374" t="s">
        <v>1130</v>
      </c>
      <c r="UJQ38" s="374" t="s">
        <v>1130</v>
      </c>
      <c r="UJR38" s="374" t="s">
        <v>1130</v>
      </c>
      <c r="UJS38" s="374" t="s">
        <v>1130</v>
      </c>
      <c r="UJT38" s="374" t="s">
        <v>1130</v>
      </c>
      <c r="UJU38" s="374" t="s">
        <v>1130</v>
      </c>
      <c r="UJV38" s="374" t="s">
        <v>1130</v>
      </c>
      <c r="UJW38" s="374" t="s">
        <v>1130</v>
      </c>
      <c r="UJX38" s="374" t="s">
        <v>1130</v>
      </c>
      <c r="UJY38" s="374" t="s">
        <v>1130</v>
      </c>
      <c r="UJZ38" s="374" t="s">
        <v>1130</v>
      </c>
      <c r="UKA38" s="374" t="s">
        <v>1130</v>
      </c>
      <c r="UKB38" s="374" t="s">
        <v>1130</v>
      </c>
      <c r="UKC38" s="374" t="s">
        <v>1130</v>
      </c>
      <c r="UKD38" s="374" t="s">
        <v>1130</v>
      </c>
      <c r="UKE38" s="374" t="s">
        <v>1130</v>
      </c>
      <c r="UKF38" s="374" t="s">
        <v>1130</v>
      </c>
      <c r="UKG38" s="374" t="s">
        <v>1130</v>
      </c>
      <c r="UKH38" s="374" t="s">
        <v>1130</v>
      </c>
      <c r="UKI38" s="374" t="s">
        <v>1130</v>
      </c>
      <c r="UKJ38" s="374" t="s">
        <v>1130</v>
      </c>
      <c r="UKK38" s="374" t="s">
        <v>1130</v>
      </c>
      <c r="UKL38" s="374" t="s">
        <v>1130</v>
      </c>
      <c r="UKM38" s="374" t="s">
        <v>1130</v>
      </c>
      <c r="UKN38" s="374" t="s">
        <v>1130</v>
      </c>
      <c r="UKO38" s="374" t="s">
        <v>1130</v>
      </c>
      <c r="UKP38" s="374" t="s">
        <v>1130</v>
      </c>
      <c r="UKQ38" s="374" t="s">
        <v>1130</v>
      </c>
      <c r="UKR38" s="374" t="s">
        <v>1130</v>
      </c>
      <c r="UKS38" s="374" t="s">
        <v>1130</v>
      </c>
      <c r="UKT38" s="374" t="s">
        <v>1130</v>
      </c>
      <c r="UKU38" s="374" t="s">
        <v>1130</v>
      </c>
      <c r="UKV38" s="374" t="s">
        <v>1130</v>
      </c>
      <c r="UKW38" s="374" t="s">
        <v>1130</v>
      </c>
      <c r="UKX38" s="374" t="s">
        <v>1130</v>
      </c>
      <c r="UKY38" s="374" t="s">
        <v>1130</v>
      </c>
      <c r="UKZ38" s="374" t="s">
        <v>1130</v>
      </c>
      <c r="ULA38" s="374" t="s">
        <v>1130</v>
      </c>
      <c r="ULB38" s="374" t="s">
        <v>1130</v>
      </c>
      <c r="ULC38" s="374" t="s">
        <v>1130</v>
      </c>
      <c r="ULD38" s="374" t="s">
        <v>1130</v>
      </c>
      <c r="ULE38" s="374" t="s">
        <v>1130</v>
      </c>
      <c r="ULF38" s="374" t="s">
        <v>1130</v>
      </c>
      <c r="ULG38" s="374" t="s">
        <v>1130</v>
      </c>
      <c r="ULH38" s="374" t="s">
        <v>1130</v>
      </c>
      <c r="ULI38" s="374" t="s">
        <v>1130</v>
      </c>
      <c r="ULJ38" s="374" t="s">
        <v>1130</v>
      </c>
      <c r="ULK38" s="374" t="s">
        <v>1130</v>
      </c>
      <c r="ULL38" s="374" t="s">
        <v>1130</v>
      </c>
      <c r="ULM38" s="374" t="s">
        <v>1130</v>
      </c>
      <c r="ULN38" s="374" t="s">
        <v>1130</v>
      </c>
      <c r="ULO38" s="374" t="s">
        <v>1130</v>
      </c>
      <c r="ULP38" s="374" t="s">
        <v>1130</v>
      </c>
      <c r="ULQ38" s="374" t="s">
        <v>1130</v>
      </c>
      <c r="ULR38" s="374" t="s">
        <v>1130</v>
      </c>
      <c r="ULS38" s="374" t="s">
        <v>1130</v>
      </c>
      <c r="ULT38" s="374" t="s">
        <v>1130</v>
      </c>
      <c r="ULU38" s="374" t="s">
        <v>1130</v>
      </c>
      <c r="ULV38" s="374" t="s">
        <v>1130</v>
      </c>
      <c r="ULW38" s="374" t="s">
        <v>1130</v>
      </c>
      <c r="ULX38" s="374" t="s">
        <v>1130</v>
      </c>
      <c r="ULY38" s="374" t="s">
        <v>1130</v>
      </c>
      <c r="ULZ38" s="374" t="s">
        <v>1130</v>
      </c>
      <c r="UMA38" s="374" t="s">
        <v>1130</v>
      </c>
      <c r="UMB38" s="374" t="s">
        <v>1130</v>
      </c>
      <c r="UMC38" s="374" t="s">
        <v>1130</v>
      </c>
      <c r="UMD38" s="374" t="s">
        <v>1130</v>
      </c>
      <c r="UME38" s="374" t="s">
        <v>1130</v>
      </c>
      <c r="UMF38" s="374" t="s">
        <v>1130</v>
      </c>
      <c r="UMG38" s="374" t="s">
        <v>1130</v>
      </c>
      <c r="UMH38" s="374" t="s">
        <v>1130</v>
      </c>
      <c r="UMI38" s="374" t="s">
        <v>1130</v>
      </c>
      <c r="UMJ38" s="374" t="s">
        <v>1130</v>
      </c>
      <c r="UMK38" s="374" t="s">
        <v>1130</v>
      </c>
      <c r="UML38" s="374" t="s">
        <v>1130</v>
      </c>
      <c r="UMM38" s="374" t="s">
        <v>1130</v>
      </c>
      <c r="UMN38" s="374" t="s">
        <v>1130</v>
      </c>
      <c r="UMO38" s="374" t="s">
        <v>1130</v>
      </c>
      <c r="UMP38" s="374" t="s">
        <v>1130</v>
      </c>
      <c r="UMQ38" s="374" t="s">
        <v>1130</v>
      </c>
      <c r="UMR38" s="374" t="s">
        <v>1130</v>
      </c>
      <c r="UMS38" s="374" t="s">
        <v>1130</v>
      </c>
      <c r="UMT38" s="374" t="s">
        <v>1130</v>
      </c>
      <c r="UMU38" s="374" t="s">
        <v>1130</v>
      </c>
      <c r="UMV38" s="374" t="s">
        <v>1130</v>
      </c>
      <c r="UMW38" s="374" t="s">
        <v>1130</v>
      </c>
      <c r="UMX38" s="374" t="s">
        <v>1130</v>
      </c>
      <c r="UMY38" s="374" t="s">
        <v>1130</v>
      </c>
      <c r="UMZ38" s="374" t="s">
        <v>1130</v>
      </c>
      <c r="UNA38" s="374" t="s">
        <v>1130</v>
      </c>
      <c r="UNB38" s="374" t="s">
        <v>1130</v>
      </c>
      <c r="UNC38" s="374" t="s">
        <v>1130</v>
      </c>
      <c r="UND38" s="374" t="s">
        <v>1130</v>
      </c>
      <c r="UNE38" s="374" t="s">
        <v>1130</v>
      </c>
      <c r="UNF38" s="374" t="s">
        <v>1130</v>
      </c>
      <c r="UNG38" s="374" t="s">
        <v>1130</v>
      </c>
      <c r="UNH38" s="374" t="s">
        <v>1130</v>
      </c>
      <c r="UNI38" s="374" t="s">
        <v>1130</v>
      </c>
      <c r="UNJ38" s="374" t="s">
        <v>1130</v>
      </c>
      <c r="UNK38" s="374" t="s">
        <v>1130</v>
      </c>
      <c r="UNL38" s="374" t="s">
        <v>1130</v>
      </c>
      <c r="UNM38" s="374" t="s">
        <v>1130</v>
      </c>
      <c r="UNN38" s="374" t="s">
        <v>1130</v>
      </c>
      <c r="UNO38" s="374" t="s">
        <v>1130</v>
      </c>
      <c r="UNP38" s="374" t="s">
        <v>1130</v>
      </c>
      <c r="UNQ38" s="374" t="s">
        <v>1130</v>
      </c>
      <c r="UNR38" s="374" t="s">
        <v>1130</v>
      </c>
      <c r="UNS38" s="374" t="s">
        <v>1130</v>
      </c>
      <c r="UNT38" s="374" t="s">
        <v>1130</v>
      </c>
      <c r="UNU38" s="374" t="s">
        <v>1130</v>
      </c>
      <c r="UNV38" s="374" t="s">
        <v>1130</v>
      </c>
      <c r="UNW38" s="374" t="s">
        <v>1130</v>
      </c>
      <c r="UNX38" s="374" t="s">
        <v>1130</v>
      </c>
      <c r="UNY38" s="374" t="s">
        <v>1130</v>
      </c>
      <c r="UNZ38" s="374" t="s">
        <v>1130</v>
      </c>
      <c r="UOA38" s="374" t="s">
        <v>1130</v>
      </c>
      <c r="UOB38" s="374" t="s">
        <v>1130</v>
      </c>
      <c r="UOC38" s="374" t="s">
        <v>1130</v>
      </c>
      <c r="UOD38" s="374" t="s">
        <v>1130</v>
      </c>
      <c r="UOE38" s="374" t="s">
        <v>1130</v>
      </c>
      <c r="UOF38" s="374" t="s">
        <v>1130</v>
      </c>
      <c r="UOG38" s="374" t="s">
        <v>1130</v>
      </c>
      <c r="UOH38" s="374" t="s">
        <v>1130</v>
      </c>
      <c r="UOI38" s="374" t="s">
        <v>1130</v>
      </c>
      <c r="UOJ38" s="374" t="s">
        <v>1130</v>
      </c>
      <c r="UOK38" s="374" t="s">
        <v>1130</v>
      </c>
      <c r="UOL38" s="374" t="s">
        <v>1130</v>
      </c>
      <c r="UOM38" s="374" t="s">
        <v>1130</v>
      </c>
      <c r="UON38" s="374" t="s">
        <v>1130</v>
      </c>
      <c r="UOO38" s="374" t="s">
        <v>1130</v>
      </c>
      <c r="UOP38" s="374" t="s">
        <v>1130</v>
      </c>
      <c r="UOQ38" s="374" t="s">
        <v>1130</v>
      </c>
      <c r="UOR38" s="374" t="s">
        <v>1130</v>
      </c>
      <c r="UOS38" s="374" t="s">
        <v>1130</v>
      </c>
      <c r="UOT38" s="374" t="s">
        <v>1130</v>
      </c>
      <c r="UOU38" s="374" t="s">
        <v>1130</v>
      </c>
      <c r="UOV38" s="374" t="s">
        <v>1130</v>
      </c>
      <c r="UOW38" s="374" t="s">
        <v>1130</v>
      </c>
      <c r="UOX38" s="374" t="s">
        <v>1130</v>
      </c>
      <c r="UOY38" s="374" t="s">
        <v>1130</v>
      </c>
      <c r="UOZ38" s="374" t="s">
        <v>1130</v>
      </c>
      <c r="UPA38" s="374" t="s">
        <v>1130</v>
      </c>
      <c r="UPB38" s="374" t="s">
        <v>1130</v>
      </c>
      <c r="UPC38" s="374" t="s">
        <v>1130</v>
      </c>
      <c r="UPD38" s="374" t="s">
        <v>1130</v>
      </c>
      <c r="UPE38" s="374" t="s">
        <v>1130</v>
      </c>
      <c r="UPF38" s="374" t="s">
        <v>1130</v>
      </c>
      <c r="UPG38" s="374" t="s">
        <v>1130</v>
      </c>
      <c r="UPH38" s="374" t="s">
        <v>1130</v>
      </c>
      <c r="UPI38" s="374" t="s">
        <v>1130</v>
      </c>
      <c r="UPJ38" s="374" t="s">
        <v>1130</v>
      </c>
      <c r="UPK38" s="374" t="s">
        <v>1130</v>
      </c>
      <c r="UPL38" s="374" t="s">
        <v>1130</v>
      </c>
      <c r="UPM38" s="374" t="s">
        <v>1130</v>
      </c>
      <c r="UPN38" s="374" t="s">
        <v>1130</v>
      </c>
      <c r="UPO38" s="374" t="s">
        <v>1130</v>
      </c>
      <c r="UPP38" s="374" t="s">
        <v>1130</v>
      </c>
      <c r="UPQ38" s="374" t="s">
        <v>1130</v>
      </c>
      <c r="UPR38" s="374" t="s">
        <v>1130</v>
      </c>
      <c r="UPS38" s="374" t="s">
        <v>1130</v>
      </c>
      <c r="UPT38" s="374" t="s">
        <v>1130</v>
      </c>
      <c r="UPU38" s="374" t="s">
        <v>1130</v>
      </c>
      <c r="UPV38" s="374" t="s">
        <v>1130</v>
      </c>
      <c r="UPW38" s="374" t="s">
        <v>1130</v>
      </c>
      <c r="UPX38" s="374" t="s">
        <v>1130</v>
      </c>
      <c r="UPY38" s="374" t="s">
        <v>1130</v>
      </c>
      <c r="UPZ38" s="374" t="s">
        <v>1130</v>
      </c>
      <c r="UQA38" s="374" t="s">
        <v>1130</v>
      </c>
      <c r="UQB38" s="374" t="s">
        <v>1130</v>
      </c>
      <c r="UQC38" s="374" t="s">
        <v>1130</v>
      </c>
      <c r="UQD38" s="374" t="s">
        <v>1130</v>
      </c>
      <c r="UQE38" s="374" t="s">
        <v>1130</v>
      </c>
      <c r="UQF38" s="374" t="s">
        <v>1130</v>
      </c>
      <c r="UQG38" s="374" t="s">
        <v>1130</v>
      </c>
      <c r="UQH38" s="374" t="s">
        <v>1130</v>
      </c>
      <c r="UQI38" s="374" t="s">
        <v>1130</v>
      </c>
      <c r="UQJ38" s="374" t="s">
        <v>1130</v>
      </c>
      <c r="UQK38" s="374" t="s">
        <v>1130</v>
      </c>
      <c r="UQL38" s="374" t="s">
        <v>1130</v>
      </c>
      <c r="UQM38" s="374" t="s">
        <v>1130</v>
      </c>
      <c r="UQN38" s="374" t="s">
        <v>1130</v>
      </c>
      <c r="UQO38" s="374" t="s">
        <v>1130</v>
      </c>
      <c r="UQP38" s="374" t="s">
        <v>1130</v>
      </c>
      <c r="UQQ38" s="374" t="s">
        <v>1130</v>
      </c>
      <c r="UQR38" s="374" t="s">
        <v>1130</v>
      </c>
      <c r="UQS38" s="374" t="s">
        <v>1130</v>
      </c>
      <c r="UQT38" s="374" t="s">
        <v>1130</v>
      </c>
      <c r="UQU38" s="374" t="s">
        <v>1130</v>
      </c>
      <c r="UQV38" s="374" t="s">
        <v>1130</v>
      </c>
      <c r="UQW38" s="374" t="s">
        <v>1130</v>
      </c>
      <c r="UQX38" s="374" t="s">
        <v>1130</v>
      </c>
      <c r="UQY38" s="374" t="s">
        <v>1130</v>
      </c>
      <c r="UQZ38" s="374" t="s">
        <v>1130</v>
      </c>
      <c r="URA38" s="374" t="s">
        <v>1130</v>
      </c>
      <c r="URB38" s="374" t="s">
        <v>1130</v>
      </c>
      <c r="URC38" s="374" t="s">
        <v>1130</v>
      </c>
      <c r="URD38" s="374" t="s">
        <v>1130</v>
      </c>
      <c r="URE38" s="374" t="s">
        <v>1130</v>
      </c>
      <c r="URF38" s="374" t="s">
        <v>1130</v>
      </c>
      <c r="URG38" s="374" t="s">
        <v>1130</v>
      </c>
      <c r="URH38" s="374" t="s">
        <v>1130</v>
      </c>
      <c r="URI38" s="374" t="s">
        <v>1130</v>
      </c>
      <c r="URJ38" s="374" t="s">
        <v>1130</v>
      </c>
      <c r="URK38" s="374" t="s">
        <v>1130</v>
      </c>
      <c r="URL38" s="374" t="s">
        <v>1130</v>
      </c>
      <c r="URM38" s="374" t="s">
        <v>1130</v>
      </c>
      <c r="URN38" s="374" t="s">
        <v>1130</v>
      </c>
      <c r="URO38" s="374" t="s">
        <v>1130</v>
      </c>
      <c r="URP38" s="374" t="s">
        <v>1130</v>
      </c>
      <c r="URQ38" s="374" t="s">
        <v>1130</v>
      </c>
      <c r="URR38" s="374" t="s">
        <v>1130</v>
      </c>
      <c r="URS38" s="374" t="s">
        <v>1130</v>
      </c>
      <c r="URT38" s="374" t="s">
        <v>1130</v>
      </c>
      <c r="URU38" s="374" t="s">
        <v>1130</v>
      </c>
      <c r="URV38" s="374" t="s">
        <v>1130</v>
      </c>
      <c r="URW38" s="374" t="s">
        <v>1130</v>
      </c>
      <c r="URX38" s="374" t="s">
        <v>1130</v>
      </c>
      <c r="URY38" s="374" t="s">
        <v>1130</v>
      </c>
      <c r="URZ38" s="374" t="s">
        <v>1130</v>
      </c>
      <c r="USA38" s="374" t="s">
        <v>1130</v>
      </c>
      <c r="USB38" s="374" t="s">
        <v>1130</v>
      </c>
      <c r="USC38" s="374" t="s">
        <v>1130</v>
      </c>
      <c r="USD38" s="374" t="s">
        <v>1130</v>
      </c>
      <c r="USE38" s="374" t="s">
        <v>1130</v>
      </c>
      <c r="USF38" s="374" t="s">
        <v>1130</v>
      </c>
      <c r="USG38" s="374" t="s">
        <v>1130</v>
      </c>
      <c r="USH38" s="374" t="s">
        <v>1130</v>
      </c>
      <c r="USI38" s="374" t="s">
        <v>1130</v>
      </c>
      <c r="USJ38" s="374" t="s">
        <v>1130</v>
      </c>
      <c r="USK38" s="374" t="s">
        <v>1130</v>
      </c>
      <c r="USL38" s="374" t="s">
        <v>1130</v>
      </c>
      <c r="USM38" s="374" t="s">
        <v>1130</v>
      </c>
      <c r="USN38" s="374" t="s">
        <v>1130</v>
      </c>
      <c r="USO38" s="374" t="s">
        <v>1130</v>
      </c>
      <c r="USP38" s="374" t="s">
        <v>1130</v>
      </c>
      <c r="USQ38" s="374" t="s">
        <v>1130</v>
      </c>
      <c r="USR38" s="374" t="s">
        <v>1130</v>
      </c>
      <c r="USS38" s="374" t="s">
        <v>1130</v>
      </c>
      <c r="UST38" s="374" t="s">
        <v>1130</v>
      </c>
      <c r="USU38" s="374" t="s">
        <v>1130</v>
      </c>
      <c r="USV38" s="374" t="s">
        <v>1130</v>
      </c>
      <c r="USW38" s="374" t="s">
        <v>1130</v>
      </c>
      <c r="USX38" s="374" t="s">
        <v>1130</v>
      </c>
      <c r="USY38" s="374" t="s">
        <v>1130</v>
      </c>
      <c r="USZ38" s="374" t="s">
        <v>1130</v>
      </c>
      <c r="UTA38" s="374" t="s">
        <v>1130</v>
      </c>
      <c r="UTB38" s="374" t="s">
        <v>1130</v>
      </c>
      <c r="UTC38" s="374" t="s">
        <v>1130</v>
      </c>
      <c r="UTD38" s="374" t="s">
        <v>1130</v>
      </c>
      <c r="UTE38" s="374" t="s">
        <v>1130</v>
      </c>
      <c r="UTF38" s="374" t="s">
        <v>1130</v>
      </c>
      <c r="UTG38" s="374" t="s">
        <v>1130</v>
      </c>
      <c r="UTH38" s="374" t="s">
        <v>1130</v>
      </c>
      <c r="UTI38" s="374" t="s">
        <v>1130</v>
      </c>
      <c r="UTJ38" s="374" t="s">
        <v>1130</v>
      </c>
      <c r="UTK38" s="374" t="s">
        <v>1130</v>
      </c>
      <c r="UTL38" s="374" t="s">
        <v>1130</v>
      </c>
      <c r="UTM38" s="374" t="s">
        <v>1130</v>
      </c>
      <c r="UTN38" s="374" t="s">
        <v>1130</v>
      </c>
      <c r="UTO38" s="374" t="s">
        <v>1130</v>
      </c>
      <c r="UTP38" s="374" t="s">
        <v>1130</v>
      </c>
      <c r="UTQ38" s="374" t="s">
        <v>1130</v>
      </c>
      <c r="UTR38" s="374" t="s">
        <v>1130</v>
      </c>
      <c r="UTS38" s="374" t="s">
        <v>1130</v>
      </c>
      <c r="UTT38" s="374" t="s">
        <v>1130</v>
      </c>
      <c r="UTU38" s="374" t="s">
        <v>1130</v>
      </c>
      <c r="UTV38" s="374" t="s">
        <v>1130</v>
      </c>
      <c r="UTW38" s="374" t="s">
        <v>1130</v>
      </c>
      <c r="UTX38" s="374" t="s">
        <v>1130</v>
      </c>
      <c r="UTY38" s="374" t="s">
        <v>1130</v>
      </c>
      <c r="UTZ38" s="374" t="s">
        <v>1130</v>
      </c>
      <c r="UUA38" s="374" t="s">
        <v>1130</v>
      </c>
      <c r="UUB38" s="374" t="s">
        <v>1130</v>
      </c>
      <c r="UUC38" s="374" t="s">
        <v>1130</v>
      </c>
      <c r="UUD38" s="374" t="s">
        <v>1130</v>
      </c>
      <c r="UUE38" s="374" t="s">
        <v>1130</v>
      </c>
      <c r="UUF38" s="374" t="s">
        <v>1130</v>
      </c>
      <c r="UUG38" s="374" t="s">
        <v>1130</v>
      </c>
      <c r="UUH38" s="374" t="s">
        <v>1130</v>
      </c>
      <c r="UUI38" s="374" t="s">
        <v>1130</v>
      </c>
      <c r="UUJ38" s="374" t="s">
        <v>1130</v>
      </c>
      <c r="UUK38" s="374" t="s">
        <v>1130</v>
      </c>
      <c r="UUL38" s="374" t="s">
        <v>1130</v>
      </c>
      <c r="UUM38" s="374" t="s">
        <v>1130</v>
      </c>
      <c r="UUN38" s="374" t="s">
        <v>1130</v>
      </c>
      <c r="UUO38" s="374" t="s">
        <v>1130</v>
      </c>
      <c r="UUP38" s="374" t="s">
        <v>1130</v>
      </c>
      <c r="UUQ38" s="374" t="s">
        <v>1130</v>
      </c>
      <c r="UUR38" s="374" t="s">
        <v>1130</v>
      </c>
      <c r="UUS38" s="374" t="s">
        <v>1130</v>
      </c>
      <c r="UUT38" s="374" t="s">
        <v>1130</v>
      </c>
      <c r="UUU38" s="374" t="s">
        <v>1130</v>
      </c>
      <c r="UUV38" s="374" t="s">
        <v>1130</v>
      </c>
      <c r="UUW38" s="374" t="s">
        <v>1130</v>
      </c>
      <c r="UUX38" s="374" t="s">
        <v>1130</v>
      </c>
      <c r="UUY38" s="374" t="s">
        <v>1130</v>
      </c>
      <c r="UUZ38" s="374" t="s">
        <v>1130</v>
      </c>
      <c r="UVA38" s="374" t="s">
        <v>1130</v>
      </c>
      <c r="UVB38" s="374" t="s">
        <v>1130</v>
      </c>
      <c r="UVC38" s="374" t="s">
        <v>1130</v>
      </c>
      <c r="UVD38" s="374" t="s">
        <v>1130</v>
      </c>
      <c r="UVE38" s="374" t="s">
        <v>1130</v>
      </c>
      <c r="UVF38" s="374" t="s">
        <v>1130</v>
      </c>
      <c r="UVG38" s="374" t="s">
        <v>1130</v>
      </c>
      <c r="UVH38" s="374" t="s">
        <v>1130</v>
      </c>
      <c r="UVI38" s="374" t="s">
        <v>1130</v>
      </c>
      <c r="UVJ38" s="374" t="s">
        <v>1130</v>
      </c>
      <c r="UVK38" s="374" t="s">
        <v>1130</v>
      </c>
      <c r="UVL38" s="374" t="s">
        <v>1130</v>
      </c>
      <c r="UVM38" s="374" t="s">
        <v>1130</v>
      </c>
      <c r="UVN38" s="374" t="s">
        <v>1130</v>
      </c>
      <c r="UVO38" s="374" t="s">
        <v>1130</v>
      </c>
      <c r="UVP38" s="374" t="s">
        <v>1130</v>
      </c>
      <c r="UVQ38" s="374" t="s">
        <v>1130</v>
      </c>
      <c r="UVR38" s="374" t="s">
        <v>1130</v>
      </c>
      <c r="UVS38" s="374" t="s">
        <v>1130</v>
      </c>
      <c r="UVT38" s="374" t="s">
        <v>1130</v>
      </c>
      <c r="UVU38" s="374" t="s">
        <v>1130</v>
      </c>
      <c r="UVV38" s="374" t="s">
        <v>1130</v>
      </c>
      <c r="UVW38" s="374" t="s">
        <v>1130</v>
      </c>
      <c r="UVX38" s="374" t="s">
        <v>1130</v>
      </c>
      <c r="UVY38" s="374" t="s">
        <v>1130</v>
      </c>
      <c r="UVZ38" s="374" t="s">
        <v>1130</v>
      </c>
      <c r="UWA38" s="374" t="s">
        <v>1130</v>
      </c>
      <c r="UWB38" s="374" t="s">
        <v>1130</v>
      </c>
      <c r="UWC38" s="374" t="s">
        <v>1130</v>
      </c>
      <c r="UWD38" s="374" t="s">
        <v>1130</v>
      </c>
      <c r="UWE38" s="374" t="s">
        <v>1130</v>
      </c>
      <c r="UWF38" s="374" t="s">
        <v>1130</v>
      </c>
      <c r="UWG38" s="374" t="s">
        <v>1130</v>
      </c>
      <c r="UWH38" s="374" t="s">
        <v>1130</v>
      </c>
      <c r="UWI38" s="374" t="s">
        <v>1130</v>
      </c>
      <c r="UWJ38" s="374" t="s">
        <v>1130</v>
      </c>
      <c r="UWK38" s="374" t="s">
        <v>1130</v>
      </c>
      <c r="UWL38" s="374" t="s">
        <v>1130</v>
      </c>
      <c r="UWM38" s="374" t="s">
        <v>1130</v>
      </c>
      <c r="UWN38" s="374" t="s">
        <v>1130</v>
      </c>
      <c r="UWO38" s="374" t="s">
        <v>1130</v>
      </c>
      <c r="UWP38" s="374" t="s">
        <v>1130</v>
      </c>
      <c r="UWQ38" s="374" t="s">
        <v>1130</v>
      </c>
      <c r="UWR38" s="374" t="s">
        <v>1130</v>
      </c>
      <c r="UWS38" s="374" t="s">
        <v>1130</v>
      </c>
      <c r="UWT38" s="374" t="s">
        <v>1130</v>
      </c>
      <c r="UWU38" s="374" t="s">
        <v>1130</v>
      </c>
      <c r="UWV38" s="374" t="s">
        <v>1130</v>
      </c>
      <c r="UWW38" s="374" t="s">
        <v>1130</v>
      </c>
      <c r="UWX38" s="374" t="s">
        <v>1130</v>
      </c>
      <c r="UWY38" s="374" t="s">
        <v>1130</v>
      </c>
      <c r="UWZ38" s="374" t="s">
        <v>1130</v>
      </c>
      <c r="UXA38" s="374" t="s">
        <v>1130</v>
      </c>
      <c r="UXB38" s="374" t="s">
        <v>1130</v>
      </c>
      <c r="UXC38" s="374" t="s">
        <v>1130</v>
      </c>
      <c r="UXD38" s="374" t="s">
        <v>1130</v>
      </c>
      <c r="UXE38" s="374" t="s">
        <v>1130</v>
      </c>
      <c r="UXF38" s="374" t="s">
        <v>1130</v>
      </c>
      <c r="UXG38" s="374" t="s">
        <v>1130</v>
      </c>
      <c r="UXH38" s="374" t="s">
        <v>1130</v>
      </c>
      <c r="UXI38" s="374" t="s">
        <v>1130</v>
      </c>
      <c r="UXJ38" s="374" t="s">
        <v>1130</v>
      </c>
      <c r="UXK38" s="374" t="s">
        <v>1130</v>
      </c>
      <c r="UXL38" s="374" t="s">
        <v>1130</v>
      </c>
      <c r="UXM38" s="374" t="s">
        <v>1130</v>
      </c>
      <c r="UXN38" s="374" t="s">
        <v>1130</v>
      </c>
      <c r="UXO38" s="374" t="s">
        <v>1130</v>
      </c>
      <c r="UXP38" s="374" t="s">
        <v>1130</v>
      </c>
      <c r="UXQ38" s="374" t="s">
        <v>1130</v>
      </c>
      <c r="UXR38" s="374" t="s">
        <v>1130</v>
      </c>
      <c r="UXS38" s="374" t="s">
        <v>1130</v>
      </c>
      <c r="UXT38" s="374" t="s">
        <v>1130</v>
      </c>
      <c r="UXU38" s="374" t="s">
        <v>1130</v>
      </c>
      <c r="UXV38" s="374" t="s">
        <v>1130</v>
      </c>
      <c r="UXW38" s="374" t="s">
        <v>1130</v>
      </c>
      <c r="UXX38" s="374" t="s">
        <v>1130</v>
      </c>
      <c r="UXY38" s="374" t="s">
        <v>1130</v>
      </c>
      <c r="UXZ38" s="374" t="s">
        <v>1130</v>
      </c>
      <c r="UYA38" s="374" t="s">
        <v>1130</v>
      </c>
      <c r="UYB38" s="374" t="s">
        <v>1130</v>
      </c>
      <c r="UYC38" s="374" t="s">
        <v>1130</v>
      </c>
      <c r="UYD38" s="374" t="s">
        <v>1130</v>
      </c>
      <c r="UYE38" s="374" t="s">
        <v>1130</v>
      </c>
      <c r="UYF38" s="374" t="s">
        <v>1130</v>
      </c>
      <c r="UYG38" s="374" t="s">
        <v>1130</v>
      </c>
      <c r="UYH38" s="374" t="s">
        <v>1130</v>
      </c>
      <c r="UYI38" s="374" t="s">
        <v>1130</v>
      </c>
      <c r="UYJ38" s="374" t="s">
        <v>1130</v>
      </c>
      <c r="UYK38" s="374" t="s">
        <v>1130</v>
      </c>
      <c r="UYL38" s="374" t="s">
        <v>1130</v>
      </c>
      <c r="UYM38" s="374" t="s">
        <v>1130</v>
      </c>
      <c r="UYN38" s="374" t="s">
        <v>1130</v>
      </c>
      <c r="UYO38" s="374" t="s">
        <v>1130</v>
      </c>
      <c r="UYP38" s="374" t="s">
        <v>1130</v>
      </c>
      <c r="UYQ38" s="374" t="s">
        <v>1130</v>
      </c>
      <c r="UYR38" s="374" t="s">
        <v>1130</v>
      </c>
      <c r="UYS38" s="374" t="s">
        <v>1130</v>
      </c>
      <c r="UYT38" s="374" t="s">
        <v>1130</v>
      </c>
      <c r="UYU38" s="374" t="s">
        <v>1130</v>
      </c>
      <c r="UYV38" s="374" t="s">
        <v>1130</v>
      </c>
      <c r="UYW38" s="374" t="s">
        <v>1130</v>
      </c>
      <c r="UYX38" s="374" t="s">
        <v>1130</v>
      </c>
      <c r="UYY38" s="374" t="s">
        <v>1130</v>
      </c>
      <c r="UYZ38" s="374" t="s">
        <v>1130</v>
      </c>
      <c r="UZA38" s="374" t="s">
        <v>1130</v>
      </c>
      <c r="UZB38" s="374" t="s">
        <v>1130</v>
      </c>
      <c r="UZC38" s="374" t="s">
        <v>1130</v>
      </c>
      <c r="UZD38" s="374" t="s">
        <v>1130</v>
      </c>
      <c r="UZE38" s="374" t="s">
        <v>1130</v>
      </c>
      <c r="UZF38" s="374" t="s">
        <v>1130</v>
      </c>
      <c r="UZG38" s="374" t="s">
        <v>1130</v>
      </c>
      <c r="UZH38" s="374" t="s">
        <v>1130</v>
      </c>
      <c r="UZI38" s="374" t="s">
        <v>1130</v>
      </c>
      <c r="UZJ38" s="374" t="s">
        <v>1130</v>
      </c>
      <c r="UZK38" s="374" t="s">
        <v>1130</v>
      </c>
      <c r="UZL38" s="374" t="s">
        <v>1130</v>
      </c>
      <c r="UZM38" s="374" t="s">
        <v>1130</v>
      </c>
      <c r="UZN38" s="374" t="s">
        <v>1130</v>
      </c>
      <c r="UZO38" s="374" t="s">
        <v>1130</v>
      </c>
      <c r="UZP38" s="374" t="s">
        <v>1130</v>
      </c>
      <c r="UZQ38" s="374" t="s">
        <v>1130</v>
      </c>
      <c r="UZR38" s="374" t="s">
        <v>1130</v>
      </c>
      <c r="UZS38" s="374" t="s">
        <v>1130</v>
      </c>
      <c r="UZT38" s="374" t="s">
        <v>1130</v>
      </c>
      <c r="UZU38" s="374" t="s">
        <v>1130</v>
      </c>
      <c r="UZV38" s="374" t="s">
        <v>1130</v>
      </c>
      <c r="UZW38" s="374" t="s">
        <v>1130</v>
      </c>
      <c r="UZX38" s="374" t="s">
        <v>1130</v>
      </c>
      <c r="UZY38" s="374" t="s">
        <v>1130</v>
      </c>
      <c r="UZZ38" s="374" t="s">
        <v>1130</v>
      </c>
      <c r="VAA38" s="374" t="s">
        <v>1130</v>
      </c>
      <c r="VAB38" s="374" t="s">
        <v>1130</v>
      </c>
      <c r="VAC38" s="374" t="s">
        <v>1130</v>
      </c>
      <c r="VAD38" s="374" t="s">
        <v>1130</v>
      </c>
      <c r="VAE38" s="374" t="s">
        <v>1130</v>
      </c>
      <c r="VAF38" s="374" t="s">
        <v>1130</v>
      </c>
      <c r="VAG38" s="374" t="s">
        <v>1130</v>
      </c>
      <c r="VAH38" s="374" t="s">
        <v>1130</v>
      </c>
      <c r="VAI38" s="374" t="s">
        <v>1130</v>
      </c>
      <c r="VAJ38" s="374" t="s">
        <v>1130</v>
      </c>
      <c r="VAK38" s="374" t="s">
        <v>1130</v>
      </c>
      <c r="VAL38" s="374" t="s">
        <v>1130</v>
      </c>
      <c r="VAM38" s="374" t="s">
        <v>1130</v>
      </c>
      <c r="VAN38" s="374" t="s">
        <v>1130</v>
      </c>
      <c r="VAO38" s="374" t="s">
        <v>1130</v>
      </c>
      <c r="VAP38" s="374" t="s">
        <v>1130</v>
      </c>
      <c r="VAQ38" s="374" t="s">
        <v>1130</v>
      </c>
      <c r="VAR38" s="374" t="s">
        <v>1130</v>
      </c>
      <c r="VAS38" s="374" t="s">
        <v>1130</v>
      </c>
      <c r="VAT38" s="374" t="s">
        <v>1130</v>
      </c>
      <c r="VAU38" s="374" t="s">
        <v>1130</v>
      </c>
      <c r="VAV38" s="374" t="s">
        <v>1130</v>
      </c>
      <c r="VAW38" s="374" t="s">
        <v>1130</v>
      </c>
      <c r="VAX38" s="374" t="s">
        <v>1130</v>
      </c>
      <c r="VAY38" s="374" t="s">
        <v>1130</v>
      </c>
      <c r="VAZ38" s="374" t="s">
        <v>1130</v>
      </c>
      <c r="VBA38" s="374" t="s">
        <v>1130</v>
      </c>
      <c r="VBB38" s="374" t="s">
        <v>1130</v>
      </c>
      <c r="VBC38" s="374" t="s">
        <v>1130</v>
      </c>
      <c r="VBD38" s="374" t="s">
        <v>1130</v>
      </c>
      <c r="VBE38" s="374" t="s">
        <v>1130</v>
      </c>
      <c r="VBF38" s="374" t="s">
        <v>1130</v>
      </c>
      <c r="VBG38" s="374" t="s">
        <v>1130</v>
      </c>
      <c r="VBH38" s="374" t="s">
        <v>1130</v>
      </c>
      <c r="VBI38" s="374" t="s">
        <v>1130</v>
      </c>
      <c r="VBJ38" s="374" t="s">
        <v>1130</v>
      </c>
      <c r="VBK38" s="374" t="s">
        <v>1130</v>
      </c>
      <c r="VBL38" s="374" t="s">
        <v>1130</v>
      </c>
      <c r="VBM38" s="374" t="s">
        <v>1130</v>
      </c>
      <c r="VBN38" s="374" t="s">
        <v>1130</v>
      </c>
      <c r="VBO38" s="374" t="s">
        <v>1130</v>
      </c>
      <c r="VBP38" s="374" t="s">
        <v>1130</v>
      </c>
      <c r="VBQ38" s="374" t="s">
        <v>1130</v>
      </c>
      <c r="VBR38" s="374" t="s">
        <v>1130</v>
      </c>
      <c r="VBS38" s="374" t="s">
        <v>1130</v>
      </c>
      <c r="VBT38" s="374" t="s">
        <v>1130</v>
      </c>
      <c r="VBU38" s="374" t="s">
        <v>1130</v>
      </c>
      <c r="VBV38" s="374" t="s">
        <v>1130</v>
      </c>
      <c r="VBW38" s="374" t="s">
        <v>1130</v>
      </c>
      <c r="VBX38" s="374" t="s">
        <v>1130</v>
      </c>
      <c r="VBY38" s="374" t="s">
        <v>1130</v>
      </c>
      <c r="VBZ38" s="374" t="s">
        <v>1130</v>
      </c>
      <c r="VCA38" s="374" t="s">
        <v>1130</v>
      </c>
      <c r="VCB38" s="374" t="s">
        <v>1130</v>
      </c>
      <c r="VCC38" s="374" t="s">
        <v>1130</v>
      </c>
      <c r="VCD38" s="374" t="s">
        <v>1130</v>
      </c>
      <c r="VCE38" s="374" t="s">
        <v>1130</v>
      </c>
      <c r="VCF38" s="374" t="s">
        <v>1130</v>
      </c>
      <c r="VCG38" s="374" t="s">
        <v>1130</v>
      </c>
      <c r="VCH38" s="374" t="s">
        <v>1130</v>
      </c>
      <c r="VCI38" s="374" t="s">
        <v>1130</v>
      </c>
      <c r="VCJ38" s="374" t="s">
        <v>1130</v>
      </c>
      <c r="VCK38" s="374" t="s">
        <v>1130</v>
      </c>
      <c r="VCL38" s="374" t="s">
        <v>1130</v>
      </c>
      <c r="VCM38" s="374" t="s">
        <v>1130</v>
      </c>
      <c r="VCN38" s="374" t="s">
        <v>1130</v>
      </c>
      <c r="VCO38" s="374" t="s">
        <v>1130</v>
      </c>
      <c r="VCP38" s="374" t="s">
        <v>1130</v>
      </c>
      <c r="VCQ38" s="374" t="s">
        <v>1130</v>
      </c>
      <c r="VCR38" s="374" t="s">
        <v>1130</v>
      </c>
      <c r="VCS38" s="374" t="s">
        <v>1130</v>
      </c>
      <c r="VCT38" s="374" t="s">
        <v>1130</v>
      </c>
      <c r="VCU38" s="374" t="s">
        <v>1130</v>
      </c>
      <c r="VCV38" s="374" t="s">
        <v>1130</v>
      </c>
      <c r="VCW38" s="374" t="s">
        <v>1130</v>
      </c>
      <c r="VCX38" s="374" t="s">
        <v>1130</v>
      </c>
      <c r="VCY38" s="374" t="s">
        <v>1130</v>
      </c>
      <c r="VCZ38" s="374" t="s">
        <v>1130</v>
      </c>
      <c r="VDA38" s="374" t="s">
        <v>1130</v>
      </c>
      <c r="VDB38" s="374" t="s">
        <v>1130</v>
      </c>
      <c r="VDC38" s="374" t="s">
        <v>1130</v>
      </c>
      <c r="VDD38" s="374" t="s">
        <v>1130</v>
      </c>
      <c r="VDE38" s="374" t="s">
        <v>1130</v>
      </c>
      <c r="VDF38" s="374" t="s">
        <v>1130</v>
      </c>
      <c r="VDG38" s="374" t="s">
        <v>1130</v>
      </c>
      <c r="VDH38" s="374" t="s">
        <v>1130</v>
      </c>
      <c r="VDI38" s="374" t="s">
        <v>1130</v>
      </c>
      <c r="VDJ38" s="374" t="s">
        <v>1130</v>
      </c>
      <c r="VDK38" s="374" t="s">
        <v>1130</v>
      </c>
      <c r="VDL38" s="374" t="s">
        <v>1130</v>
      </c>
      <c r="VDM38" s="374" t="s">
        <v>1130</v>
      </c>
      <c r="VDN38" s="374" t="s">
        <v>1130</v>
      </c>
      <c r="VDO38" s="374" t="s">
        <v>1130</v>
      </c>
      <c r="VDP38" s="374" t="s">
        <v>1130</v>
      </c>
      <c r="VDQ38" s="374" t="s">
        <v>1130</v>
      </c>
      <c r="VDR38" s="374" t="s">
        <v>1130</v>
      </c>
      <c r="VDS38" s="374" t="s">
        <v>1130</v>
      </c>
      <c r="VDT38" s="374" t="s">
        <v>1130</v>
      </c>
      <c r="VDU38" s="374" t="s">
        <v>1130</v>
      </c>
      <c r="VDV38" s="374" t="s">
        <v>1130</v>
      </c>
      <c r="VDW38" s="374" t="s">
        <v>1130</v>
      </c>
      <c r="VDX38" s="374" t="s">
        <v>1130</v>
      </c>
      <c r="VDY38" s="374" t="s">
        <v>1130</v>
      </c>
      <c r="VDZ38" s="374" t="s">
        <v>1130</v>
      </c>
      <c r="VEA38" s="374" t="s">
        <v>1130</v>
      </c>
      <c r="VEB38" s="374" t="s">
        <v>1130</v>
      </c>
      <c r="VEC38" s="374" t="s">
        <v>1130</v>
      </c>
      <c r="VED38" s="374" t="s">
        <v>1130</v>
      </c>
      <c r="VEE38" s="374" t="s">
        <v>1130</v>
      </c>
      <c r="VEF38" s="374" t="s">
        <v>1130</v>
      </c>
      <c r="VEG38" s="374" t="s">
        <v>1130</v>
      </c>
      <c r="VEH38" s="374" t="s">
        <v>1130</v>
      </c>
      <c r="VEI38" s="374" t="s">
        <v>1130</v>
      </c>
      <c r="VEJ38" s="374" t="s">
        <v>1130</v>
      </c>
      <c r="VEK38" s="374" t="s">
        <v>1130</v>
      </c>
      <c r="VEL38" s="374" t="s">
        <v>1130</v>
      </c>
      <c r="VEM38" s="374" t="s">
        <v>1130</v>
      </c>
      <c r="VEN38" s="374" t="s">
        <v>1130</v>
      </c>
      <c r="VEO38" s="374" t="s">
        <v>1130</v>
      </c>
      <c r="VEP38" s="374" t="s">
        <v>1130</v>
      </c>
      <c r="VEQ38" s="374" t="s">
        <v>1130</v>
      </c>
      <c r="VER38" s="374" t="s">
        <v>1130</v>
      </c>
      <c r="VES38" s="374" t="s">
        <v>1130</v>
      </c>
      <c r="VET38" s="374" t="s">
        <v>1130</v>
      </c>
      <c r="VEU38" s="374" t="s">
        <v>1130</v>
      </c>
      <c r="VEV38" s="374" t="s">
        <v>1130</v>
      </c>
      <c r="VEW38" s="374" t="s">
        <v>1130</v>
      </c>
      <c r="VEX38" s="374" t="s">
        <v>1130</v>
      </c>
      <c r="VEY38" s="374" t="s">
        <v>1130</v>
      </c>
      <c r="VEZ38" s="374" t="s">
        <v>1130</v>
      </c>
      <c r="VFA38" s="374" t="s">
        <v>1130</v>
      </c>
      <c r="VFB38" s="374" t="s">
        <v>1130</v>
      </c>
      <c r="VFC38" s="374" t="s">
        <v>1130</v>
      </c>
      <c r="VFD38" s="374" t="s">
        <v>1130</v>
      </c>
      <c r="VFE38" s="374" t="s">
        <v>1130</v>
      </c>
      <c r="VFF38" s="374" t="s">
        <v>1130</v>
      </c>
      <c r="VFG38" s="374" t="s">
        <v>1130</v>
      </c>
      <c r="VFH38" s="374" t="s">
        <v>1130</v>
      </c>
      <c r="VFI38" s="374" t="s">
        <v>1130</v>
      </c>
      <c r="VFJ38" s="374" t="s">
        <v>1130</v>
      </c>
      <c r="VFK38" s="374" t="s">
        <v>1130</v>
      </c>
      <c r="VFL38" s="374" t="s">
        <v>1130</v>
      </c>
      <c r="VFM38" s="374" t="s">
        <v>1130</v>
      </c>
      <c r="VFN38" s="374" t="s">
        <v>1130</v>
      </c>
      <c r="VFO38" s="374" t="s">
        <v>1130</v>
      </c>
      <c r="VFP38" s="374" t="s">
        <v>1130</v>
      </c>
      <c r="VFQ38" s="374" t="s">
        <v>1130</v>
      </c>
      <c r="VFR38" s="374" t="s">
        <v>1130</v>
      </c>
      <c r="VFS38" s="374" t="s">
        <v>1130</v>
      </c>
      <c r="VFT38" s="374" t="s">
        <v>1130</v>
      </c>
      <c r="VFU38" s="374" t="s">
        <v>1130</v>
      </c>
      <c r="VFV38" s="374" t="s">
        <v>1130</v>
      </c>
      <c r="VFW38" s="374" t="s">
        <v>1130</v>
      </c>
      <c r="VFX38" s="374" t="s">
        <v>1130</v>
      </c>
      <c r="VFY38" s="374" t="s">
        <v>1130</v>
      </c>
      <c r="VFZ38" s="374" t="s">
        <v>1130</v>
      </c>
      <c r="VGA38" s="374" t="s">
        <v>1130</v>
      </c>
      <c r="VGB38" s="374" t="s">
        <v>1130</v>
      </c>
      <c r="VGC38" s="374" t="s">
        <v>1130</v>
      </c>
      <c r="VGD38" s="374" t="s">
        <v>1130</v>
      </c>
      <c r="VGE38" s="374" t="s">
        <v>1130</v>
      </c>
      <c r="VGF38" s="374" t="s">
        <v>1130</v>
      </c>
      <c r="VGG38" s="374" t="s">
        <v>1130</v>
      </c>
      <c r="VGH38" s="374" t="s">
        <v>1130</v>
      </c>
      <c r="VGI38" s="374" t="s">
        <v>1130</v>
      </c>
      <c r="VGJ38" s="374" t="s">
        <v>1130</v>
      </c>
      <c r="VGK38" s="374" t="s">
        <v>1130</v>
      </c>
      <c r="VGL38" s="374" t="s">
        <v>1130</v>
      </c>
      <c r="VGM38" s="374" t="s">
        <v>1130</v>
      </c>
      <c r="VGN38" s="374" t="s">
        <v>1130</v>
      </c>
      <c r="VGO38" s="374" t="s">
        <v>1130</v>
      </c>
      <c r="VGP38" s="374" t="s">
        <v>1130</v>
      </c>
      <c r="VGQ38" s="374" t="s">
        <v>1130</v>
      </c>
      <c r="VGR38" s="374" t="s">
        <v>1130</v>
      </c>
      <c r="VGS38" s="374" t="s">
        <v>1130</v>
      </c>
      <c r="VGT38" s="374" t="s">
        <v>1130</v>
      </c>
      <c r="VGU38" s="374" t="s">
        <v>1130</v>
      </c>
      <c r="VGV38" s="374" t="s">
        <v>1130</v>
      </c>
      <c r="VGW38" s="374" t="s">
        <v>1130</v>
      </c>
      <c r="VGX38" s="374" t="s">
        <v>1130</v>
      </c>
      <c r="VGY38" s="374" t="s">
        <v>1130</v>
      </c>
      <c r="VGZ38" s="374" t="s">
        <v>1130</v>
      </c>
      <c r="VHA38" s="374" t="s">
        <v>1130</v>
      </c>
      <c r="VHB38" s="374" t="s">
        <v>1130</v>
      </c>
      <c r="VHC38" s="374" t="s">
        <v>1130</v>
      </c>
      <c r="VHD38" s="374" t="s">
        <v>1130</v>
      </c>
      <c r="VHE38" s="374" t="s">
        <v>1130</v>
      </c>
      <c r="VHF38" s="374" t="s">
        <v>1130</v>
      </c>
      <c r="VHG38" s="374" t="s">
        <v>1130</v>
      </c>
      <c r="VHH38" s="374" t="s">
        <v>1130</v>
      </c>
      <c r="VHI38" s="374" t="s">
        <v>1130</v>
      </c>
      <c r="VHJ38" s="374" t="s">
        <v>1130</v>
      </c>
      <c r="VHK38" s="374" t="s">
        <v>1130</v>
      </c>
      <c r="VHL38" s="374" t="s">
        <v>1130</v>
      </c>
      <c r="VHM38" s="374" t="s">
        <v>1130</v>
      </c>
      <c r="VHN38" s="374" t="s">
        <v>1130</v>
      </c>
      <c r="VHO38" s="374" t="s">
        <v>1130</v>
      </c>
      <c r="VHP38" s="374" t="s">
        <v>1130</v>
      </c>
      <c r="VHQ38" s="374" t="s">
        <v>1130</v>
      </c>
      <c r="VHR38" s="374" t="s">
        <v>1130</v>
      </c>
      <c r="VHS38" s="374" t="s">
        <v>1130</v>
      </c>
      <c r="VHT38" s="374" t="s">
        <v>1130</v>
      </c>
      <c r="VHU38" s="374" t="s">
        <v>1130</v>
      </c>
      <c r="VHV38" s="374" t="s">
        <v>1130</v>
      </c>
      <c r="VHW38" s="374" t="s">
        <v>1130</v>
      </c>
      <c r="VHX38" s="374" t="s">
        <v>1130</v>
      </c>
      <c r="VHY38" s="374" t="s">
        <v>1130</v>
      </c>
      <c r="VHZ38" s="374" t="s">
        <v>1130</v>
      </c>
      <c r="VIA38" s="374" t="s">
        <v>1130</v>
      </c>
      <c r="VIB38" s="374" t="s">
        <v>1130</v>
      </c>
      <c r="VIC38" s="374" t="s">
        <v>1130</v>
      </c>
      <c r="VID38" s="374" t="s">
        <v>1130</v>
      </c>
      <c r="VIE38" s="374" t="s">
        <v>1130</v>
      </c>
      <c r="VIF38" s="374" t="s">
        <v>1130</v>
      </c>
      <c r="VIG38" s="374" t="s">
        <v>1130</v>
      </c>
      <c r="VIH38" s="374" t="s">
        <v>1130</v>
      </c>
      <c r="VII38" s="374" t="s">
        <v>1130</v>
      </c>
      <c r="VIJ38" s="374" t="s">
        <v>1130</v>
      </c>
      <c r="VIK38" s="374" t="s">
        <v>1130</v>
      </c>
      <c r="VIL38" s="374" t="s">
        <v>1130</v>
      </c>
      <c r="VIM38" s="374" t="s">
        <v>1130</v>
      </c>
      <c r="VIN38" s="374" t="s">
        <v>1130</v>
      </c>
      <c r="VIO38" s="374" t="s">
        <v>1130</v>
      </c>
      <c r="VIP38" s="374" t="s">
        <v>1130</v>
      </c>
      <c r="VIQ38" s="374" t="s">
        <v>1130</v>
      </c>
      <c r="VIR38" s="374" t="s">
        <v>1130</v>
      </c>
      <c r="VIS38" s="374" t="s">
        <v>1130</v>
      </c>
      <c r="VIT38" s="374" t="s">
        <v>1130</v>
      </c>
      <c r="VIU38" s="374" t="s">
        <v>1130</v>
      </c>
      <c r="VIV38" s="374" t="s">
        <v>1130</v>
      </c>
      <c r="VIW38" s="374" t="s">
        <v>1130</v>
      </c>
      <c r="VIX38" s="374" t="s">
        <v>1130</v>
      </c>
      <c r="VIY38" s="374" t="s">
        <v>1130</v>
      </c>
      <c r="VIZ38" s="374" t="s">
        <v>1130</v>
      </c>
      <c r="VJA38" s="374" t="s">
        <v>1130</v>
      </c>
      <c r="VJB38" s="374" t="s">
        <v>1130</v>
      </c>
      <c r="VJC38" s="374" t="s">
        <v>1130</v>
      </c>
      <c r="VJD38" s="374" t="s">
        <v>1130</v>
      </c>
      <c r="VJE38" s="374" t="s">
        <v>1130</v>
      </c>
      <c r="VJF38" s="374" t="s">
        <v>1130</v>
      </c>
      <c r="VJG38" s="374" t="s">
        <v>1130</v>
      </c>
      <c r="VJH38" s="374" t="s">
        <v>1130</v>
      </c>
      <c r="VJI38" s="374" t="s">
        <v>1130</v>
      </c>
      <c r="VJJ38" s="374" t="s">
        <v>1130</v>
      </c>
      <c r="VJK38" s="374" t="s">
        <v>1130</v>
      </c>
      <c r="VJL38" s="374" t="s">
        <v>1130</v>
      </c>
      <c r="VJM38" s="374" t="s">
        <v>1130</v>
      </c>
      <c r="VJN38" s="374" t="s">
        <v>1130</v>
      </c>
      <c r="VJO38" s="374" t="s">
        <v>1130</v>
      </c>
      <c r="VJP38" s="374" t="s">
        <v>1130</v>
      </c>
      <c r="VJQ38" s="374" t="s">
        <v>1130</v>
      </c>
      <c r="VJR38" s="374" t="s">
        <v>1130</v>
      </c>
      <c r="VJS38" s="374" t="s">
        <v>1130</v>
      </c>
      <c r="VJT38" s="374" t="s">
        <v>1130</v>
      </c>
      <c r="VJU38" s="374" t="s">
        <v>1130</v>
      </c>
      <c r="VJV38" s="374" t="s">
        <v>1130</v>
      </c>
      <c r="VJW38" s="374" t="s">
        <v>1130</v>
      </c>
      <c r="VJX38" s="374" t="s">
        <v>1130</v>
      </c>
      <c r="VJY38" s="374" t="s">
        <v>1130</v>
      </c>
      <c r="VJZ38" s="374" t="s">
        <v>1130</v>
      </c>
      <c r="VKA38" s="374" t="s">
        <v>1130</v>
      </c>
      <c r="VKB38" s="374" t="s">
        <v>1130</v>
      </c>
      <c r="VKC38" s="374" t="s">
        <v>1130</v>
      </c>
      <c r="VKD38" s="374" t="s">
        <v>1130</v>
      </c>
      <c r="VKE38" s="374" t="s">
        <v>1130</v>
      </c>
      <c r="VKF38" s="374" t="s">
        <v>1130</v>
      </c>
      <c r="VKG38" s="374" t="s">
        <v>1130</v>
      </c>
      <c r="VKH38" s="374" t="s">
        <v>1130</v>
      </c>
      <c r="VKI38" s="374" t="s">
        <v>1130</v>
      </c>
      <c r="VKJ38" s="374" t="s">
        <v>1130</v>
      </c>
      <c r="VKK38" s="374" t="s">
        <v>1130</v>
      </c>
      <c r="VKL38" s="374" t="s">
        <v>1130</v>
      </c>
      <c r="VKM38" s="374" t="s">
        <v>1130</v>
      </c>
      <c r="VKN38" s="374" t="s">
        <v>1130</v>
      </c>
      <c r="VKO38" s="374" t="s">
        <v>1130</v>
      </c>
      <c r="VKP38" s="374" t="s">
        <v>1130</v>
      </c>
      <c r="VKQ38" s="374" t="s">
        <v>1130</v>
      </c>
      <c r="VKR38" s="374" t="s">
        <v>1130</v>
      </c>
      <c r="VKS38" s="374" t="s">
        <v>1130</v>
      </c>
      <c r="VKT38" s="374" t="s">
        <v>1130</v>
      </c>
      <c r="VKU38" s="374" t="s">
        <v>1130</v>
      </c>
      <c r="VKV38" s="374" t="s">
        <v>1130</v>
      </c>
      <c r="VKW38" s="374" t="s">
        <v>1130</v>
      </c>
      <c r="VKX38" s="374" t="s">
        <v>1130</v>
      </c>
      <c r="VKY38" s="374" t="s">
        <v>1130</v>
      </c>
      <c r="VKZ38" s="374" t="s">
        <v>1130</v>
      </c>
      <c r="VLA38" s="374" t="s">
        <v>1130</v>
      </c>
      <c r="VLB38" s="374" t="s">
        <v>1130</v>
      </c>
      <c r="VLC38" s="374" t="s">
        <v>1130</v>
      </c>
      <c r="VLD38" s="374" t="s">
        <v>1130</v>
      </c>
      <c r="VLE38" s="374" t="s">
        <v>1130</v>
      </c>
      <c r="VLF38" s="374" t="s">
        <v>1130</v>
      </c>
      <c r="VLG38" s="374" t="s">
        <v>1130</v>
      </c>
      <c r="VLH38" s="374" t="s">
        <v>1130</v>
      </c>
      <c r="VLI38" s="374" t="s">
        <v>1130</v>
      </c>
      <c r="VLJ38" s="374" t="s">
        <v>1130</v>
      </c>
      <c r="VLK38" s="374" t="s">
        <v>1130</v>
      </c>
      <c r="VLL38" s="374" t="s">
        <v>1130</v>
      </c>
      <c r="VLM38" s="374" t="s">
        <v>1130</v>
      </c>
      <c r="VLN38" s="374" t="s">
        <v>1130</v>
      </c>
      <c r="VLO38" s="374" t="s">
        <v>1130</v>
      </c>
      <c r="VLP38" s="374" t="s">
        <v>1130</v>
      </c>
      <c r="VLQ38" s="374" t="s">
        <v>1130</v>
      </c>
      <c r="VLR38" s="374" t="s">
        <v>1130</v>
      </c>
      <c r="VLS38" s="374" t="s">
        <v>1130</v>
      </c>
      <c r="VLT38" s="374" t="s">
        <v>1130</v>
      </c>
      <c r="VLU38" s="374" t="s">
        <v>1130</v>
      </c>
      <c r="VLV38" s="374" t="s">
        <v>1130</v>
      </c>
      <c r="VLW38" s="374" t="s">
        <v>1130</v>
      </c>
      <c r="VLX38" s="374" t="s">
        <v>1130</v>
      </c>
      <c r="VLY38" s="374" t="s">
        <v>1130</v>
      </c>
      <c r="VLZ38" s="374" t="s">
        <v>1130</v>
      </c>
      <c r="VMA38" s="374" t="s">
        <v>1130</v>
      </c>
      <c r="VMB38" s="374" t="s">
        <v>1130</v>
      </c>
      <c r="VMC38" s="374" t="s">
        <v>1130</v>
      </c>
      <c r="VMD38" s="374" t="s">
        <v>1130</v>
      </c>
      <c r="VME38" s="374" t="s">
        <v>1130</v>
      </c>
      <c r="VMF38" s="374" t="s">
        <v>1130</v>
      </c>
      <c r="VMG38" s="374" t="s">
        <v>1130</v>
      </c>
      <c r="VMH38" s="374" t="s">
        <v>1130</v>
      </c>
      <c r="VMI38" s="374" t="s">
        <v>1130</v>
      </c>
      <c r="VMJ38" s="374" t="s">
        <v>1130</v>
      </c>
      <c r="VMK38" s="374" t="s">
        <v>1130</v>
      </c>
      <c r="VML38" s="374" t="s">
        <v>1130</v>
      </c>
      <c r="VMM38" s="374" t="s">
        <v>1130</v>
      </c>
      <c r="VMN38" s="374" t="s">
        <v>1130</v>
      </c>
      <c r="VMO38" s="374" t="s">
        <v>1130</v>
      </c>
      <c r="VMP38" s="374" t="s">
        <v>1130</v>
      </c>
      <c r="VMQ38" s="374" t="s">
        <v>1130</v>
      </c>
      <c r="VMR38" s="374" t="s">
        <v>1130</v>
      </c>
      <c r="VMS38" s="374" t="s">
        <v>1130</v>
      </c>
      <c r="VMT38" s="374" t="s">
        <v>1130</v>
      </c>
      <c r="VMU38" s="374" t="s">
        <v>1130</v>
      </c>
      <c r="VMV38" s="374" t="s">
        <v>1130</v>
      </c>
      <c r="VMW38" s="374" t="s">
        <v>1130</v>
      </c>
      <c r="VMX38" s="374" t="s">
        <v>1130</v>
      </c>
      <c r="VMY38" s="374" t="s">
        <v>1130</v>
      </c>
      <c r="VMZ38" s="374" t="s">
        <v>1130</v>
      </c>
      <c r="VNA38" s="374" t="s">
        <v>1130</v>
      </c>
      <c r="VNB38" s="374" t="s">
        <v>1130</v>
      </c>
      <c r="VNC38" s="374" t="s">
        <v>1130</v>
      </c>
      <c r="VND38" s="374" t="s">
        <v>1130</v>
      </c>
      <c r="VNE38" s="374" t="s">
        <v>1130</v>
      </c>
      <c r="VNF38" s="374" t="s">
        <v>1130</v>
      </c>
      <c r="VNG38" s="374" t="s">
        <v>1130</v>
      </c>
      <c r="VNH38" s="374" t="s">
        <v>1130</v>
      </c>
      <c r="VNI38" s="374" t="s">
        <v>1130</v>
      </c>
      <c r="VNJ38" s="374" t="s">
        <v>1130</v>
      </c>
      <c r="VNK38" s="374" t="s">
        <v>1130</v>
      </c>
      <c r="VNL38" s="374" t="s">
        <v>1130</v>
      </c>
      <c r="VNM38" s="374" t="s">
        <v>1130</v>
      </c>
      <c r="VNN38" s="374" t="s">
        <v>1130</v>
      </c>
      <c r="VNO38" s="374" t="s">
        <v>1130</v>
      </c>
      <c r="VNP38" s="374" t="s">
        <v>1130</v>
      </c>
      <c r="VNQ38" s="374" t="s">
        <v>1130</v>
      </c>
      <c r="VNR38" s="374" t="s">
        <v>1130</v>
      </c>
      <c r="VNS38" s="374" t="s">
        <v>1130</v>
      </c>
      <c r="VNT38" s="374" t="s">
        <v>1130</v>
      </c>
      <c r="VNU38" s="374" t="s">
        <v>1130</v>
      </c>
      <c r="VNV38" s="374" t="s">
        <v>1130</v>
      </c>
      <c r="VNW38" s="374" t="s">
        <v>1130</v>
      </c>
      <c r="VNX38" s="374" t="s">
        <v>1130</v>
      </c>
      <c r="VNY38" s="374" t="s">
        <v>1130</v>
      </c>
      <c r="VNZ38" s="374" t="s">
        <v>1130</v>
      </c>
      <c r="VOA38" s="374" t="s">
        <v>1130</v>
      </c>
      <c r="VOB38" s="374" t="s">
        <v>1130</v>
      </c>
      <c r="VOC38" s="374" t="s">
        <v>1130</v>
      </c>
      <c r="VOD38" s="374" t="s">
        <v>1130</v>
      </c>
      <c r="VOE38" s="374" t="s">
        <v>1130</v>
      </c>
      <c r="VOF38" s="374" t="s">
        <v>1130</v>
      </c>
      <c r="VOG38" s="374" t="s">
        <v>1130</v>
      </c>
      <c r="VOH38" s="374" t="s">
        <v>1130</v>
      </c>
      <c r="VOI38" s="374" t="s">
        <v>1130</v>
      </c>
      <c r="VOJ38" s="374" t="s">
        <v>1130</v>
      </c>
      <c r="VOK38" s="374" t="s">
        <v>1130</v>
      </c>
      <c r="VOL38" s="374" t="s">
        <v>1130</v>
      </c>
      <c r="VOM38" s="374" t="s">
        <v>1130</v>
      </c>
      <c r="VON38" s="374" t="s">
        <v>1130</v>
      </c>
      <c r="VOO38" s="374" t="s">
        <v>1130</v>
      </c>
      <c r="VOP38" s="374" t="s">
        <v>1130</v>
      </c>
      <c r="VOQ38" s="374" t="s">
        <v>1130</v>
      </c>
      <c r="VOR38" s="374" t="s">
        <v>1130</v>
      </c>
      <c r="VOS38" s="374" t="s">
        <v>1130</v>
      </c>
      <c r="VOT38" s="374" t="s">
        <v>1130</v>
      </c>
      <c r="VOU38" s="374" t="s">
        <v>1130</v>
      </c>
      <c r="VOV38" s="374" t="s">
        <v>1130</v>
      </c>
      <c r="VOW38" s="374" t="s">
        <v>1130</v>
      </c>
      <c r="VOX38" s="374" t="s">
        <v>1130</v>
      </c>
      <c r="VOY38" s="374" t="s">
        <v>1130</v>
      </c>
      <c r="VOZ38" s="374" t="s">
        <v>1130</v>
      </c>
      <c r="VPA38" s="374" t="s">
        <v>1130</v>
      </c>
      <c r="VPB38" s="374" t="s">
        <v>1130</v>
      </c>
      <c r="VPC38" s="374" t="s">
        <v>1130</v>
      </c>
      <c r="VPD38" s="374" t="s">
        <v>1130</v>
      </c>
      <c r="VPE38" s="374" t="s">
        <v>1130</v>
      </c>
      <c r="VPF38" s="374" t="s">
        <v>1130</v>
      </c>
      <c r="VPG38" s="374" t="s">
        <v>1130</v>
      </c>
      <c r="VPH38" s="374" t="s">
        <v>1130</v>
      </c>
      <c r="VPI38" s="374" t="s">
        <v>1130</v>
      </c>
      <c r="VPJ38" s="374" t="s">
        <v>1130</v>
      </c>
      <c r="VPK38" s="374" t="s">
        <v>1130</v>
      </c>
      <c r="VPL38" s="374" t="s">
        <v>1130</v>
      </c>
      <c r="VPM38" s="374" t="s">
        <v>1130</v>
      </c>
      <c r="VPN38" s="374" t="s">
        <v>1130</v>
      </c>
      <c r="VPO38" s="374" t="s">
        <v>1130</v>
      </c>
      <c r="VPP38" s="374" t="s">
        <v>1130</v>
      </c>
      <c r="VPQ38" s="374" t="s">
        <v>1130</v>
      </c>
      <c r="VPR38" s="374" t="s">
        <v>1130</v>
      </c>
      <c r="VPS38" s="374" t="s">
        <v>1130</v>
      </c>
      <c r="VPT38" s="374" t="s">
        <v>1130</v>
      </c>
      <c r="VPU38" s="374" t="s">
        <v>1130</v>
      </c>
      <c r="VPV38" s="374" t="s">
        <v>1130</v>
      </c>
      <c r="VPW38" s="374" t="s">
        <v>1130</v>
      </c>
      <c r="VPX38" s="374" t="s">
        <v>1130</v>
      </c>
      <c r="VPY38" s="374" t="s">
        <v>1130</v>
      </c>
      <c r="VPZ38" s="374" t="s">
        <v>1130</v>
      </c>
      <c r="VQA38" s="374" t="s">
        <v>1130</v>
      </c>
      <c r="VQB38" s="374" t="s">
        <v>1130</v>
      </c>
      <c r="VQC38" s="374" t="s">
        <v>1130</v>
      </c>
      <c r="VQD38" s="374" t="s">
        <v>1130</v>
      </c>
      <c r="VQE38" s="374" t="s">
        <v>1130</v>
      </c>
      <c r="VQF38" s="374" t="s">
        <v>1130</v>
      </c>
      <c r="VQG38" s="374" t="s">
        <v>1130</v>
      </c>
      <c r="VQH38" s="374" t="s">
        <v>1130</v>
      </c>
      <c r="VQI38" s="374" t="s">
        <v>1130</v>
      </c>
      <c r="VQJ38" s="374" t="s">
        <v>1130</v>
      </c>
      <c r="VQK38" s="374" t="s">
        <v>1130</v>
      </c>
      <c r="VQL38" s="374" t="s">
        <v>1130</v>
      </c>
      <c r="VQM38" s="374" t="s">
        <v>1130</v>
      </c>
      <c r="VQN38" s="374" t="s">
        <v>1130</v>
      </c>
      <c r="VQO38" s="374" t="s">
        <v>1130</v>
      </c>
      <c r="VQP38" s="374" t="s">
        <v>1130</v>
      </c>
      <c r="VQQ38" s="374" t="s">
        <v>1130</v>
      </c>
      <c r="VQR38" s="374" t="s">
        <v>1130</v>
      </c>
      <c r="VQS38" s="374" t="s">
        <v>1130</v>
      </c>
      <c r="VQT38" s="374" t="s">
        <v>1130</v>
      </c>
      <c r="VQU38" s="374" t="s">
        <v>1130</v>
      </c>
      <c r="VQV38" s="374" t="s">
        <v>1130</v>
      </c>
      <c r="VQW38" s="374" t="s">
        <v>1130</v>
      </c>
      <c r="VQX38" s="374" t="s">
        <v>1130</v>
      </c>
      <c r="VQY38" s="374" t="s">
        <v>1130</v>
      </c>
      <c r="VQZ38" s="374" t="s">
        <v>1130</v>
      </c>
    </row>
    <row r="39" spans="1:15340" s="362" customFormat="1" ht="108" customHeight="1">
      <c r="A39" s="360"/>
      <c r="B39" s="461">
        <v>59</v>
      </c>
      <c r="C39" s="455">
        <v>129</v>
      </c>
      <c r="D39" s="469" t="s">
        <v>1034</v>
      </c>
      <c r="E39" s="453" t="s">
        <v>12</v>
      </c>
      <c r="F39" s="473" t="s">
        <v>144</v>
      </c>
      <c r="G39" s="453" t="s">
        <v>12</v>
      </c>
      <c r="H39" s="454" t="s">
        <v>144</v>
      </c>
      <c r="I39" s="454" t="s">
        <v>1142</v>
      </c>
      <c r="J39" s="467" t="s">
        <v>600</v>
      </c>
      <c r="K39" s="453" t="s">
        <v>363</v>
      </c>
      <c r="L39" s="453" t="s">
        <v>327</v>
      </c>
      <c r="M39" s="794"/>
      <c r="N39" s="408">
        <f t="shared" si="0"/>
        <v>0</v>
      </c>
      <c r="O39" s="455" t="s">
        <v>522</v>
      </c>
      <c r="P39" s="455"/>
      <c r="Q39" s="455" t="s">
        <v>523</v>
      </c>
      <c r="R39" s="455"/>
      <c r="S39" s="41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0"/>
      <c r="DE39" s="380"/>
      <c r="DF39" s="380"/>
      <c r="DG39" s="380"/>
      <c r="DH39" s="380"/>
      <c r="DI39" s="380"/>
      <c r="DJ39" s="380"/>
      <c r="DK39" s="380"/>
      <c r="DL39" s="380"/>
      <c r="DM39" s="380"/>
      <c r="DN39" s="380"/>
      <c r="DO39" s="380"/>
      <c r="DP39" s="380"/>
      <c r="DQ39" s="380"/>
      <c r="DR39" s="380"/>
      <c r="DS39" s="380"/>
      <c r="DT39" s="380"/>
      <c r="DU39" s="380"/>
      <c r="DV39" s="380"/>
      <c r="DW39" s="380"/>
      <c r="DX39" s="380"/>
      <c r="DY39" s="380"/>
      <c r="DZ39" s="380"/>
      <c r="EA39" s="380"/>
      <c r="EB39" s="380"/>
      <c r="EC39" s="380"/>
      <c r="ED39" s="380"/>
      <c r="EE39" s="380"/>
      <c r="EF39" s="380"/>
      <c r="EG39" s="380"/>
      <c r="EH39" s="380"/>
      <c r="EI39" s="380"/>
      <c r="EJ39" s="380"/>
      <c r="EK39" s="380"/>
      <c r="EL39" s="380"/>
      <c r="EM39" s="380"/>
      <c r="EN39" s="380"/>
      <c r="EO39" s="380"/>
      <c r="EP39" s="380"/>
      <c r="EQ39" s="380"/>
      <c r="ER39" s="380"/>
      <c r="ES39" s="380"/>
      <c r="ET39" s="380"/>
      <c r="EU39" s="380"/>
      <c r="EV39" s="380"/>
      <c r="EW39" s="380"/>
      <c r="EX39" s="380"/>
      <c r="EY39" s="380"/>
      <c r="EZ39" s="380"/>
      <c r="FA39" s="380"/>
      <c r="FB39" s="380"/>
      <c r="FC39" s="380"/>
      <c r="FD39" s="380"/>
      <c r="FE39" s="380"/>
      <c r="FF39" s="380"/>
      <c r="FG39" s="380"/>
      <c r="FH39" s="380"/>
      <c r="FI39" s="380"/>
      <c r="FJ39" s="380"/>
      <c r="FK39" s="380"/>
      <c r="FL39" s="380"/>
      <c r="FM39" s="380"/>
      <c r="FN39" s="380"/>
      <c r="FO39" s="380"/>
      <c r="FP39" s="380"/>
      <c r="FQ39" s="380"/>
      <c r="FR39" s="380"/>
      <c r="FS39" s="380"/>
      <c r="FT39" s="380"/>
      <c r="FU39" s="380"/>
      <c r="FV39" s="380"/>
      <c r="FW39" s="380"/>
      <c r="FX39" s="380"/>
      <c r="FY39" s="380"/>
      <c r="FZ39" s="380"/>
      <c r="GA39" s="380"/>
      <c r="GB39" s="380"/>
      <c r="GC39" s="380"/>
      <c r="GD39" s="380"/>
      <c r="GE39" s="380"/>
      <c r="GF39" s="380"/>
      <c r="GG39" s="380"/>
      <c r="GH39" s="380"/>
      <c r="GI39" s="380"/>
      <c r="GJ39" s="380"/>
      <c r="GK39" s="380"/>
      <c r="GL39" s="380"/>
      <c r="GM39" s="380"/>
      <c r="GN39" s="380"/>
      <c r="GO39" s="380"/>
      <c r="GP39" s="380"/>
      <c r="GQ39" s="380"/>
      <c r="GR39" s="380"/>
      <c r="GS39" s="380"/>
      <c r="GT39" s="380"/>
      <c r="GU39" s="380"/>
      <c r="GV39" s="380"/>
      <c r="GW39" s="380"/>
      <c r="GX39" s="380"/>
      <c r="GY39" s="380"/>
      <c r="GZ39" s="380"/>
      <c r="HA39" s="380"/>
      <c r="HB39" s="380"/>
      <c r="HC39" s="380"/>
      <c r="HD39" s="380"/>
      <c r="HE39" s="380"/>
      <c r="HF39" s="380"/>
      <c r="HG39" s="380"/>
      <c r="HH39" s="380"/>
      <c r="HI39" s="380"/>
      <c r="HJ39" s="380"/>
      <c r="HK39" s="380"/>
      <c r="HL39" s="380"/>
      <c r="HM39" s="380"/>
      <c r="HN39" s="380"/>
      <c r="HO39" s="380"/>
      <c r="HP39" s="380"/>
      <c r="HQ39" s="380"/>
      <c r="HR39" s="380"/>
      <c r="HS39" s="380"/>
      <c r="HT39" s="380"/>
      <c r="HU39" s="380"/>
      <c r="HV39" s="380"/>
      <c r="HW39" s="380"/>
      <c r="HX39" s="380"/>
      <c r="HY39" s="380"/>
      <c r="HZ39" s="380"/>
      <c r="IA39" s="380"/>
      <c r="IB39" s="380"/>
      <c r="IC39" s="380"/>
      <c r="ID39" s="380"/>
      <c r="IE39" s="380"/>
      <c r="IF39" s="380"/>
      <c r="IG39" s="380"/>
      <c r="IH39" s="380"/>
      <c r="II39" s="380"/>
      <c r="IJ39" s="380"/>
      <c r="IK39" s="380"/>
      <c r="IL39" s="380"/>
      <c r="IM39" s="380"/>
      <c r="IN39" s="380"/>
      <c r="IO39" s="380"/>
      <c r="IP39" s="380"/>
      <c r="IQ39" s="380"/>
      <c r="IR39" s="380"/>
      <c r="IS39" s="380"/>
      <c r="IT39" s="380"/>
      <c r="IU39" s="380"/>
      <c r="IV39" s="380"/>
      <c r="IW39" s="380"/>
      <c r="IX39" s="380"/>
      <c r="IY39" s="380"/>
      <c r="IZ39" s="380"/>
      <c r="JA39" s="380"/>
      <c r="JB39" s="380"/>
      <c r="JC39" s="380"/>
      <c r="JD39" s="380"/>
      <c r="JE39" s="380"/>
      <c r="JF39" s="380"/>
      <c r="JG39" s="380"/>
      <c r="JH39" s="380"/>
      <c r="JI39" s="380"/>
      <c r="JJ39" s="380"/>
      <c r="JK39" s="380"/>
      <c r="JL39" s="380"/>
      <c r="JM39" s="380"/>
      <c r="JN39" s="380"/>
      <c r="JO39" s="380"/>
      <c r="JP39" s="380"/>
      <c r="JQ39" s="380"/>
      <c r="JR39" s="380"/>
      <c r="JS39" s="380"/>
      <c r="JT39" s="380"/>
      <c r="JU39" s="380"/>
      <c r="JV39" s="380"/>
      <c r="JW39" s="380"/>
      <c r="JX39" s="380"/>
      <c r="JY39" s="380"/>
      <c r="JZ39" s="380"/>
      <c r="KA39" s="380"/>
      <c r="KB39" s="380"/>
      <c r="KC39" s="380"/>
      <c r="KD39" s="380"/>
      <c r="KE39" s="380"/>
      <c r="KF39" s="380"/>
      <c r="KG39" s="380"/>
      <c r="KH39" s="380"/>
      <c r="KI39" s="380"/>
      <c r="KJ39" s="380"/>
      <c r="KK39" s="380"/>
      <c r="KL39" s="380"/>
      <c r="KM39" s="380"/>
      <c r="KN39" s="380"/>
      <c r="KO39" s="380"/>
      <c r="KP39" s="380"/>
      <c r="KQ39" s="380"/>
      <c r="KR39" s="380"/>
      <c r="KS39" s="380"/>
      <c r="KT39" s="380"/>
      <c r="KU39" s="380"/>
      <c r="KV39" s="380"/>
      <c r="KW39" s="380"/>
      <c r="KX39" s="380"/>
      <c r="KY39" s="380"/>
      <c r="KZ39" s="380"/>
      <c r="LA39" s="380"/>
      <c r="LB39" s="380"/>
      <c r="LC39" s="380"/>
      <c r="LD39" s="380"/>
      <c r="LE39" s="380"/>
      <c r="LF39" s="380"/>
      <c r="LG39" s="380"/>
      <c r="LH39" s="380"/>
      <c r="LI39" s="380"/>
      <c r="LJ39" s="380"/>
      <c r="LK39" s="380"/>
      <c r="LL39" s="380"/>
      <c r="LM39" s="380"/>
      <c r="LN39" s="380"/>
      <c r="LO39" s="380"/>
      <c r="LP39" s="380"/>
      <c r="LQ39" s="380"/>
      <c r="LR39" s="380"/>
      <c r="LS39" s="380"/>
      <c r="LT39" s="380"/>
      <c r="LU39" s="380"/>
      <c r="LV39" s="380"/>
      <c r="LW39" s="380"/>
      <c r="LX39" s="380"/>
      <c r="LY39" s="380"/>
      <c r="LZ39" s="380"/>
      <c r="MA39" s="380"/>
      <c r="MB39" s="380"/>
      <c r="MC39" s="380"/>
      <c r="MD39" s="380"/>
      <c r="ME39" s="380"/>
      <c r="MF39" s="380"/>
      <c r="MG39" s="380"/>
      <c r="MH39" s="380"/>
      <c r="MI39" s="380"/>
      <c r="MJ39" s="380"/>
      <c r="MK39" s="380"/>
      <c r="ML39" s="380"/>
      <c r="MM39" s="380"/>
      <c r="MN39" s="380"/>
      <c r="MO39" s="380"/>
      <c r="MP39" s="380"/>
      <c r="MQ39" s="380"/>
      <c r="MR39" s="380"/>
      <c r="MS39" s="380"/>
      <c r="MT39" s="380"/>
      <c r="MU39" s="380"/>
      <c r="MV39" s="380"/>
      <c r="MW39" s="380"/>
      <c r="MX39" s="380"/>
      <c r="MY39" s="380"/>
      <c r="MZ39" s="380"/>
      <c r="NA39" s="380"/>
      <c r="NB39" s="380"/>
      <c r="NC39" s="380"/>
      <c r="ND39" s="380"/>
      <c r="NE39" s="380"/>
      <c r="NF39" s="380"/>
      <c r="NG39" s="380"/>
      <c r="NH39" s="380"/>
      <c r="NI39" s="380"/>
      <c r="NJ39" s="380"/>
      <c r="NK39" s="380"/>
      <c r="NL39" s="380"/>
      <c r="NM39" s="380"/>
      <c r="NN39" s="380"/>
      <c r="NO39" s="380"/>
      <c r="NP39" s="380"/>
      <c r="NQ39" s="380"/>
      <c r="NR39" s="380"/>
      <c r="NS39" s="380"/>
      <c r="NT39" s="380"/>
      <c r="NU39" s="380"/>
      <c r="NV39" s="380"/>
      <c r="NW39" s="380"/>
      <c r="NX39" s="380"/>
      <c r="NY39" s="380"/>
      <c r="NZ39" s="380"/>
      <c r="OA39" s="380"/>
      <c r="OB39" s="380"/>
      <c r="OC39" s="380"/>
      <c r="OD39" s="380"/>
      <c r="OE39" s="380"/>
      <c r="OF39" s="380"/>
      <c r="OG39" s="380"/>
      <c r="OH39" s="380"/>
      <c r="OI39" s="380"/>
      <c r="OJ39" s="380"/>
      <c r="OK39" s="380"/>
      <c r="OL39" s="380"/>
      <c r="OM39" s="380"/>
      <c r="ON39" s="380"/>
      <c r="OO39" s="380"/>
      <c r="OP39" s="380"/>
      <c r="OQ39" s="380"/>
      <c r="OR39" s="380"/>
      <c r="OS39" s="380"/>
      <c r="OT39" s="380"/>
      <c r="OU39" s="380"/>
      <c r="OV39" s="380"/>
      <c r="OW39" s="380"/>
      <c r="OX39" s="380"/>
      <c r="OY39" s="380"/>
      <c r="OZ39" s="380"/>
      <c r="PA39" s="380"/>
      <c r="PB39" s="380"/>
      <c r="PC39" s="380"/>
      <c r="PD39" s="380"/>
      <c r="PE39" s="380"/>
      <c r="PF39" s="380"/>
      <c r="PG39" s="380"/>
      <c r="PH39" s="380"/>
      <c r="PI39" s="380"/>
      <c r="PJ39" s="380"/>
      <c r="PK39" s="380"/>
      <c r="PL39" s="380"/>
      <c r="PM39" s="380"/>
      <c r="PN39" s="380"/>
      <c r="PO39" s="380"/>
      <c r="PP39" s="380"/>
      <c r="PQ39" s="380"/>
      <c r="PR39" s="380"/>
      <c r="PS39" s="380"/>
      <c r="PT39" s="380"/>
      <c r="PU39" s="380"/>
      <c r="PV39" s="380"/>
      <c r="PW39" s="380"/>
      <c r="PX39" s="380"/>
      <c r="PY39" s="380"/>
      <c r="PZ39" s="380"/>
      <c r="QA39" s="380"/>
      <c r="QB39" s="380"/>
      <c r="QC39" s="380"/>
      <c r="QD39" s="380"/>
      <c r="QE39" s="380"/>
      <c r="QF39" s="380"/>
      <c r="QG39" s="380"/>
      <c r="QH39" s="380"/>
      <c r="QI39" s="380"/>
      <c r="QJ39" s="380"/>
      <c r="QK39" s="380"/>
      <c r="QL39" s="380"/>
      <c r="QM39" s="380"/>
      <c r="QN39" s="380"/>
      <c r="QO39" s="380"/>
      <c r="QP39" s="380"/>
      <c r="QQ39" s="380"/>
      <c r="QR39" s="380"/>
      <c r="QS39" s="380"/>
      <c r="QT39" s="380"/>
      <c r="QU39" s="380"/>
    </row>
    <row r="40" spans="1:15340" s="380" customFormat="1" ht="18" customHeight="1">
      <c r="A40" s="382"/>
      <c r="B40" s="381">
        <v>62</v>
      </c>
      <c r="C40" s="416">
        <v>135</v>
      </c>
      <c r="D40" s="805" t="s">
        <v>263</v>
      </c>
      <c r="E40" s="806"/>
      <c r="F40" s="806"/>
      <c r="G40" s="806"/>
      <c r="H40" s="806"/>
      <c r="I40" s="807"/>
      <c r="J40" s="457" t="s">
        <v>331</v>
      </c>
      <c r="K40" s="457" t="s">
        <v>331</v>
      </c>
      <c r="L40" s="457" t="s">
        <v>331</v>
      </c>
      <c r="M40" s="457" t="s">
        <v>331</v>
      </c>
      <c r="N40" s="457" t="s">
        <v>331</v>
      </c>
      <c r="O40" s="457" t="s">
        <v>331</v>
      </c>
      <c r="P40" s="457" t="s">
        <v>331</v>
      </c>
      <c r="Q40" s="457" t="s">
        <v>331</v>
      </c>
      <c r="R40" s="457" t="s">
        <v>331</v>
      </c>
      <c r="S40" s="457" t="s">
        <v>331</v>
      </c>
      <c r="T40" s="399" t="s">
        <v>331</v>
      </c>
      <c r="U40" s="382" t="s">
        <v>331</v>
      </c>
      <c r="V40" s="383" t="s">
        <v>331</v>
      </c>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c r="BR40" s="362"/>
      <c r="BS40" s="362"/>
      <c r="BT40" s="362"/>
      <c r="BU40" s="362"/>
      <c r="BV40" s="362"/>
      <c r="BW40" s="362"/>
      <c r="BX40" s="362"/>
      <c r="BY40" s="362"/>
      <c r="BZ40" s="362"/>
      <c r="CA40" s="362"/>
      <c r="CB40" s="362"/>
      <c r="CC40" s="362"/>
      <c r="CD40" s="362"/>
      <c r="CE40" s="362"/>
      <c r="CF40" s="362"/>
      <c r="CG40" s="362"/>
      <c r="CH40" s="362"/>
      <c r="CI40" s="362"/>
      <c r="CJ40" s="362"/>
      <c r="CK40" s="362"/>
      <c r="CL40" s="362"/>
      <c r="CM40" s="362"/>
      <c r="CN40" s="362"/>
      <c r="CO40" s="362"/>
      <c r="CP40" s="362"/>
      <c r="CQ40" s="362"/>
      <c r="CR40" s="362"/>
      <c r="CS40" s="362"/>
      <c r="CT40" s="362"/>
      <c r="CU40" s="362"/>
      <c r="CV40" s="362"/>
      <c r="CW40" s="362"/>
      <c r="CX40" s="362"/>
      <c r="CY40" s="362"/>
      <c r="CZ40" s="362"/>
      <c r="DA40" s="362"/>
      <c r="DB40" s="362"/>
      <c r="DC40" s="362"/>
      <c r="DD40" s="362"/>
      <c r="DE40" s="362"/>
      <c r="DF40" s="362"/>
      <c r="DG40" s="362"/>
      <c r="DH40" s="362"/>
      <c r="DI40" s="362"/>
      <c r="DJ40" s="362"/>
      <c r="DK40" s="362"/>
      <c r="DL40" s="362"/>
      <c r="DM40" s="362"/>
      <c r="DN40" s="362"/>
      <c r="DO40" s="362"/>
      <c r="DP40" s="362"/>
      <c r="DQ40" s="362"/>
      <c r="DR40" s="362"/>
      <c r="DS40" s="362"/>
      <c r="DT40" s="362"/>
      <c r="DU40" s="362"/>
      <c r="DV40" s="362"/>
      <c r="DW40" s="362"/>
      <c r="DX40" s="362"/>
      <c r="DY40" s="362"/>
      <c r="DZ40" s="362"/>
      <c r="EA40" s="362"/>
      <c r="EB40" s="362"/>
      <c r="EC40" s="362"/>
      <c r="ED40" s="362"/>
      <c r="EE40" s="362"/>
      <c r="EF40" s="362"/>
      <c r="EG40" s="362"/>
      <c r="EH40" s="362"/>
      <c r="EI40" s="362"/>
      <c r="EJ40" s="362"/>
      <c r="EK40" s="362"/>
      <c r="EL40" s="362"/>
      <c r="EM40" s="362"/>
      <c r="EN40" s="362"/>
      <c r="EO40" s="362"/>
      <c r="EP40" s="362"/>
      <c r="EQ40" s="362"/>
      <c r="ER40" s="362"/>
      <c r="ES40" s="362"/>
      <c r="ET40" s="362"/>
      <c r="EU40" s="362"/>
      <c r="EV40" s="362"/>
      <c r="EW40" s="362"/>
      <c r="EX40" s="362"/>
      <c r="EY40" s="362"/>
      <c r="EZ40" s="362"/>
      <c r="FA40" s="362"/>
      <c r="FB40" s="362"/>
      <c r="FC40" s="362"/>
      <c r="FD40" s="362"/>
      <c r="FE40" s="362"/>
      <c r="FF40" s="362"/>
      <c r="FG40" s="362"/>
      <c r="FH40" s="362"/>
      <c r="FI40" s="362"/>
      <c r="FJ40" s="362"/>
      <c r="FK40" s="362"/>
      <c r="FL40" s="362"/>
      <c r="FM40" s="362"/>
      <c r="FN40" s="362"/>
      <c r="FO40" s="362"/>
      <c r="FP40" s="362"/>
      <c r="FQ40" s="362"/>
      <c r="FR40" s="362"/>
      <c r="FS40" s="362"/>
      <c r="FT40" s="362"/>
      <c r="FU40" s="362"/>
      <c r="FV40" s="362"/>
      <c r="FW40" s="362"/>
      <c r="FX40" s="362"/>
      <c r="FY40" s="362"/>
      <c r="FZ40" s="362"/>
      <c r="GA40" s="362"/>
      <c r="GB40" s="362"/>
      <c r="GC40" s="362"/>
      <c r="GD40" s="362"/>
      <c r="GE40" s="362"/>
      <c r="GF40" s="362"/>
      <c r="GG40" s="362"/>
      <c r="GH40" s="362"/>
      <c r="GI40" s="362"/>
      <c r="GJ40" s="362"/>
      <c r="GK40" s="362"/>
      <c r="GL40" s="362"/>
      <c r="GM40" s="362"/>
      <c r="GN40" s="362"/>
      <c r="GO40" s="362"/>
      <c r="GP40" s="362"/>
      <c r="GQ40" s="362"/>
      <c r="GR40" s="362"/>
      <c r="GS40" s="362"/>
      <c r="GT40" s="362"/>
      <c r="GU40" s="362"/>
      <c r="GV40" s="362"/>
      <c r="GW40" s="362"/>
      <c r="GX40" s="362"/>
      <c r="GY40" s="362"/>
      <c r="GZ40" s="362"/>
      <c r="HA40" s="362"/>
      <c r="HB40" s="362"/>
      <c r="HC40" s="362"/>
      <c r="HD40" s="362"/>
      <c r="HE40" s="362"/>
      <c r="HF40" s="362"/>
      <c r="HG40" s="362"/>
      <c r="HH40" s="362"/>
      <c r="HI40" s="362"/>
      <c r="HJ40" s="362"/>
      <c r="HK40" s="362"/>
      <c r="HL40" s="362"/>
      <c r="HM40" s="362"/>
      <c r="HN40" s="362"/>
      <c r="HO40" s="362"/>
      <c r="HP40" s="362"/>
      <c r="HQ40" s="362"/>
      <c r="HR40" s="362"/>
      <c r="HS40" s="362"/>
      <c r="HT40" s="362"/>
      <c r="HU40" s="362"/>
      <c r="HV40" s="362"/>
      <c r="HW40" s="362"/>
      <c r="HX40" s="362"/>
      <c r="HY40" s="362"/>
      <c r="HZ40" s="362"/>
      <c r="IA40" s="362"/>
      <c r="IB40" s="362"/>
      <c r="IC40" s="362"/>
      <c r="ID40" s="362"/>
      <c r="IE40" s="362"/>
      <c r="IF40" s="362"/>
      <c r="IG40" s="362"/>
      <c r="IH40" s="362"/>
      <c r="II40" s="362"/>
      <c r="IJ40" s="362"/>
      <c r="IK40" s="362"/>
      <c r="IL40" s="362"/>
      <c r="IM40" s="362"/>
      <c r="IN40" s="362"/>
      <c r="IO40" s="362"/>
      <c r="IP40" s="362"/>
      <c r="IQ40" s="362"/>
      <c r="IR40" s="362"/>
      <c r="IS40" s="362"/>
      <c r="IT40" s="362"/>
      <c r="IU40" s="362"/>
      <c r="IV40" s="362"/>
      <c r="IW40" s="362"/>
      <c r="IX40" s="362"/>
      <c r="IY40" s="362"/>
      <c r="IZ40" s="362"/>
      <c r="JA40" s="362"/>
      <c r="JB40" s="362"/>
      <c r="JC40" s="362"/>
      <c r="JD40" s="362"/>
      <c r="JE40" s="362"/>
      <c r="JF40" s="362"/>
      <c r="JG40" s="362"/>
      <c r="JH40" s="362"/>
      <c r="JI40" s="362"/>
      <c r="JJ40" s="362"/>
      <c r="JK40" s="362"/>
      <c r="JL40" s="362"/>
      <c r="JM40" s="362"/>
      <c r="JN40" s="362"/>
      <c r="JO40" s="362"/>
      <c r="JP40" s="362"/>
      <c r="JQ40" s="362"/>
      <c r="JR40" s="362"/>
      <c r="JS40" s="362"/>
      <c r="JT40" s="362"/>
      <c r="JU40" s="362"/>
      <c r="JV40" s="362"/>
      <c r="JW40" s="362"/>
      <c r="JX40" s="362"/>
      <c r="JY40" s="362"/>
      <c r="JZ40" s="362"/>
      <c r="KA40" s="362"/>
      <c r="KB40" s="362"/>
      <c r="KC40" s="362"/>
      <c r="KD40" s="362"/>
      <c r="KE40" s="362"/>
      <c r="KF40" s="362"/>
      <c r="KG40" s="362"/>
      <c r="KH40" s="362"/>
      <c r="KI40" s="362"/>
      <c r="KJ40" s="362"/>
      <c r="KK40" s="362"/>
      <c r="KL40" s="362"/>
      <c r="KM40" s="362"/>
      <c r="KN40" s="362"/>
      <c r="KO40" s="362"/>
      <c r="KP40" s="362"/>
      <c r="KQ40" s="362"/>
      <c r="KR40" s="362"/>
      <c r="KS40" s="362"/>
      <c r="KT40" s="362"/>
      <c r="KU40" s="362"/>
      <c r="KV40" s="362"/>
      <c r="KW40" s="362"/>
      <c r="KX40" s="362"/>
      <c r="KY40" s="362"/>
      <c r="KZ40" s="362"/>
      <c r="LA40" s="362"/>
      <c r="LB40" s="362"/>
      <c r="LC40" s="362"/>
      <c r="LD40" s="362"/>
      <c r="LE40" s="362"/>
      <c r="LF40" s="362"/>
      <c r="LG40" s="362"/>
      <c r="LH40" s="362"/>
      <c r="LI40" s="362"/>
      <c r="LJ40" s="362"/>
      <c r="LK40" s="362"/>
      <c r="LL40" s="362"/>
      <c r="LM40" s="362"/>
      <c r="LN40" s="362"/>
      <c r="LO40" s="362"/>
      <c r="LP40" s="362"/>
      <c r="LQ40" s="362"/>
      <c r="LR40" s="362"/>
      <c r="LS40" s="362"/>
      <c r="LT40" s="362"/>
      <c r="LU40" s="362"/>
      <c r="LV40" s="362"/>
      <c r="LW40" s="362"/>
      <c r="LX40" s="362"/>
      <c r="LY40" s="362"/>
      <c r="LZ40" s="362"/>
      <c r="MA40" s="362"/>
      <c r="MB40" s="362"/>
      <c r="MC40" s="362"/>
      <c r="MD40" s="362"/>
      <c r="ME40" s="362"/>
      <c r="MF40" s="362"/>
      <c r="MG40" s="362"/>
      <c r="MH40" s="362"/>
      <c r="MI40" s="362"/>
      <c r="MJ40" s="362"/>
      <c r="MK40" s="362"/>
      <c r="ML40" s="362"/>
      <c r="MM40" s="362"/>
      <c r="MN40" s="362"/>
      <c r="MO40" s="362"/>
      <c r="MP40" s="362"/>
      <c r="MQ40" s="362"/>
      <c r="MR40" s="362"/>
      <c r="MS40" s="362"/>
      <c r="MT40" s="362"/>
      <c r="MU40" s="362"/>
      <c r="MV40" s="362"/>
      <c r="MW40" s="362"/>
      <c r="MX40" s="362"/>
      <c r="MY40" s="362"/>
      <c r="MZ40" s="362"/>
      <c r="NA40" s="362"/>
      <c r="NB40" s="362"/>
      <c r="NC40" s="362"/>
      <c r="ND40" s="362"/>
      <c r="NE40" s="362"/>
      <c r="NF40" s="362"/>
      <c r="NG40" s="362"/>
      <c r="NH40" s="362"/>
      <c r="NI40" s="362"/>
      <c r="NJ40" s="362"/>
      <c r="NK40" s="362"/>
      <c r="NL40" s="362"/>
      <c r="NM40" s="362"/>
      <c r="NN40" s="362"/>
      <c r="NO40" s="362"/>
      <c r="NP40" s="362"/>
      <c r="NQ40" s="362"/>
      <c r="NR40" s="362"/>
      <c r="NS40" s="362"/>
      <c r="NT40" s="362"/>
      <c r="NU40" s="362"/>
      <c r="NV40" s="362"/>
      <c r="NW40" s="362"/>
      <c r="NX40" s="362"/>
      <c r="NY40" s="362"/>
      <c r="NZ40" s="362"/>
      <c r="OA40" s="362"/>
      <c r="OB40" s="362"/>
      <c r="OC40" s="362"/>
      <c r="OD40" s="362"/>
      <c r="OE40" s="362"/>
      <c r="OF40" s="362"/>
      <c r="OG40" s="362"/>
      <c r="OH40" s="362"/>
      <c r="OI40" s="362"/>
      <c r="OJ40" s="362"/>
      <c r="OK40" s="362"/>
      <c r="OL40" s="362"/>
      <c r="OM40" s="362"/>
      <c r="ON40" s="362"/>
      <c r="OO40" s="362"/>
      <c r="OP40" s="362"/>
      <c r="OQ40" s="362"/>
      <c r="OR40" s="362"/>
      <c r="OS40" s="362"/>
      <c r="OT40" s="362"/>
      <c r="OU40" s="362"/>
      <c r="OV40" s="362"/>
      <c r="OW40" s="362"/>
      <c r="OX40" s="362"/>
      <c r="OY40" s="362"/>
      <c r="OZ40" s="362"/>
      <c r="PA40" s="362"/>
      <c r="PB40" s="362"/>
      <c r="PC40" s="362"/>
      <c r="PD40" s="362"/>
      <c r="PE40" s="362"/>
      <c r="PF40" s="362"/>
      <c r="PG40" s="362"/>
      <c r="PH40" s="362"/>
      <c r="PI40" s="362"/>
      <c r="PJ40" s="362"/>
      <c r="PK40" s="362"/>
      <c r="PL40" s="362"/>
      <c r="PM40" s="362"/>
      <c r="PN40" s="362"/>
      <c r="PO40" s="362"/>
      <c r="PP40" s="362"/>
      <c r="PQ40" s="362"/>
      <c r="PR40" s="362"/>
      <c r="PS40" s="362"/>
      <c r="PT40" s="362"/>
      <c r="PU40" s="362"/>
      <c r="PV40" s="362"/>
      <c r="PW40" s="362"/>
      <c r="PX40" s="362"/>
      <c r="PY40" s="362"/>
      <c r="PZ40" s="362"/>
      <c r="QA40" s="362"/>
      <c r="QB40" s="362"/>
      <c r="QC40" s="362"/>
      <c r="QD40" s="362"/>
      <c r="QE40" s="362"/>
      <c r="QF40" s="362"/>
      <c r="QG40" s="362"/>
      <c r="QH40" s="362"/>
      <c r="QI40" s="362"/>
      <c r="QJ40" s="362"/>
      <c r="QK40" s="362"/>
      <c r="QL40" s="362"/>
      <c r="QM40" s="362"/>
      <c r="QN40" s="362"/>
      <c r="QO40" s="362"/>
      <c r="QP40" s="362"/>
      <c r="QQ40" s="362"/>
      <c r="QR40" s="362"/>
      <c r="QS40" s="362"/>
      <c r="QT40" s="362"/>
      <c r="QU40" s="362"/>
    </row>
    <row r="41" spans="1:15340" s="380" customFormat="1" ht="32.25" customHeight="1">
      <c r="A41" s="382"/>
      <c r="B41" s="381">
        <v>63</v>
      </c>
      <c r="C41" s="416">
        <v>136</v>
      </c>
      <c r="D41" s="805" t="s">
        <v>637</v>
      </c>
      <c r="E41" s="806"/>
      <c r="F41" s="806"/>
      <c r="G41" s="806"/>
      <c r="H41" s="806"/>
      <c r="I41" s="807"/>
      <c r="J41" s="457" t="s">
        <v>331</v>
      </c>
      <c r="K41" s="457" t="s">
        <v>331</v>
      </c>
      <c r="L41" s="457" t="s">
        <v>331</v>
      </c>
      <c r="M41" s="457" t="s">
        <v>331</v>
      </c>
      <c r="N41" s="457" t="s">
        <v>331</v>
      </c>
      <c r="O41" s="457" t="s">
        <v>331</v>
      </c>
      <c r="P41" s="457" t="s">
        <v>331</v>
      </c>
      <c r="Q41" s="457" t="s">
        <v>331</v>
      </c>
      <c r="R41" s="457" t="s">
        <v>331</v>
      </c>
      <c r="S41" s="457" t="s">
        <v>331</v>
      </c>
      <c r="T41" s="400" t="s">
        <v>331</v>
      </c>
      <c r="U41" s="383" t="s">
        <v>331</v>
      </c>
      <c r="V41" s="383" t="s">
        <v>331</v>
      </c>
      <c r="W41" s="362"/>
      <c r="X41" s="362"/>
      <c r="Y41" s="362"/>
      <c r="Z41" s="362"/>
      <c r="AA41" s="362"/>
      <c r="AB41" s="362"/>
      <c r="AC41" s="362"/>
      <c r="AD41" s="362"/>
      <c r="AE41" s="362"/>
      <c r="AF41" s="362"/>
      <c r="AG41" s="362"/>
      <c r="AH41" s="362"/>
      <c r="AI41" s="362"/>
      <c r="AJ41" s="362"/>
      <c r="AK41" s="362"/>
      <c r="AL41" s="362"/>
      <c r="AM41" s="362"/>
      <c r="AN41" s="362"/>
      <c r="AO41" s="362"/>
      <c r="AP41" s="362"/>
      <c r="AQ41" s="362"/>
      <c r="AR41" s="362"/>
      <c r="AS41" s="362"/>
      <c r="AT41" s="362"/>
      <c r="AU41" s="362"/>
      <c r="AV41" s="362"/>
      <c r="AW41" s="362"/>
      <c r="AX41" s="362"/>
      <c r="AY41" s="362"/>
      <c r="AZ41" s="362"/>
      <c r="BA41" s="362"/>
      <c r="BB41" s="362"/>
      <c r="BC41" s="362"/>
      <c r="BD41" s="362"/>
      <c r="BE41" s="362"/>
      <c r="BF41" s="362"/>
      <c r="BG41" s="362"/>
      <c r="BH41" s="362"/>
      <c r="BI41" s="362"/>
      <c r="BJ41" s="362"/>
      <c r="BK41" s="362"/>
      <c r="BL41" s="362"/>
      <c r="BM41" s="362"/>
      <c r="BN41" s="362"/>
      <c r="BO41" s="362"/>
      <c r="BP41" s="362"/>
      <c r="BQ41" s="362"/>
      <c r="BR41" s="362"/>
      <c r="BS41" s="362"/>
      <c r="BT41" s="362"/>
      <c r="BU41" s="362"/>
      <c r="BV41" s="362"/>
      <c r="BW41" s="362"/>
      <c r="BX41" s="362"/>
      <c r="BY41" s="362"/>
      <c r="BZ41" s="362"/>
      <c r="CA41" s="362"/>
      <c r="CB41" s="362"/>
      <c r="CC41" s="362"/>
      <c r="CD41" s="362"/>
      <c r="CE41" s="362"/>
      <c r="CF41" s="362"/>
      <c r="CG41" s="362"/>
      <c r="CH41" s="362"/>
      <c r="CI41" s="362"/>
      <c r="CJ41" s="362"/>
      <c r="CK41" s="362"/>
      <c r="CL41" s="362"/>
      <c r="CM41" s="362"/>
      <c r="CN41" s="362"/>
      <c r="CO41" s="362"/>
      <c r="CP41" s="362"/>
      <c r="CQ41" s="362"/>
      <c r="CR41" s="362"/>
      <c r="CS41" s="362"/>
      <c r="CT41" s="362"/>
      <c r="CU41" s="362"/>
      <c r="CV41" s="362"/>
      <c r="CW41" s="362"/>
      <c r="CX41" s="362"/>
      <c r="CY41" s="362"/>
      <c r="CZ41" s="362"/>
      <c r="DA41" s="362"/>
      <c r="DB41" s="362"/>
      <c r="DC41" s="362"/>
      <c r="DD41" s="362"/>
      <c r="DE41" s="362"/>
      <c r="DF41" s="362"/>
      <c r="DG41" s="362"/>
      <c r="DH41" s="362"/>
      <c r="DI41" s="362"/>
      <c r="DJ41" s="362"/>
      <c r="DK41" s="362"/>
      <c r="DL41" s="362"/>
      <c r="DM41" s="362"/>
      <c r="DN41" s="362"/>
      <c r="DO41" s="362"/>
      <c r="DP41" s="362"/>
      <c r="DQ41" s="362"/>
      <c r="DR41" s="362"/>
      <c r="DS41" s="362"/>
      <c r="DT41" s="362"/>
      <c r="DU41" s="362"/>
      <c r="DV41" s="362"/>
      <c r="DW41" s="362"/>
      <c r="DX41" s="362"/>
      <c r="DY41" s="362"/>
      <c r="DZ41" s="362"/>
      <c r="EA41" s="362"/>
      <c r="EB41" s="362"/>
      <c r="EC41" s="362"/>
      <c r="ED41" s="362"/>
      <c r="EE41" s="362"/>
      <c r="EF41" s="362"/>
      <c r="EG41" s="362"/>
      <c r="EH41" s="362"/>
      <c r="EI41" s="362"/>
      <c r="EJ41" s="362"/>
      <c r="EK41" s="362"/>
      <c r="EL41" s="362"/>
      <c r="EM41" s="362"/>
      <c r="EN41" s="362"/>
      <c r="EO41" s="362"/>
      <c r="EP41" s="362"/>
      <c r="EQ41" s="362"/>
      <c r="ER41" s="362"/>
      <c r="ES41" s="362"/>
      <c r="ET41" s="362"/>
      <c r="EU41" s="362"/>
      <c r="EV41" s="362"/>
      <c r="EW41" s="362"/>
      <c r="EX41" s="362"/>
      <c r="EY41" s="362"/>
      <c r="EZ41" s="362"/>
      <c r="FA41" s="362"/>
      <c r="FB41" s="362"/>
      <c r="FC41" s="362"/>
      <c r="FD41" s="362"/>
      <c r="FE41" s="362"/>
      <c r="FF41" s="362"/>
      <c r="FG41" s="362"/>
      <c r="FH41" s="362"/>
      <c r="FI41" s="362"/>
      <c r="FJ41" s="362"/>
      <c r="FK41" s="362"/>
      <c r="FL41" s="362"/>
      <c r="FM41" s="362"/>
      <c r="FN41" s="362"/>
      <c r="FO41" s="362"/>
      <c r="FP41" s="362"/>
      <c r="FQ41" s="362"/>
      <c r="FR41" s="362"/>
      <c r="FS41" s="362"/>
      <c r="FT41" s="362"/>
      <c r="FU41" s="362"/>
      <c r="FV41" s="362"/>
      <c r="FW41" s="362"/>
      <c r="FX41" s="362"/>
      <c r="FY41" s="362"/>
      <c r="FZ41" s="362"/>
      <c r="GA41" s="362"/>
      <c r="GB41" s="362"/>
      <c r="GC41" s="362"/>
      <c r="GD41" s="362"/>
      <c r="GE41" s="362"/>
      <c r="GF41" s="362"/>
      <c r="GG41" s="362"/>
      <c r="GH41" s="362"/>
      <c r="GI41" s="362"/>
      <c r="GJ41" s="362"/>
      <c r="GK41" s="362"/>
      <c r="GL41" s="362"/>
      <c r="GM41" s="362"/>
      <c r="GN41" s="362"/>
      <c r="GO41" s="362"/>
      <c r="GP41" s="362"/>
      <c r="GQ41" s="362"/>
      <c r="GR41" s="362"/>
      <c r="GS41" s="362"/>
      <c r="GT41" s="362"/>
      <c r="GU41" s="362"/>
      <c r="GV41" s="362"/>
      <c r="GW41" s="362"/>
      <c r="GX41" s="362"/>
      <c r="GY41" s="362"/>
      <c r="GZ41" s="362"/>
      <c r="HA41" s="362"/>
      <c r="HB41" s="362"/>
      <c r="HC41" s="362"/>
      <c r="HD41" s="362"/>
      <c r="HE41" s="362"/>
      <c r="HF41" s="362"/>
      <c r="HG41" s="362"/>
      <c r="HH41" s="362"/>
      <c r="HI41" s="362"/>
      <c r="HJ41" s="362"/>
      <c r="HK41" s="362"/>
      <c r="HL41" s="362"/>
      <c r="HM41" s="362"/>
      <c r="HN41" s="362"/>
      <c r="HO41" s="362"/>
      <c r="HP41" s="362"/>
      <c r="HQ41" s="362"/>
      <c r="HR41" s="362"/>
      <c r="HS41" s="362"/>
      <c r="HT41" s="362"/>
      <c r="HU41" s="362"/>
      <c r="HV41" s="362"/>
      <c r="HW41" s="362"/>
      <c r="HX41" s="362"/>
      <c r="HY41" s="362"/>
      <c r="HZ41" s="362"/>
      <c r="IA41" s="362"/>
      <c r="IB41" s="362"/>
      <c r="IC41" s="362"/>
      <c r="ID41" s="362"/>
      <c r="IE41" s="362"/>
      <c r="IF41" s="362"/>
      <c r="IG41" s="362"/>
      <c r="IH41" s="362"/>
      <c r="II41" s="362"/>
      <c r="IJ41" s="362"/>
      <c r="IK41" s="362"/>
      <c r="IL41" s="362"/>
      <c r="IM41" s="362"/>
      <c r="IN41" s="362"/>
      <c r="IO41" s="362"/>
      <c r="IP41" s="362"/>
      <c r="IQ41" s="362"/>
      <c r="IR41" s="362"/>
      <c r="IS41" s="362"/>
      <c r="IT41" s="362"/>
      <c r="IU41" s="362"/>
      <c r="IV41" s="362"/>
      <c r="IW41" s="362"/>
      <c r="IX41" s="362"/>
      <c r="IY41" s="362"/>
      <c r="IZ41" s="362"/>
      <c r="JA41" s="362"/>
      <c r="JB41" s="362"/>
      <c r="JC41" s="362"/>
      <c r="JD41" s="362"/>
      <c r="JE41" s="362"/>
      <c r="JF41" s="362"/>
      <c r="JG41" s="362"/>
      <c r="JH41" s="362"/>
      <c r="JI41" s="362"/>
      <c r="JJ41" s="362"/>
      <c r="JK41" s="362"/>
      <c r="JL41" s="362"/>
      <c r="JM41" s="362"/>
      <c r="JN41" s="362"/>
      <c r="JO41" s="362"/>
      <c r="JP41" s="362"/>
      <c r="JQ41" s="362"/>
      <c r="JR41" s="362"/>
      <c r="JS41" s="362"/>
      <c r="JT41" s="362"/>
      <c r="JU41" s="362"/>
      <c r="JV41" s="362"/>
      <c r="JW41" s="362"/>
      <c r="JX41" s="362"/>
      <c r="JY41" s="362"/>
      <c r="JZ41" s="362"/>
      <c r="KA41" s="362"/>
      <c r="KB41" s="362"/>
      <c r="KC41" s="362"/>
      <c r="KD41" s="362"/>
      <c r="KE41" s="362"/>
      <c r="KF41" s="362"/>
      <c r="KG41" s="362"/>
      <c r="KH41" s="362"/>
      <c r="KI41" s="362"/>
      <c r="KJ41" s="362"/>
      <c r="KK41" s="362"/>
      <c r="KL41" s="362"/>
      <c r="KM41" s="362"/>
      <c r="KN41" s="362"/>
      <c r="KO41" s="362"/>
      <c r="KP41" s="362"/>
      <c r="KQ41" s="362"/>
      <c r="KR41" s="362"/>
      <c r="KS41" s="362"/>
      <c r="KT41" s="362"/>
      <c r="KU41" s="362"/>
      <c r="KV41" s="362"/>
      <c r="KW41" s="362"/>
      <c r="KX41" s="362"/>
      <c r="KY41" s="362"/>
      <c r="KZ41" s="362"/>
      <c r="LA41" s="362"/>
      <c r="LB41" s="362"/>
      <c r="LC41" s="362"/>
      <c r="LD41" s="362"/>
      <c r="LE41" s="362"/>
      <c r="LF41" s="362"/>
      <c r="LG41" s="362"/>
      <c r="LH41" s="362"/>
      <c r="LI41" s="362"/>
      <c r="LJ41" s="362"/>
      <c r="LK41" s="362"/>
      <c r="LL41" s="362"/>
      <c r="LM41" s="362"/>
      <c r="LN41" s="362"/>
      <c r="LO41" s="362"/>
      <c r="LP41" s="362"/>
      <c r="LQ41" s="362"/>
      <c r="LR41" s="362"/>
      <c r="LS41" s="362"/>
      <c r="LT41" s="362"/>
      <c r="LU41" s="362"/>
      <c r="LV41" s="362"/>
      <c r="LW41" s="362"/>
      <c r="LX41" s="362"/>
      <c r="LY41" s="362"/>
      <c r="LZ41" s="362"/>
      <c r="MA41" s="362"/>
      <c r="MB41" s="362"/>
      <c r="MC41" s="362"/>
      <c r="MD41" s="362"/>
      <c r="ME41" s="362"/>
      <c r="MF41" s="362"/>
      <c r="MG41" s="362"/>
      <c r="MH41" s="362"/>
      <c r="MI41" s="362"/>
      <c r="MJ41" s="362"/>
      <c r="MK41" s="362"/>
      <c r="ML41" s="362"/>
      <c r="MM41" s="362"/>
      <c r="MN41" s="362"/>
      <c r="MO41" s="362"/>
      <c r="MP41" s="362"/>
      <c r="MQ41" s="362"/>
      <c r="MR41" s="362"/>
      <c r="MS41" s="362"/>
      <c r="MT41" s="362"/>
      <c r="MU41" s="362"/>
      <c r="MV41" s="362"/>
      <c r="MW41" s="362"/>
      <c r="MX41" s="362"/>
      <c r="MY41" s="362"/>
      <c r="MZ41" s="362"/>
      <c r="NA41" s="362"/>
      <c r="NB41" s="362"/>
      <c r="NC41" s="362"/>
      <c r="ND41" s="362"/>
      <c r="NE41" s="362"/>
      <c r="NF41" s="362"/>
      <c r="NG41" s="362"/>
      <c r="NH41" s="362"/>
      <c r="NI41" s="362"/>
      <c r="NJ41" s="362"/>
      <c r="NK41" s="362"/>
      <c r="NL41" s="362"/>
      <c r="NM41" s="362"/>
      <c r="NN41" s="362"/>
      <c r="NO41" s="362"/>
      <c r="NP41" s="362"/>
      <c r="NQ41" s="362"/>
      <c r="NR41" s="362"/>
      <c r="NS41" s="362"/>
      <c r="NT41" s="362"/>
      <c r="NU41" s="362"/>
      <c r="NV41" s="362"/>
      <c r="NW41" s="362"/>
      <c r="NX41" s="362"/>
      <c r="NY41" s="362"/>
      <c r="NZ41" s="362"/>
      <c r="OA41" s="362"/>
      <c r="OB41" s="362"/>
      <c r="OC41" s="362"/>
      <c r="OD41" s="362"/>
      <c r="OE41" s="362"/>
      <c r="OF41" s="362"/>
      <c r="OG41" s="362"/>
      <c r="OH41" s="362"/>
      <c r="OI41" s="362"/>
      <c r="OJ41" s="362"/>
      <c r="OK41" s="362"/>
      <c r="OL41" s="362"/>
      <c r="OM41" s="362"/>
      <c r="ON41" s="362"/>
      <c r="OO41" s="362"/>
      <c r="OP41" s="362"/>
      <c r="OQ41" s="362"/>
      <c r="OR41" s="362"/>
      <c r="OS41" s="362"/>
      <c r="OT41" s="362"/>
      <c r="OU41" s="362"/>
      <c r="OV41" s="362"/>
      <c r="OW41" s="362"/>
      <c r="OX41" s="362"/>
      <c r="OY41" s="362"/>
      <c r="OZ41" s="362"/>
      <c r="PA41" s="362"/>
      <c r="PB41" s="362"/>
      <c r="PC41" s="362"/>
      <c r="PD41" s="362"/>
      <c r="PE41" s="362"/>
      <c r="PF41" s="362"/>
      <c r="PG41" s="362"/>
      <c r="PH41" s="362"/>
      <c r="PI41" s="362"/>
      <c r="PJ41" s="362"/>
      <c r="PK41" s="362"/>
      <c r="PL41" s="362"/>
      <c r="PM41" s="362"/>
      <c r="PN41" s="362"/>
      <c r="PO41" s="362"/>
      <c r="PP41" s="362"/>
      <c r="PQ41" s="362"/>
      <c r="PR41" s="362"/>
      <c r="PS41" s="362"/>
      <c r="PT41" s="362"/>
      <c r="PU41" s="362"/>
      <c r="PV41" s="362"/>
      <c r="PW41" s="362"/>
      <c r="PX41" s="362"/>
      <c r="PY41" s="362"/>
      <c r="PZ41" s="362"/>
      <c r="QA41" s="362"/>
      <c r="QB41" s="362"/>
      <c r="QC41" s="362"/>
      <c r="QD41" s="362"/>
      <c r="QE41" s="362"/>
      <c r="QF41" s="362"/>
      <c r="QG41" s="362"/>
      <c r="QH41" s="362"/>
      <c r="QI41" s="362"/>
      <c r="QJ41" s="362"/>
      <c r="QK41" s="362"/>
      <c r="QL41" s="362"/>
      <c r="QM41" s="362"/>
      <c r="QN41" s="362"/>
      <c r="QO41" s="362"/>
      <c r="QP41" s="362"/>
      <c r="QQ41" s="362"/>
      <c r="QR41" s="362"/>
      <c r="QS41" s="362"/>
      <c r="QT41" s="362"/>
      <c r="QU41" s="362"/>
    </row>
    <row r="42" spans="1:15340" s="362" customFormat="1" ht="47.4" customHeight="1">
      <c r="A42" s="360"/>
      <c r="B42" s="461"/>
      <c r="C42" s="463"/>
      <c r="D42" s="765" t="s">
        <v>1035</v>
      </c>
      <c r="E42" s="769" t="s">
        <v>12</v>
      </c>
      <c r="F42" s="476"/>
      <c r="G42" s="458"/>
      <c r="H42" s="795" t="s">
        <v>145</v>
      </c>
      <c r="I42" s="454" t="s">
        <v>1205</v>
      </c>
      <c r="J42" s="467" t="s">
        <v>600</v>
      </c>
      <c r="K42" s="453" t="s">
        <v>363</v>
      </c>
      <c r="L42" s="453" t="s">
        <v>327</v>
      </c>
      <c r="M42" s="793" t="s">
        <v>184</v>
      </c>
      <c r="N42" s="455"/>
      <c r="O42" s="455"/>
      <c r="P42" s="455" t="s">
        <v>523</v>
      </c>
      <c r="Q42" s="455"/>
      <c r="R42" s="455"/>
      <c r="S42" s="455"/>
      <c r="T42" s="373"/>
      <c r="U42" s="373"/>
      <c r="V42" s="373"/>
    </row>
    <row r="43" spans="1:15340" s="362" customFormat="1" ht="48.6" customHeight="1">
      <c r="A43" s="360"/>
      <c r="B43" s="360">
        <v>68</v>
      </c>
      <c r="C43" s="455"/>
      <c r="D43" s="765"/>
      <c r="E43" s="769"/>
      <c r="F43" s="473" t="s">
        <v>1000</v>
      </c>
      <c r="G43" s="453" t="s">
        <v>11</v>
      </c>
      <c r="H43" s="797"/>
      <c r="I43" s="454" t="s">
        <v>1208</v>
      </c>
      <c r="J43" s="467" t="s">
        <v>600</v>
      </c>
      <c r="K43" s="453" t="s">
        <v>363</v>
      </c>
      <c r="L43" s="453" t="s">
        <v>327</v>
      </c>
      <c r="M43" s="794"/>
      <c r="N43" s="410" t="s">
        <v>524</v>
      </c>
      <c r="O43" s="455" t="s">
        <v>524</v>
      </c>
      <c r="P43" s="455" t="s">
        <v>524</v>
      </c>
      <c r="Q43" s="455" t="s">
        <v>524</v>
      </c>
      <c r="R43" s="455" t="s">
        <v>524</v>
      </c>
      <c r="S43" s="410"/>
    </row>
    <row r="44" spans="1:15340" s="362" customFormat="1" ht="72.599999999999994" customHeight="1">
      <c r="A44" s="360"/>
      <c r="B44" s="360"/>
      <c r="C44" s="455"/>
      <c r="D44" s="765" t="s">
        <v>1246</v>
      </c>
      <c r="E44" s="769" t="s">
        <v>10</v>
      </c>
      <c r="F44" s="473"/>
      <c r="G44" s="453"/>
      <c r="H44" s="766" t="s">
        <v>651</v>
      </c>
      <c r="I44" s="417" t="s">
        <v>1209</v>
      </c>
      <c r="J44" s="467" t="s">
        <v>600</v>
      </c>
      <c r="K44" s="453" t="s">
        <v>363</v>
      </c>
      <c r="L44" s="453" t="s">
        <v>327</v>
      </c>
      <c r="M44" s="455" t="s">
        <v>184</v>
      </c>
      <c r="N44" s="408"/>
      <c r="O44" s="455" t="s">
        <v>524</v>
      </c>
      <c r="P44" s="455" t="s">
        <v>524</v>
      </c>
      <c r="Q44" s="455" t="s">
        <v>524</v>
      </c>
      <c r="R44" s="455" t="s">
        <v>524</v>
      </c>
      <c r="S44" s="410"/>
    </row>
    <row r="45" spans="1:15340" s="362" customFormat="1" ht="74.400000000000006" customHeight="1">
      <c r="A45" s="360"/>
      <c r="B45" s="461">
        <v>69</v>
      </c>
      <c r="C45" s="455">
        <v>148</v>
      </c>
      <c r="D45" s="765"/>
      <c r="E45" s="769"/>
      <c r="F45" s="473" t="s">
        <v>1044</v>
      </c>
      <c r="G45" s="453" t="s">
        <v>11</v>
      </c>
      <c r="H45" s="768"/>
      <c r="I45" s="454" t="s">
        <v>1090</v>
      </c>
      <c r="K45" s="453" t="s">
        <v>363</v>
      </c>
      <c r="L45" s="453" t="s">
        <v>327</v>
      </c>
      <c r="M45" s="455" t="s">
        <v>184</v>
      </c>
      <c r="N45" s="408">
        <f t="shared" si="0"/>
        <v>1</v>
      </c>
      <c r="O45" s="455" t="s">
        <v>524</v>
      </c>
      <c r="P45" s="455" t="s">
        <v>524</v>
      </c>
      <c r="Q45" s="455" t="s">
        <v>524</v>
      </c>
      <c r="R45" s="455" t="s">
        <v>524</v>
      </c>
      <c r="S45" s="410"/>
    </row>
    <row r="46" spans="1:15340" s="362" customFormat="1" ht="31.8" customHeight="1">
      <c r="A46" s="360"/>
      <c r="B46" s="838"/>
      <c r="C46" s="455"/>
      <c r="D46" s="765" t="s">
        <v>1063</v>
      </c>
      <c r="E46" s="769" t="s">
        <v>11</v>
      </c>
      <c r="F46" s="801"/>
      <c r="G46" s="453"/>
      <c r="H46" s="766" t="s">
        <v>1036</v>
      </c>
      <c r="I46" s="454" t="s">
        <v>1136</v>
      </c>
      <c r="J46" s="467" t="s">
        <v>600</v>
      </c>
      <c r="K46" s="453" t="s">
        <v>363</v>
      </c>
      <c r="L46" s="453" t="s">
        <v>327</v>
      </c>
      <c r="M46" s="793" t="s">
        <v>184</v>
      </c>
      <c r="N46" s="408">
        <f t="shared" ref="N46:N56" si="1">COUNTIF($M46:$M46,"x")</f>
        <v>1</v>
      </c>
      <c r="O46" s="455"/>
      <c r="P46" s="455" t="s">
        <v>522</v>
      </c>
      <c r="Q46" s="455"/>
      <c r="R46" s="455" t="s">
        <v>522</v>
      </c>
      <c r="S46" s="410"/>
    </row>
    <row r="47" spans="1:15340" s="362" customFormat="1" ht="36.6" customHeight="1">
      <c r="A47" s="360"/>
      <c r="B47" s="839"/>
      <c r="C47" s="455"/>
      <c r="D47" s="765"/>
      <c r="E47" s="769"/>
      <c r="F47" s="843"/>
      <c r="G47" s="453"/>
      <c r="H47" s="767"/>
      <c r="I47" s="454" t="s">
        <v>1137</v>
      </c>
      <c r="J47" s="467" t="s">
        <v>600</v>
      </c>
      <c r="K47" s="453" t="s">
        <v>363</v>
      </c>
      <c r="L47" s="453" t="s">
        <v>327</v>
      </c>
      <c r="M47" s="845"/>
      <c r="N47" s="408">
        <f t="shared" si="1"/>
        <v>0</v>
      </c>
      <c r="O47" s="455"/>
      <c r="P47" s="455"/>
      <c r="Q47" s="455"/>
      <c r="R47" s="455" t="s">
        <v>522</v>
      </c>
      <c r="S47" s="410"/>
    </row>
    <row r="48" spans="1:15340" s="362" customFormat="1" ht="33" customHeight="1">
      <c r="A48" s="360" t="s">
        <v>1102</v>
      </c>
      <c r="B48" s="839"/>
      <c r="C48" s="455"/>
      <c r="D48" s="765"/>
      <c r="E48" s="769"/>
      <c r="F48" s="843"/>
      <c r="G48" s="453"/>
      <c r="H48" s="767"/>
      <c r="I48" s="454" t="s">
        <v>1187</v>
      </c>
      <c r="J48" s="467" t="s">
        <v>600</v>
      </c>
      <c r="K48" s="453" t="s">
        <v>363</v>
      </c>
      <c r="L48" s="453" t="s">
        <v>327</v>
      </c>
      <c r="M48" s="845"/>
      <c r="N48" s="408"/>
      <c r="O48" s="455" t="s">
        <v>522</v>
      </c>
      <c r="P48" s="455"/>
      <c r="Q48" s="455" t="s">
        <v>522</v>
      </c>
      <c r="R48" s="455"/>
      <c r="S48" s="410"/>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row>
    <row r="49" spans="1:463" s="362" customFormat="1" ht="130.80000000000001" customHeight="1">
      <c r="A49" s="360"/>
      <c r="B49" s="840"/>
      <c r="C49" s="455"/>
      <c r="D49" s="765"/>
      <c r="E49" s="769"/>
      <c r="F49" s="802"/>
      <c r="G49" s="453"/>
      <c r="H49" s="768"/>
      <c r="I49" s="454" t="s">
        <v>1101</v>
      </c>
      <c r="J49" s="467" t="s">
        <v>600</v>
      </c>
      <c r="K49" s="453" t="s">
        <v>363</v>
      </c>
      <c r="L49" s="453" t="s">
        <v>327</v>
      </c>
      <c r="M49" s="794"/>
      <c r="N49" s="408"/>
      <c r="O49" s="455"/>
      <c r="P49" s="455"/>
      <c r="Q49" s="455" t="s">
        <v>522</v>
      </c>
      <c r="R49" s="455"/>
      <c r="S49" s="410"/>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row>
    <row r="50" spans="1:463" s="376" customFormat="1" ht="25.5" customHeight="1">
      <c r="A50" s="375"/>
      <c r="B50" s="461">
        <v>72</v>
      </c>
      <c r="C50" s="463">
        <v>156</v>
      </c>
      <c r="D50" s="753" t="s">
        <v>265</v>
      </c>
      <c r="E50" s="754"/>
      <c r="F50" s="754"/>
      <c r="G50" s="754"/>
      <c r="H50" s="754"/>
      <c r="I50" s="755"/>
      <c r="J50" s="457" t="s">
        <v>331</v>
      </c>
      <c r="K50" s="457" t="s">
        <v>331</v>
      </c>
      <c r="L50" s="457" t="s">
        <v>331</v>
      </c>
      <c r="M50" s="457" t="s">
        <v>331</v>
      </c>
      <c r="N50" s="457" t="s">
        <v>331</v>
      </c>
      <c r="O50" s="457" t="s">
        <v>331</v>
      </c>
      <c r="P50" s="457" t="s">
        <v>331</v>
      </c>
      <c r="Q50" s="457" t="s">
        <v>331</v>
      </c>
      <c r="R50" s="457" t="s">
        <v>331</v>
      </c>
      <c r="S50" s="457" t="s">
        <v>331</v>
      </c>
    </row>
    <row r="51" spans="1:463" s="362" customFormat="1" ht="114.6" customHeight="1">
      <c r="A51" s="360"/>
      <c r="B51" s="360">
        <v>73</v>
      </c>
      <c r="C51" s="455">
        <v>157</v>
      </c>
      <c r="D51" s="469" t="s">
        <v>147</v>
      </c>
      <c r="E51" s="453"/>
      <c r="F51" s="477" t="s">
        <v>1045</v>
      </c>
      <c r="G51" s="453" t="s">
        <v>12</v>
      </c>
      <c r="H51" s="454" t="s">
        <v>148</v>
      </c>
      <c r="I51" s="454" t="s">
        <v>1170</v>
      </c>
      <c r="J51" s="467" t="s">
        <v>600</v>
      </c>
      <c r="K51" s="453" t="s">
        <v>363</v>
      </c>
      <c r="L51" s="453" t="s">
        <v>327</v>
      </c>
      <c r="M51" s="793" t="s">
        <v>184</v>
      </c>
      <c r="N51" s="408">
        <f t="shared" si="1"/>
        <v>1</v>
      </c>
      <c r="O51" s="455" t="s">
        <v>524</v>
      </c>
      <c r="P51" s="455" t="s">
        <v>524</v>
      </c>
      <c r="Q51" s="455" t="s">
        <v>524</v>
      </c>
      <c r="R51" s="455" t="s">
        <v>524</v>
      </c>
      <c r="S51" s="455"/>
    </row>
    <row r="52" spans="1:463" s="362" customFormat="1" ht="59.25" customHeight="1">
      <c r="A52" s="360"/>
      <c r="B52" s="838">
        <v>74</v>
      </c>
      <c r="C52" s="455"/>
      <c r="D52" s="765" t="s">
        <v>1042</v>
      </c>
      <c r="E52" s="769" t="s">
        <v>10</v>
      </c>
      <c r="F52" s="801" t="s">
        <v>1043</v>
      </c>
      <c r="G52" s="453"/>
      <c r="H52" s="454" t="s">
        <v>150</v>
      </c>
      <c r="I52" s="454" t="s">
        <v>1171</v>
      </c>
      <c r="J52" s="467" t="s">
        <v>600</v>
      </c>
      <c r="K52" s="453" t="s">
        <v>363</v>
      </c>
      <c r="L52" s="453" t="s">
        <v>327</v>
      </c>
      <c r="M52" s="845"/>
      <c r="N52" s="408">
        <f t="shared" si="1"/>
        <v>0</v>
      </c>
      <c r="O52" s="455" t="s">
        <v>524</v>
      </c>
      <c r="P52" s="455" t="s">
        <v>524</v>
      </c>
      <c r="Q52" s="455" t="s">
        <v>524</v>
      </c>
      <c r="R52" s="455" t="s">
        <v>524</v>
      </c>
      <c r="S52" s="455"/>
    </row>
    <row r="53" spans="1:463" s="362" customFormat="1" ht="59.25" customHeight="1">
      <c r="A53" s="360"/>
      <c r="B53" s="840"/>
      <c r="C53" s="455"/>
      <c r="D53" s="765"/>
      <c r="E53" s="769"/>
      <c r="F53" s="802"/>
      <c r="G53" s="453"/>
      <c r="H53" s="454" t="s">
        <v>1210</v>
      </c>
      <c r="I53" s="454" t="s">
        <v>1091</v>
      </c>
      <c r="J53" s="467" t="s">
        <v>600</v>
      </c>
      <c r="K53" s="453" t="s">
        <v>363</v>
      </c>
      <c r="L53" s="453" t="s">
        <v>327</v>
      </c>
      <c r="M53" s="794"/>
      <c r="N53" s="408"/>
      <c r="O53" s="455" t="s">
        <v>524</v>
      </c>
      <c r="P53" s="455" t="s">
        <v>524</v>
      </c>
      <c r="Q53" s="455" t="s">
        <v>524</v>
      </c>
      <c r="R53" s="455" t="s">
        <v>524</v>
      </c>
      <c r="S53" s="455"/>
    </row>
    <row r="54" spans="1:463" s="376" customFormat="1" ht="34.950000000000003" customHeight="1">
      <c r="A54" s="375"/>
      <c r="B54" s="461">
        <v>78</v>
      </c>
      <c r="C54" s="463">
        <v>176</v>
      </c>
      <c r="D54" s="753" t="s">
        <v>266</v>
      </c>
      <c r="E54" s="754"/>
      <c r="F54" s="754"/>
      <c r="G54" s="754"/>
      <c r="H54" s="754"/>
      <c r="I54" s="755"/>
      <c r="J54" s="457" t="s">
        <v>331</v>
      </c>
      <c r="K54" s="457" t="s">
        <v>331</v>
      </c>
      <c r="L54" s="457" t="s">
        <v>331</v>
      </c>
      <c r="M54" s="457" t="s">
        <v>331</v>
      </c>
      <c r="N54" s="457" t="s">
        <v>331</v>
      </c>
      <c r="O54" s="457" t="s">
        <v>331</v>
      </c>
      <c r="P54" s="457" t="s">
        <v>331</v>
      </c>
      <c r="Q54" s="457" t="s">
        <v>331</v>
      </c>
      <c r="R54" s="457" t="s">
        <v>331</v>
      </c>
      <c r="S54" s="457" t="s">
        <v>331</v>
      </c>
    </row>
    <row r="55" spans="1:463" s="362" customFormat="1" ht="66.75" customHeight="1">
      <c r="A55" s="360"/>
      <c r="B55" s="360">
        <v>79</v>
      </c>
      <c r="C55" s="455">
        <v>177</v>
      </c>
      <c r="D55" s="800" t="s">
        <v>159</v>
      </c>
      <c r="E55" s="769" t="s">
        <v>10</v>
      </c>
      <c r="F55" s="473" t="s">
        <v>160</v>
      </c>
      <c r="G55" s="453" t="s">
        <v>10</v>
      </c>
      <c r="H55" s="454" t="s">
        <v>1093</v>
      </c>
      <c r="I55" s="417" t="s">
        <v>1092</v>
      </c>
      <c r="J55" s="467" t="s">
        <v>600</v>
      </c>
      <c r="K55" s="453" t="s">
        <v>363</v>
      </c>
      <c r="L55" s="453" t="s">
        <v>327</v>
      </c>
      <c r="M55" s="793" t="s">
        <v>184</v>
      </c>
      <c r="N55" s="408">
        <f t="shared" si="1"/>
        <v>1</v>
      </c>
      <c r="O55" s="455" t="s">
        <v>524</v>
      </c>
      <c r="P55" s="455" t="s">
        <v>524</v>
      </c>
      <c r="Q55" s="455" t="s">
        <v>524</v>
      </c>
      <c r="R55" s="455" t="s">
        <v>524</v>
      </c>
      <c r="S55" s="455"/>
    </row>
    <row r="56" spans="1:463" s="362" customFormat="1" ht="51.75" customHeight="1">
      <c r="A56" s="360"/>
      <c r="B56" s="461"/>
      <c r="C56" s="455"/>
      <c r="D56" s="800"/>
      <c r="E56" s="769"/>
      <c r="F56" s="472"/>
      <c r="G56" s="453"/>
      <c r="H56" s="454" t="s">
        <v>1094</v>
      </c>
      <c r="I56" s="454" t="s">
        <v>1253</v>
      </c>
      <c r="J56" s="467" t="s">
        <v>600</v>
      </c>
      <c r="K56" s="453" t="s">
        <v>363</v>
      </c>
      <c r="L56" s="453" t="s">
        <v>327</v>
      </c>
      <c r="M56" s="794"/>
      <c r="N56" s="408">
        <f t="shared" si="1"/>
        <v>0</v>
      </c>
      <c r="O56" s="455"/>
      <c r="P56" s="418" t="s">
        <v>521</v>
      </c>
      <c r="Q56" s="455"/>
      <c r="R56" s="455"/>
      <c r="S56" s="410"/>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c r="LG56" s="2"/>
      <c r="LH56" s="2"/>
      <c r="LI56" s="2"/>
      <c r="LJ56" s="2"/>
      <c r="LK56" s="2"/>
      <c r="LL56" s="2"/>
      <c r="LM56" s="2"/>
      <c r="LN56" s="2"/>
      <c r="LO56" s="2"/>
      <c r="LP56" s="2"/>
      <c r="LQ56" s="2"/>
      <c r="LR56" s="2"/>
      <c r="LS56" s="2"/>
      <c r="LT56" s="2"/>
      <c r="LU56" s="2"/>
      <c r="LV56" s="2"/>
      <c r="LW56" s="2"/>
      <c r="LX56" s="2"/>
      <c r="LY56" s="2"/>
      <c r="LZ56" s="2"/>
      <c r="MA56" s="2"/>
      <c r="MB56" s="2"/>
      <c r="MC56" s="2"/>
      <c r="MD56" s="2"/>
      <c r="ME56" s="2"/>
      <c r="MF56" s="2"/>
      <c r="MG56" s="2"/>
      <c r="MH56" s="2"/>
      <c r="MI56" s="2"/>
      <c r="MJ56" s="2"/>
      <c r="MK56" s="2"/>
      <c r="ML56" s="2"/>
      <c r="MM56" s="2"/>
      <c r="MN56" s="2"/>
      <c r="MO56" s="2"/>
      <c r="MP56" s="2"/>
      <c r="MQ56" s="2"/>
      <c r="MR56" s="2"/>
      <c r="MS56" s="2"/>
      <c r="MT56" s="2"/>
      <c r="MU56" s="2"/>
      <c r="MV56" s="2"/>
      <c r="MW56" s="2"/>
      <c r="MX56" s="2"/>
      <c r="MY56" s="2"/>
      <c r="MZ56" s="2"/>
      <c r="NA56" s="2"/>
      <c r="NB56" s="2"/>
      <c r="NC56" s="2"/>
      <c r="ND56" s="2"/>
      <c r="NE56" s="2"/>
      <c r="NF56" s="2"/>
      <c r="NG56" s="2"/>
      <c r="NH56" s="2"/>
      <c r="NI56" s="2"/>
      <c r="NJ56" s="2"/>
      <c r="NK56" s="2"/>
      <c r="NL56" s="2"/>
      <c r="NM56" s="2"/>
      <c r="NN56" s="2"/>
      <c r="NO56" s="2"/>
      <c r="NP56" s="2"/>
      <c r="NQ56" s="2"/>
      <c r="NR56" s="2"/>
      <c r="NS56" s="2"/>
      <c r="NT56" s="2"/>
      <c r="NU56" s="2"/>
      <c r="NV56" s="2"/>
      <c r="NW56" s="2"/>
      <c r="NX56" s="2"/>
      <c r="NY56" s="2"/>
      <c r="NZ56" s="2"/>
      <c r="OA56" s="2"/>
      <c r="OB56" s="2"/>
      <c r="OC56" s="2"/>
      <c r="OD56" s="2"/>
      <c r="OE56" s="2"/>
      <c r="OF56" s="2"/>
      <c r="OG56" s="2"/>
      <c r="OH56" s="2"/>
      <c r="OI56" s="2"/>
      <c r="OJ56" s="2"/>
      <c r="OK56" s="2"/>
      <c r="OL56" s="2"/>
      <c r="OM56" s="2"/>
      <c r="ON56" s="2"/>
      <c r="OO56" s="2"/>
      <c r="OP56" s="2"/>
      <c r="OQ56" s="2"/>
      <c r="OR56" s="2"/>
      <c r="OS56" s="2"/>
      <c r="OT56" s="2"/>
      <c r="OU56" s="2"/>
      <c r="OV56" s="2"/>
      <c r="OW56" s="2"/>
      <c r="OX56" s="2"/>
      <c r="OY56" s="2"/>
      <c r="OZ56" s="2"/>
      <c r="PA56" s="2"/>
      <c r="PB56" s="2"/>
      <c r="PC56" s="2"/>
      <c r="PD56" s="2"/>
      <c r="PE56" s="2"/>
      <c r="PF56" s="2"/>
      <c r="PG56" s="2"/>
      <c r="PH56" s="2"/>
      <c r="PI56" s="2"/>
      <c r="PJ56" s="2"/>
      <c r="PK56" s="2"/>
      <c r="PL56" s="2"/>
      <c r="PM56" s="2"/>
      <c r="PN56" s="2"/>
      <c r="PO56" s="2"/>
      <c r="PP56" s="2"/>
      <c r="PQ56" s="2"/>
      <c r="PR56" s="2"/>
      <c r="PS56" s="2"/>
      <c r="PT56" s="2"/>
      <c r="PU56" s="2"/>
      <c r="PV56" s="2"/>
      <c r="PW56" s="2"/>
      <c r="PX56" s="2"/>
      <c r="PY56" s="2"/>
      <c r="PZ56" s="2"/>
      <c r="QA56" s="2"/>
      <c r="QB56" s="2"/>
      <c r="QC56" s="2"/>
      <c r="QD56" s="2"/>
      <c r="QE56" s="2"/>
      <c r="QF56" s="2"/>
      <c r="QG56" s="2"/>
      <c r="QH56" s="2"/>
      <c r="QI56" s="2"/>
      <c r="QJ56" s="2"/>
      <c r="QK56" s="2"/>
      <c r="QL56" s="2"/>
      <c r="QM56" s="2"/>
      <c r="QN56" s="2"/>
      <c r="QO56" s="2"/>
      <c r="QP56" s="2"/>
      <c r="QQ56" s="2"/>
      <c r="QR56" s="2"/>
      <c r="QS56" s="2"/>
      <c r="QT56" s="2"/>
      <c r="QU56" s="2"/>
    </row>
    <row r="57" spans="1:463" s="376" customFormat="1" ht="26.25" customHeight="1">
      <c r="A57" s="375"/>
      <c r="B57" s="461">
        <v>105</v>
      </c>
      <c r="C57" s="463">
        <v>225</v>
      </c>
      <c r="D57" s="753" t="s">
        <v>168</v>
      </c>
      <c r="E57" s="754"/>
      <c r="F57" s="754"/>
      <c r="G57" s="754"/>
      <c r="H57" s="754"/>
      <c r="I57" s="755"/>
      <c r="J57" s="457" t="s">
        <v>331</v>
      </c>
      <c r="K57" s="457" t="s">
        <v>331</v>
      </c>
      <c r="L57" s="457" t="s">
        <v>331</v>
      </c>
      <c r="M57" s="458" t="s">
        <v>331</v>
      </c>
      <c r="N57" s="457" t="s">
        <v>331</v>
      </c>
      <c r="O57" s="457" t="s">
        <v>331</v>
      </c>
      <c r="P57" s="457" t="s">
        <v>331</v>
      </c>
      <c r="Q57" s="457" t="s">
        <v>331</v>
      </c>
      <c r="R57" s="457" t="s">
        <v>331</v>
      </c>
      <c r="S57" s="457" t="s">
        <v>331</v>
      </c>
    </row>
    <row r="58" spans="1:463" s="376" customFormat="1" ht="26.25" customHeight="1">
      <c r="A58" s="375"/>
      <c r="B58" s="461">
        <v>106</v>
      </c>
      <c r="C58" s="463">
        <v>226</v>
      </c>
      <c r="D58" s="753" t="s">
        <v>167</v>
      </c>
      <c r="E58" s="754"/>
      <c r="F58" s="754"/>
      <c r="G58" s="754"/>
      <c r="H58" s="754"/>
      <c r="I58" s="755"/>
      <c r="J58" s="457" t="s">
        <v>331</v>
      </c>
      <c r="K58" s="457" t="s">
        <v>331</v>
      </c>
      <c r="L58" s="457" t="s">
        <v>331</v>
      </c>
      <c r="M58" s="454" t="s">
        <v>331</v>
      </c>
      <c r="N58" s="457" t="s">
        <v>331</v>
      </c>
      <c r="O58" s="457" t="s">
        <v>331</v>
      </c>
      <c r="P58" s="457" t="s">
        <v>331</v>
      </c>
      <c r="Q58" s="457" t="s">
        <v>331</v>
      </c>
      <c r="R58" s="457" t="s">
        <v>331</v>
      </c>
      <c r="S58" s="457" t="s">
        <v>331</v>
      </c>
    </row>
    <row r="59" spans="1:463" s="376" customFormat="1" ht="26.25" customHeight="1">
      <c r="A59" s="375"/>
      <c r="B59" s="461"/>
      <c r="C59" s="463">
        <v>232</v>
      </c>
      <c r="D59" s="753" t="s">
        <v>852</v>
      </c>
      <c r="E59" s="754"/>
      <c r="F59" s="754"/>
      <c r="G59" s="754"/>
      <c r="H59" s="754"/>
      <c r="I59" s="755"/>
      <c r="J59" s="457" t="s">
        <v>331</v>
      </c>
      <c r="K59" s="457" t="s">
        <v>331</v>
      </c>
      <c r="L59" s="457" t="s">
        <v>331</v>
      </c>
      <c r="M59" s="454" t="s">
        <v>331</v>
      </c>
      <c r="N59" s="457" t="s">
        <v>331</v>
      </c>
      <c r="O59" s="457" t="s">
        <v>331</v>
      </c>
      <c r="P59" s="457" t="s">
        <v>331</v>
      </c>
      <c r="Q59" s="457" t="s">
        <v>331</v>
      </c>
      <c r="R59" s="457" t="s">
        <v>331</v>
      </c>
      <c r="S59" s="457" t="s">
        <v>331</v>
      </c>
    </row>
    <row r="60" spans="1:463" s="376" customFormat="1" ht="26.25" customHeight="1">
      <c r="A60" s="375"/>
      <c r="B60" s="461"/>
      <c r="C60" s="463">
        <v>233</v>
      </c>
      <c r="D60" s="753" t="s">
        <v>323</v>
      </c>
      <c r="E60" s="754"/>
      <c r="F60" s="754"/>
      <c r="G60" s="754"/>
      <c r="H60" s="754"/>
      <c r="I60" s="755"/>
      <c r="J60" s="457" t="s">
        <v>331</v>
      </c>
      <c r="K60" s="457" t="s">
        <v>331</v>
      </c>
      <c r="L60" s="457" t="s">
        <v>331</v>
      </c>
      <c r="M60" s="454" t="s">
        <v>331</v>
      </c>
      <c r="N60" s="457" t="s">
        <v>331</v>
      </c>
      <c r="O60" s="457" t="s">
        <v>331</v>
      </c>
      <c r="P60" s="457" t="s">
        <v>331</v>
      </c>
      <c r="Q60" s="457" t="s">
        <v>331</v>
      </c>
      <c r="R60" s="457" t="s">
        <v>331</v>
      </c>
      <c r="S60" s="457" t="s">
        <v>331</v>
      </c>
    </row>
    <row r="61" spans="1:463" s="362" customFormat="1" ht="58.5" customHeight="1">
      <c r="A61" s="360"/>
      <c r="B61" s="838"/>
      <c r="C61" s="455"/>
      <c r="D61" s="803" t="s">
        <v>1046</v>
      </c>
      <c r="E61" s="769" t="s">
        <v>10</v>
      </c>
      <c r="F61" s="801"/>
      <c r="G61" s="795"/>
      <c r="H61" s="795" t="s">
        <v>105</v>
      </c>
      <c r="I61" s="458" t="s">
        <v>1145</v>
      </c>
      <c r="J61" s="410" t="s">
        <v>600</v>
      </c>
      <c r="K61" s="453" t="s">
        <v>363</v>
      </c>
      <c r="L61" s="453" t="s">
        <v>329</v>
      </c>
      <c r="M61" s="455" t="s">
        <v>184</v>
      </c>
      <c r="N61" s="408">
        <f t="shared" ref="N61:N83" si="2">COUNTIF($M61:$M61,"x")</f>
        <v>1</v>
      </c>
      <c r="O61" s="463" t="s">
        <v>519</v>
      </c>
      <c r="P61" s="455"/>
      <c r="Q61" s="455"/>
      <c r="R61" s="455"/>
      <c r="S61" s="455"/>
    </row>
    <row r="62" spans="1:463" s="362" customFormat="1" ht="96" customHeight="1">
      <c r="A62" s="360"/>
      <c r="B62" s="839"/>
      <c r="C62" s="455"/>
      <c r="D62" s="803"/>
      <c r="E62" s="769"/>
      <c r="F62" s="843"/>
      <c r="G62" s="796"/>
      <c r="H62" s="796"/>
      <c r="I62" s="454" t="s">
        <v>1141</v>
      </c>
      <c r="J62" s="410" t="s">
        <v>600</v>
      </c>
      <c r="K62" s="453" t="s">
        <v>363</v>
      </c>
      <c r="L62" s="453" t="s">
        <v>329</v>
      </c>
      <c r="M62" s="793" t="s">
        <v>184</v>
      </c>
      <c r="N62" s="408"/>
      <c r="O62" s="455" t="s">
        <v>523</v>
      </c>
      <c r="P62" s="455"/>
      <c r="Q62" s="455"/>
      <c r="R62" s="455"/>
      <c r="S62" s="455"/>
    </row>
    <row r="63" spans="1:463" s="362" customFormat="1" ht="73.8" customHeight="1">
      <c r="A63" s="360"/>
      <c r="B63" s="839"/>
      <c r="C63" s="455"/>
      <c r="D63" s="803"/>
      <c r="E63" s="769"/>
      <c r="F63" s="843"/>
      <c r="G63" s="796"/>
      <c r="H63" s="796"/>
      <c r="I63" s="454" t="s">
        <v>1177</v>
      </c>
      <c r="J63" s="410" t="s">
        <v>600</v>
      </c>
      <c r="K63" s="453" t="s">
        <v>363</v>
      </c>
      <c r="L63" s="453" t="s">
        <v>329</v>
      </c>
      <c r="M63" s="794"/>
      <c r="N63" s="408"/>
      <c r="O63" s="455"/>
      <c r="P63" s="455"/>
      <c r="Q63" s="455" t="s">
        <v>523</v>
      </c>
      <c r="R63" s="455"/>
      <c r="S63" s="455"/>
    </row>
    <row r="64" spans="1:463" s="362" customFormat="1" ht="73.2" customHeight="1">
      <c r="A64" s="360"/>
      <c r="B64" s="839"/>
      <c r="C64" s="463"/>
      <c r="D64" s="803"/>
      <c r="E64" s="769"/>
      <c r="F64" s="843"/>
      <c r="G64" s="796"/>
      <c r="H64" s="796"/>
      <c r="I64" s="454" t="s">
        <v>1201</v>
      </c>
      <c r="J64" s="410" t="s">
        <v>600</v>
      </c>
      <c r="K64" s="453" t="s">
        <v>363</v>
      </c>
      <c r="L64" s="453" t="s">
        <v>329</v>
      </c>
      <c r="M64" s="795" t="s">
        <v>184</v>
      </c>
      <c r="N64" s="408">
        <f t="shared" si="2"/>
        <v>1</v>
      </c>
      <c r="O64" s="455" t="s">
        <v>521</v>
      </c>
      <c r="P64" s="455"/>
      <c r="Q64" s="455"/>
      <c r="R64" s="455"/>
      <c r="S64" s="455"/>
    </row>
    <row r="65" spans="1:463" s="362" customFormat="1" ht="41.25" customHeight="1">
      <c r="A65" s="360"/>
      <c r="B65" s="840"/>
      <c r="C65" s="455"/>
      <c r="D65" s="803"/>
      <c r="E65" s="769"/>
      <c r="F65" s="802"/>
      <c r="G65" s="797"/>
      <c r="H65" s="796"/>
      <c r="I65" s="454" t="s">
        <v>1095</v>
      </c>
      <c r="J65" s="410" t="s">
        <v>600</v>
      </c>
      <c r="K65" s="453" t="s">
        <v>363</v>
      </c>
      <c r="L65" s="453" t="s">
        <v>329</v>
      </c>
      <c r="M65" s="797"/>
      <c r="N65" s="408">
        <f t="shared" si="2"/>
        <v>0</v>
      </c>
      <c r="O65" s="455"/>
      <c r="P65" s="455" t="s">
        <v>521</v>
      </c>
      <c r="Q65" s="455"/>
      <c r="R65" s="455"/>
      <c r="S65" s="455"/>
    </row>
    <row r="66" spans="1:463" s="362" customFormat="1" ht="96" customHeight="1">
      <c r="A66" s="360"/>
      <c r="B66" s="461"/>
      <c r="C66" s="455"/>
      <c r="D66" s="803"/>
      <c r="E66" s="769"/>
      <c r="F66" s="472"/>
      <c r="G66" s="453"/>
      <c r="H66" s="796"/>
      <c r="I66" s="454" t="s">
        <v>1108</v>
      </c>
      <c r="J66" s="410" t="s">
        <v>600</v>
      </c>
      <c r="K66" s="453" t="s">
        <v>363</v>
      </c>
      <c r="L66" s="453" t="s">
        <v>329</v>
      </c>
      <c r="M66" s="795" t="s">
        <v>184</v>
      </c>
      <c r="N66" s="408"/>
      <c r="O66" s="455" t="s">
        <v>522</v>
      </c>
      <c r="P66" s="455"/>
      <c r="Q66" s="455"/>
      <c r="R66" s="455"/>
      <c r="S66" s="455"/>
    </row>
    <row r="67" spans="1:463" s="362" customFormat="1" ht="41.25" customHeight="1">
      <c r="A67" s="360"/>
      <c r="B67" s="461"/>
      <c r="C67" s="455"/>
      <c r="D67" s="803"/>
      <c r="E67" s="769"/>
      <c r="F67" s="472"/>
      <c r="G67" s="453"/>
      <c r="H67" s="796"/>
      <c r="I67" s="454" t="s">
        <v>1131</v>
      </c>
      <c r="J67" s="410" t="s">
        <v>600</v>
      </c>
      <c r="K67" s="453" t="s">
        <v>363</v>
      </c>
      <c r="L67" s="453" t="s">
        <v>329</v>
      </c>
      <c r="M67" s="796"/>
      <c r="N67" s="408"/>
      <c r="O67" s="455"/>
      <c r="P67" s="455" t="s">
        <v>522</v>
      </c>
      <c r="Q67" s="455"/>
      <c r="R67" s="455"/>
      <c r="S67" s="455"/>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2"/>
      <c r="NH67" s="2"/>
      <c r="NI67" s="2"/>
      <c r="NJ67" s="2"/>
      <c r="NK67" s="2"/>
      <c r="NL67" s="2"/>
      <c r="NM67" s="2"/>
      <c r="NN67" s="2"/>
      <c r="NO67" s="2"/>
      <c r="NP67" s="2"/>
      <c r="NQ67" s="2"/>
      <c r="NR67" s="2"/>
      <c r="NS67" s="2"/>
      <c r="NT67" s="2"/>
      <c r="NU67" s="2"/>
      <c r="NV67" s="2"/>
      <c r="NW67" s="2"/>
      <c r="NX67" s="2"/>
      <c r="NY67" s="2"/>
      <c r="NZ67" s="2"/>
      <c r="OA67" s="2"/>
      <c r="OB67" s="2"/>
      <c r="OC67" s="2"/>
      <c r="OD67" s="2"/>
      <c r="OE67" s="2"/>
      <c r="OF67" s="2"/>
      <c r="OG67" s="2"/>
      <c r="OH67" s="2"/>
      <c r="OI67" s="2"/>
      <c r="OJ67" s="2"/>
      <c r="OK67" s="2"/>
      <c r="OL67" s="2"/>
      <c r="OM67" s="2"/>
      <c r="ON67" s="2"/>
      <c r="OO67" s="2"/>
      <c r="OP67" s="2"/>
      <c r="OQ67" s="2"/>
      <c r="OR67" s="2"/>
      <c r="OS67" s="2"/>
      <c r="OT67" s="2"/>
      <c r="OU67" s="2"/>
      <c r="OV67" s="2"/>
      <c r="OW67" s="2"/>
      <c r="OX67" s="2"/>
      <c r="OY67" s="2"/>
      <c r="OZ67" s="2"/>
      <c r="PA67" s="2"/>
      <c r="PB67" s="2"/>
      <c r="PC67" s="2"/>
      <c r="PD67" s="2"/>
      <c r="PE67" s="2"/>
      <c r="PF67" s="2"/>
      <c r="PG67" s="2"/>
      <c r="PH67" s="2"/>
      <c r="PI67" s="2"/>
      <c r="PJ67" s="2"/>
      <c r="PK67" s="2"/>
      <c r="PL67" s="2"/>
      <c r="PM67" s="2"/>
      <c r="PN67" s="2"/>
      <c r="PO67" s="2"/>
      <c r="PP67" s="2"/>
      <c r="PQ67" s="2"/>
      <c r="PR67" s="2"/>
      <c r="PS67" s="2"/>
      <c r="PT67" s="2"/>
      <c r="PU67" s="2"/>
      <c r="PV67" s="2"/>
      <c r="PW67" s="2"/>
      <c r="PX67" s="2"/>
      <c r="PY67" s="2"/>
      <c r="PZ67" s="2"/>
      <c r="QA67" s="2"/>
      <c r="QB67" s="2"/>
      <c r="QC67" s="2"/>
      <c r="QD67" s="2"/>
      <c r="QE67" s="2"/>
      <c r="QF67" s="2"/>
      <c r="QG67" s="2"/>
      <c r="QH67" s="2"/>
      <c r="QI67" s="2"/>
      <c r="QJ67" s="2"/>
      <c r="QK67" s="2"/>
      <c r="QL67" s="2"/>
      <c r="QM67" s="2"/>
      <c r="QN67" s="2"/>
      <c r="QO67" s="2"/>
      <c r="QP67" s="2"/>
      <c r="QQ67" s="2"/>
      <c r="QR67" s="2"/>
      <c r="QS67" s="2"/>
      <c r="QT67" s="2"/>
      <c r="QU67" s="2"/>
    </row>
    <row r="68" spans="1:463" s="362" customFormat="1" ht="90.6" customHeight="1">
      <c r="A68" s="360"/>
      <c r="B68" s="461"/>
      <c r="C68" s="455"/>
      <c r="D68" s="803"/>
      <c r="E68" s="769"/>
      <c r="F68" s="472"/>
      <c r="G68" s="453"/>
      <c r="H68" s="796"/>
      <c r="I68" s="454" t="s">
        <v>1109</v>
      </c>
      <c r="J68" s="410" t="s">
        <v>600</v>
      </c>
      <c r="K68" s="453" t="s">
        <v>356</v>
      </c>
      <c r="L68" s="453" t="s">
        <v>329</v>
      </c>
      <c r="M68" s="797"/>
      <c r="N68" s="408"/>
      <c r="O68" s="455"/>
      <c r="P68" s="455"/>
      <c r="Q68" s="455" t="s">
        <v>522</v>
      </c>
      <c r="R68" s="455"/>
      <c r="S68" s="455"/>
    </row>
    <row r="69" spans="1:463" s="362" customFormat="1" ht="56.25" customHeight="1">
      <c r="A69" s="360"/>
      <c r="B69" s="360"/>
      <c r="C69" s="455"/>
      <c r="D69" s="803"/>
      <c r="E69" s="769"/>
      <c r="F69" s="472"/>
      <c r="G69" s="453"/>
      <c r="H69" s="796"/>
      <c r="I69" s="454" t="s">
        <v>1163</v>
      </c>
      <c r="J69" s="410" t="s">
        <v>600</v>
      </c>
      <c r="K69" s="453" t="s">
        <v>356</v>
      </c>
      <c r="L69" s="453" t="s">
        <v>329</v>
      </c>
      <c r="M69" s="795" t="s">
        <v>184</v>
      </c>
      <c r="N69" s="408"/>
      <c r="O69" s="455" t="s">
        <v>520</v>
      </c>
      <c r="P69" s="455"/>
      <c r="Q69" s="455"/>
      <c r="R69" s="455"/>
      <c r="S69" s="455"/>
    </row>
    <row r="70" spans="1:463" s="362" customFormat="1" ht="68.25" customHeight="1">
      <c r="A70" s="360"/>
      <c r="B70" s="461"/>
      <c r="C70" s="455"/>
      <c r="D70" s="803"/>
      <c r="E70" s="769"/>
      <c r="F70" s="472"/>
      <c r="G70" s="453"/>
      <c r="H70" s="796"/>
      <c r="I70" s="454" t="s">
        <v>1173</v>
      </c>
      <c r="J70" s="410" t="s">
        <v>600</v>
      </c>
      <c r="K70" s="453" t="s">
        <v>356</v>
      </c>
      <c r="L70" s="453" t="s">
        <v>329</v>
      </c>
      <c r="M70" s="796"/>
      <c r="N70" s="408"/>
      <c r="O70" s="455"/>
      <c r="P70" s="455" t="s">
        <v>520</v>
      </c>
      <c r="Q70" s="455"/>
      <c r="R70" s="455"/>
      <c r="S70" s="455"/>
    </row>
    <row r="71" spans="1:463" s="362" customFormat="1" ht="41.25" customHeight="1">
      <c r="A71" s="360"/>
      <c r="B71" s="461"/>
      <c r="C71" s="455"/>
      <c r="D71" s="803"/>
      <c r="E71" s="769"/>
      <c r="F71" s="472"/>
      <c r="G71" s="453"/>
      <c r="H71" s="796"/>
      <c r="I71" s="454" t="s">
        <v>1180</v>
      </c>
      <c r="J71" s="410" t="s">
        <v>600</v>
      </c>
      <c r="K71" s="453" t="s">
        <v>356</v>
      </c>
      <c r="L71" s="453" t="s">
        <v>329</v>
      </c>
      <c r="M71" s="796"/>
      <c r="N71" s="408"/>
      <c r="O71" s="455"/>
      <c r="P71" s="455" t="s">
        <v>520</v>
      </c>
      <c r="Q71" s="455"/>
      <c r="R71" s="455"/>
      <c r="S71" s="455"/>
    </row>
    <row r="72" spans="1:463" s="362" customFormat="1" ht="41.25" customHeight="1">
      <c r="A72" s="360"/>
      <c r="B72" s="360"/>
      <c r="C72" s="455"/>
      <c r="D72" s="803"/>
      <c r="E72" s="769"/>
      <c r="F72" s="472"/>
      <c r="G72" s="453"/>
      <c r="H72" s="796"/>
      <c r="I72" s="454" t="s">
        <v>1132</v>
      </c>
      <c r="J72" s="410" t="s">
        <v>600</v>
      </c>
      <c r="K72" s="453" t="s">
        <v>356</v>
      </c>
      <c r="L72" s="453" t="s">
        <v>329</v>
      </c>
      <c r="M72" s="796"/>
      <c r="N72" s="408"/>
      <c r="O72" s="455"/>
      <c r="P72" s="455"/>
      <c r="Q72" s="455" t="s">
        <v>520</v>
      </c>
      <c r="R72" s="455"/>
      <c r="S72" s="455"/>
    </row>
    <row r="73" spans="1:463" s="362" customFormat="1" ht="41.25" customHeight="1">
      <c r="A73" s="360"/>
      <c r="B73" s="360"/>
      <c r="C73" s="455"/>
      <c r="D73" s="803"/>
      <c r="E73" s="769"/>
      <c r="F73" s="472"/>
      <c r="G73" s="453"/>
      <c r="H73" s="796"/>
      <c r="I73" s="454" t="s">
        <v>1133</v>
      </c>
      <c r="J73" s="410" t="s">
        <v>600</v>
      </c>
      <c r="K73" s="453" t="s">
        <v>356</v>
      </c>
      <c r="L73" s="453" t="s">
        <v>329</v>
      </c>
      <c r="M73" s="796"/>
      <c r="N73" s="408"/>
      <c r="O73" s="455"/>
      <c r="P73" s="455"/>
      <c r="Q73" s="455" t="s">
        <v>520</v>
      </c>
      <c r="R73" s="455"/>
      <c r="S73" s="455"/>
    </row>
    <row r="74" spans="1:463" s="362" customFormat="1" ht="51" customHeight="1">
      <c r="A74" s="360"/>
      <c r="B74" s="461"/>
      <c r="C74" s="455"/>
      <c r="D74" s="803"/>
      <c r="E74" s="769"/>
      <c r="F74" s="472"/>
      <c r="G74" s="453"/>
      <c r="H74" s="796"/>
      <c r="I74" s="454" t="s">
        <v>1168</v>
      </c>
      <c r="J74" s="410" t="s">
        <v>600</v>
      </c>
      <c r="K74" s="453" t="s">
        <v>356</v>
      </c>
      <c r="L74" s="453" t="s">
        <v>329</v>
      </c>
      <c r="M74" s="796"/>
      <c r="N74" s="408"/>
      <c r="O74" s="455"/>
      <c r="P74" s="455"/>
      <c r="Q74" s="455"/>
      <c r="R74" s="455" t="s">
        <v>520</v>
      </c>
      <c r="S74" s="455"/>
    </row>
    <row r="75" spans="1:463" s="362" customFormat="1" ht="51" customHeight="1">
      <c r="A75" s="360"/>
      <c r="B75" s="360"/>
      <c r="C75" s="455"/>
      <c r="D75" s="803"/>
      <c r="E75" s="769"/>
      <c r="F75" s="472"/>
      <c r="G75" s="453"/>
      <c r="H75" s="797"/>
      <c r="I75" s="454" t="s">
        <v>1164</v>
      </c>
      <c r="J75" s="410" t="s">
        <v>600</v>
      </c>
      <c r="K75" s="453" t="s">
        <v>356</v>
      </c>
      <c r="L75" s="453" t="s">
        <v>329</v>
      </c>
      <c r="M75" s="797"/>
      <c r="N75" s="408"/>
      <c r="O75" s="455" t="s">
        <v>520</v>
      </c>
      <c r="P75" s="455"/>
      <c r="Q75" s="455"/>
      <c r="R75" s="455"/>
      <c r="S75" s="455"/>
    </row>
    <row r="76" spans="1:463" s="362" customFormat="1" ht="46.5" customHeight="1">
      <c r="A76" s="360"/>
      <c r="B76" s="461"/>
      <c r="C76" s="455"/>
      <c r="D76" s="765" t="s">
        <v>1047</v>
      </c>
      <c r="E76" s="769" t="s">
        <v>10</v>
      </c>
      <c r="F76" s="472"/>
      <c r="G76" s="453"/>
      <c r="H76" s="766" t="s">
        <v>1103</v>
      </c>
      <c r="I76" s="454" t="s">
        <v>1174</v>
      </c>
      <c r="J76" s="410" t="s">
        <v>600</v>
      </c>
      <c r="K76" s="453" t="s">
        <v>356</v>
      </c>
      <c r="L76" s="453" t="s">
        <v>329</v>
      </c>
      <c r="M76" s="795" t="s">
        <v>184</v>
      </c>
      <c r="N76" s="408"/>
      <c r="O76" s="455"/>
      <c r="P76" s="455"/>
      <c r="Q76" s="455"/>
      <c r="R76" s="455" t="s">
        <v>520</v>
      </c>
      <c r="S76" s="455"/>
    </row>
    <row r="77" spans="1:463" s="362" customFormat="1" ht="46.5" customHeight="1">
      <c r="A77" s="360"/>
      <c r="B77" s="461"/>
      <c r="C77" s="455"/>
      <c r="D77" s="765"/>
      <c r="E77" s="769"/>
      <c r="F77" s="478" t="s">
        <v>1048</v>
      </c>
      <c r="G77" s="453"/>
      <c r="H77" s="767"/>
      <c r="I77" s="460" t="s">
        <v>1172</v>
      </c>
      <c r="J77" s="410" t="s">
        <v>600</v>
      </c>
      <c r="K77" s="453" t="s">
        <v>356</v>
      </c>
      <c r="L77" s="453" t="s">
        <v>329</v>
      </c>
      <c r="M77" s="796"/>
      <c r="N77" s="408">
        <f t="shared" si="2"/>
        <v>0</v>
      </c>
      <c r="O77" s="455"/>
      <c r="P77" s="455" t="s">
        <v>520</v>
      </c>
      <c r="Q77" s="455"/>
      <c r="R77" s="455"/>
      <c r="S77" s="455"/>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row>
    <row r="78" spans="1:463" s="362" customFormat="1" ht="46.5" customHeight="1">
      <c r="A78" s="360"/>
      <c r="B78" s="360"/>
      <c r="C78" s="455"/>
      <c r="D78" s="765"/>
      <c r="E78" s="769"/>
      <c r="F78" s="477" t="s">
        <v>1049</v>
      </c>
      <c r="G78" s="453"/>
      <c r="H78" s="768"/>
      <c r="I78" s="460" t="s">
        <v>1134</v>
      </c>
      <c r="J78" s="410" t="s">
        <v>600</v>
      </c>
      <c r="K78" s="453" t="s">
        <v>363</v>
      </c>
      <c r="L78" s="453" t="s">
        <v>329</v>
      </c>
      <c r="M78" s="797"/>
      <c r="N78" s="408">
        <f t="shared" si="2"/>
        <v>0</v>
      </c>
      <c r="O78" s="455"/>
      <c r="P78" s="455"/>
      <c r="Q78" s="455" t="s">
        <v>520</v>
      </c>
      <c r="R78" s="455"/>
      <c r="S78" s="455"/>
      <c r="W78" s="365"/>
      <c r="X78" s="365"/>
      <c r="Y78" s="365"/>
      <c r="Z78" s="365"/>
      <c r="AA78" s="365"/>
      <c r="AB78" s="365"/>
      <c r="AC78" s="365"/>
      <c r="AD78" s="365"/>
      <c r="AE78" s="365"/>
      <c r="AF78" s="365"/>
      <c r="AG78" s="365"/>
      <c r="AH78" s="365"/>
      <c r="AI78" s="365"/>
      <c r="AJ78" s="365"/>
      <c r="AK78" s="365"/>
      <c r="AL78" s="365"/>
      <c r="AM78" s="365"/>
      <c r="AN78" s="365"/>
      <c r="AO78" s="365"/>
      <c r="AP78" s="365"/>
      <c r="AQ78" s="365"/>
      <c r="AR78" s="365"/>
      <c r="AS78" s="365"/>
      <c r="AT78" s="365"/>
      <c r="AU78" s="365"/>
      <c r="AV78" s="365"/>
      <c r="AW78" s="365"/>
      <c r="AX78" s="365"/>
      <c r="AY78" s="365"/>
      <c r="AZ78" s="365"/>
      <c r="BA78" s="365"/>
      <c r="BB78" s="365"/>
      <c r="BC78" s="365"/>
      <c r="BD78" s="365"/>
      <c r="BE78" s="365"/>
      <c r="BF78" s="365"/>
      <c r="BG78" s="365"/>
      <c r="BH78" s="365"/>
      <c r="BI78" s="365"/>
      <c r="BJ78" s="365"/>
      <c r="BK78" s="365"/>
      <c r="BL78" s="365"/>
      <c r="BM78" s="365"/>
      <c r="BN78" s="365"/>
      <c r="BO78" s="365"/>
      <c r="BP78" s="365"/>
      <c r="BQ78" s="365"/>
      <c r="BR78" s="365"/>
      <c r="BS78" s="365"/>
      <c r="BT78" s="365"/>
      <c r="BU78" s="365"/>
      <c r="BV78" s="365"/>
      <c r="BW78" s="365"/>
      <c r="BX78" s="365"/>
      <c r="BY78" s="365"/>
      <c r="BZ78" s="365"/>
      <c r="CA78" s="365"/>
      <c r="CB78" s="365"/>
      <c r="CC78" s="365"/>
      <c r="CD78" s="365"/>
      <c r="CE78" s="365"/>
      <c r="CF78" s="365"/>
      <c r="CG78" s="365"/>
      <c r="CH78" s="365"/>
      <c r="CI78" s="365"/>
      <c r="CJ78" s="365"/>
      <c r="CK78" s="365"/>
      <c r="CL78" s="365"/>
      <c r="CM78" s="365"/>
      <c r="CN78" s="365"/>
      <c r="CO78" s="365"/>
      <c r="CP78" s="365"/>
      <c r="CQ78" s="365"/>
      <c r="CR78" s="365"/>
      <c r="CS78" s="365"/>
      <c r="CT78" s="365"/>
      <c r="CU78" s="365"/>
      <c r="CV78" s="365"/>
      <c r="CW78" s="365"/>
      <c r="CX78" s="365"/>
      <c r="CY78" s="365"/>
      <c r="CZ78" s="365"/>
      <c r="DA78" s="365"/>
      <c r="DB78" s="365"/>
      <c r="DC78" s="365"/>
      <c r="DD78" s="365"/>
      <c r="DE78" s="365"/>
      <c r="DF78" s="365"/>
      <c r="DG78" s="365"/>
      <c r="DH78" s="365"/>
      <c r="DI78" s="365"/>
      <c r="DJ78" s="365"/>
      <c r="DK78" s="365"/>
      <c r="DL78" s="365"/>
      <c r="DM78" s="365"/>
      <c r="DN78" s="365"/>
      <c r="DO78" s="365"/>
      <c r="DP78" s="365"/>
      <c r="DQ78" s="365"/>
      <c r="DR78" s="365"/>
      <c r="DS78" s="365"/>
      <c r="DT78" s="365"/>
      <c r="DU78" s="365"/>
      <c r="DV78" s="365"/>
      <c r="DW78" s="365"/>
      <c r="DX78" s="365"/>
      <c r="DY78" s="365"/>
      <c r="DZ78" s="365"/>
      <c r="EA78" s="365"/>
      <c r="EB78" s="365"/>
      <c r="EC78" s="365"/>
      <c r="ED78" s="365"/>
      <c r="EE78" s="365"/>
      <c r="EF78" s="365"/>
      <c r="EG78" s="365"/>
      <c r="EH78" s="365"/>
      <c r="EI78" s="365"/>
      <c r="EJ78" s="365"/>
      <c r="EK78" s="365"/>
      <c r="EL78" s="365"/>
      <c r="EM78" s="365"/>
      <c r="EN78" s="365"/>
      <c r="EO78" s="365"/>
      <c r="EP78" s="365"/>
      <c r="EQ78" s="365"/>
      <c r="ER78" s="365"/>
      <c r="ES78" s="365"/>
      <c r="ET78" s="365"/>
      <c r="EU78" s="365"/>
      <c r="EV78" s="365"/>
      <c r="EW78" s="365"/>
      <c r="EX78" s="365"/>
      <c r="EY78" s="365"/>
      <c r="EZ78" s="365"/>
      <c r="FA78" s="365"/>
      <c r="FB78" s="365"/>
      <c r="FC78" s="365"/>
      <c r="FD78" s="365"/>
      <c r="FE78" s="365"/>
      <c r="FF78" s="365"/>
      <c r="FG78" s="365"/>
      <c r="FH78" s="365"/>
      <c r="FI78" s="365"/>
      <c r="FJ78" s="365"/>
      <c r="FK78" s="365"/>
      <c r="FL78" s="365"/>
      <c r="FM78" s="365"/>
      <c r="FN78" s="365"/>
      <c r="FO78" s="365"/>
      <c r="FP78" s="365"/>
      <c r="FQ78" s="365"/>
      <c r="FR78" s="365"/>
      <c r="FS78" s="365"/>
      <c r="FT78" s="365"/>
      <c r="FU78" s="365"/>
      <c r="FV78" s="365"/>
      <c r="FW78" s="365"/>
      <c r="FX78" s="365"/>
      <c r="FY78" s="365"/>
      <c r="FZ78" s="365"/>
      <c r="GA78" s="365"/>
      <c r="GB78" s="365"/>
      <c r="GC78" s="365"/>
      <c r="GD78" s="365"/>
      <c r="GE78" s="365"/>
      <c r="GF78" s="365"/>
      <c r="GG78" s="365"/>
      <c r="GH78" s="365"/>
      <c r="GI78" s="365"/>
      <c r="GJ78" s="365"/>
      <c r="GK78" s="365"/>
      <c r="GL78" s="365"/>
      <c r="GM78" s="365"/>
      <c r="GN78" s="365"/>
      <c r="GO78" s="365"/>
      <c r="GP78" s="365"/>
      <c r="GQ78" s="365"/>
      <c r="GR78" s="365"/>
      <c r="GS78" s="365"/>
      <c r="GT78" s="365"/>
      <c r="GU78" s="365"/>
      <c r="GV78" s="365"/>
      <c r="GW78" s="365"/>
      <c r="GX78" s="365"/>
      <c r="GY78" s="365"/>
      <c r="GZ78" s="365"/>
      <c r="HA78" s="365"/>
      <c r="HB78" s="365"/>
      <c r="HC78" s="365"/>
      <c r="HD78" s="365"/>
      <c r="HE78" s="365"/>
      <c r="HF78" s="365"/>
      <c r="HG78" s="365"/>
      <c r="HH78" s="365"/>
      <c r="HI78" s="365"/>
      <c r="HJ78" s="365"/>
      <c r="HK78" s="365"/>
      <c r="HL78" s="365"/>
      <c r="HM78" s="365"/>
      <c r="HN78" s="365"/>
      <c r="HO78" s="365"/>
      <c r="HP78" s="365"/>
      <c r="HQ78" s="365"/>
      <c r="HR78" s="365"/>
      <c r="HS78" s="365"/>
      <c r="HT78" s="365"/>
      <c r="HU78" s="365"/>
      <c r="HV78" s="365"/>
      <c r="HW78" s="365"/>
      <c r="HX78" s="365"/>
      <c r="HY78" s="365"/>
      <c r="HZ78" s="365"/>
      <c r="IA78" s="365"/>
      <c r="IB78" s="365"/>
      <c r="IC78" s="365"/>
      <c r="ID78" s="365"/>
      <c r="IE78" s="365"/>
      <c r="IF78" s="365"/>
      <c r="IG78" s="365"/>
      <c r="IH78" s="365"/>
      <c r="II78" s="365"/>
      <c r="IJ78" s="365"/>
      <c r="IK78" s="365"/>
      <c r="IL78" s="365"/>
      <c r="IM78" s="365"/>
      <c r="IN78" s="365"/>
      <c r="IO78" s="365"/>
      <c r="IP78" s="365"/>
      <c r="IQ78" s="365"/>
      <c r="IR78" s="365"/>
      <c r="IS78" s="365"/>
      <c r="IT78" s="365"/>
      <c r="IU78" s="365"/>
      <c r="IV78" s="365"/>
      <c r="IW78" s="365"/>
      <c r="IX78" s="365"/>
      <c r="IY78" s="365"/>
      <c r="IZ78" s="365"/>
      <c r="JA78" s="365"/>
      <c r="JB78" s="365"/>
      <c r="JC78" s="365"/>
      <c r="JD78" s="365"/>
      <c r="JE78" s="365"/>
      <c r="JF78" s="365"/>
      <c r="JG78" s="365"/>
      <c r="JH78" s="365"/>
      <c r="JI78" s="365"/>
      <c r="JJ78" s="365"/>
      <c r="JK78" s="365"/>
      <c r="JL78" s="365"/>
      <c r="JM78" s="365"/>
      <c r="JN78" s="365"/>
      <c r="JO78" s="365"/>
      <c r="JP78" s="365"/>
      <c r="JQ78" s="365"/>
      <c r="JR78" s="365"/>
      <c r="JS78" s="365"/>
      <c r="JT78" s="365"/>
      <c r="JU78" s="365"/>
      <c r="JV78" s="365"/>
      <c r="JW78" s="365"/>
      <c r="JX78" s="365"/>
      <c r="JY78" s="365"/>
      <c r="JZ78" s="365"/>
      <c r="KA78" s="365"/>
      <c r="KB78" s="365"/>
      <c r="KC78" s="365"/>
      <c r="KD78" s="365"/>
      <c r="KE78" s="365"/>
      <c r="KF78" s="365"/>
      <c r="KG78" s="365"/>
      <c r="KH78" s="365"/>
      <c r="KI78" s="365"/>
      <c r="KJ78" s="365"/>
      <c r="KK78" s="365"/>
      <c r="KL78" s="365"/>
      <c r="KM78" s="365"/>
      <c r="KN78" s="365"/>
      <c r="KO78" s="365"/>
      <c r="KP78" s="365"/>
      <c r="KQ78" s="365"/>
      <c r="KR78" s="365"/>
      <c r="KS78" s="365"/>
      <c r="KT78" s="365"/>
      <c r="KU78" s="365"/>
      <c r="KV78" s="365"/>
      <c r="KW78" s="365"/>
      <c r="KX78" s="365"/>
      <c r="KY78" s="365"/>
      <c r="KZ78" s="365"/>
      <c r="LA78" s="365"/>
      <c r="LB78" s="365"/>
      <c r="LC78" s="365"/>
      <c r="LD78" s="365"/>
      <c r="LE78" s="365"/>
      <c r="LF78" s="365"/>
      <c r="LG78" s="365"/>
      <c r="LH78" s="365"/>
      <c r="LI78" s="365"/>
      <c r="LJ78" s="365"/>
      <c r="LK78" s="365"/>
      <c r="LL78" s="365"/>
      <c r="LM78" s="365"/>
      <c r="LN78" s="365"/>
      <c r="LO78" s="365"/>
      <c r="LP78" s="365"/>
      <c r="LQ78" s="365"/>
      <c r="LR78" s="365"/>
      <c r="LS78" s="365"/>
      <c r="LT78" s="365"/>
      <c r="LU78" s="365"/>
      <c r="LV78" s="365"/>
      <c r="LW78" s="365"/>
      <c r="LX78" s="365"/>
      <c r="LY78" s="365"/>
      <c r="LZ78" s="365"/>
      <c r="MA78" s="365"/>
      <c r="MB78" s="365"/>
      <c r="MC78" s="365"/>
      <c r="MD78" s="365"/>
      <c r="ME78" s="365"/>
      <c r="MF78" s="365"/>
      <c r="MG78" s="365"/>
      <c r="MH78" s="365"/>
      <c r="MI78" s="365"/>
      <c r="MJ78" s="365"/>
      <c r="MK78" s="365"/>
      <c r="ML78" s="365"/>
      <c r="MM78" s="365"/>
      <c r="MN78" s="365"/>
      <c r="MO78" s="365"/>
      <c r="MP78" s="365"/>
      <c r="MQ78" s="365"/>
      <c r="MR78" s="365"/>
      <c r="MS78" s="365"/>
      <c r="MT78" s="365"/>
      <c r="MU78" s="365"/>
      <c r="MV78" s="365"/>
      <c r="MW78" s="365"/>
      <c r="MX78" s="365"/>
      <c r="MY78" s="365"/>
      <c r="MZ78" s="365"/>
      <c r="NA78" s="365"/>
      <c r="NB78" s="365"/>
      <c r="NC78" s="365"/>
      <c r="ND78" s="365"/>
      <c r="NE78" s="365"/>
      <c r="NF78" s="365"/>
      <c r="NG78" s="365"/>
      <c r="NH78" s="365"/>
      <c r="NI78" s="365"/>
      <c r="NJ78" s="365"/>
      <c r="NK78" s="365"/>
      <c r="NL78" s="365"/>
      <c r="NM78" s="365"/>
      <c r="NN78" s="365"/>
      <c r="NO78" s="365"/>
      <c r="NP78" s="365"/>
      <c r="NQ78" s="365"/>
      <c r="NR78" s="365"/>
      <c r="NS78" s="365"/>
      <c r="NT78" s="365"/>
      <c r="NU78" s="365"/>
      <c r="NV78" s="365"/>
      <c r="NW78" s="365"/>
      <c r="NX78" s="365"/>
      <c r="NY78" s="365"/>
      <c r="NZ78" s="365"/>
      <c r="OA78" s="365"/>
      <c r="OB78" s="365"/>
      <c r="OC78" s="365"/>
      <c r="OD78" s="365"/>
      <c r="OE78" s="365"/>
      <c r="OF78" s="365"/>
      <c r="OG78" s="365"/>
      <c r="OH78" s="365"/>
      <c r="OI78" s="365"/>
      <c r="OJ78" s="365"/>
      <c r="OK78" s="365"/>
      <c r="OL78" s="365"/>
      <c r="OM78" s="365"/>
      <c r="ON78" s="365"/>
      <c r="OO78" s="365"/>
      <c r="OP78" s="365"/>
      <c r="OQ78" s="365"/>
      <c r="OR78" s="365"/>
      <c r="OS78" s="365"/>
      <c r="OT78" s="365"/>
      <c r="OU78" s="365"/>
      <c r="OV78" s="365"/>
      <c r="OW78" s="365"/>
      <c r="OX78" s="365"/>
      <c r="OY78" s="365"/>
      <c r="OZ78" s="365"/>
      <c r="PA78" s="365"/>
      <c r="PB78" s="365"/>
      <c r="PC78" s="365"/>
      <c r="PD78" s="365"/>
      <c r="PE78" s="365"/>
      <c r="PF78" s="365"/>
      <c r="PG78" s="365"/>
      <c r="PH78" s="365"/>
      <c r="PI78" s="365"/>
      <c r="PJ78" s="365"/>
      <c r="PK78" s="365"/>
      <c r="PL78" s="365"/>
      <c r="PM78" s="365"/>
      <c r="PN78" s="365"/>
      <c r="PO78" s="365"/>
      <c r="PP78" s="365"/>
      <c r="PQ78" s="365"/>
      <c r="PR78" s="365"/>
      <c r="PS78" s="365"/>
      <c r="PT78" s="365"/>
      <c r="PU78" s="365"/>
      <c r="PV78" s="365"/>
      <c r="PW78" s="365"/>
      <c r="PX78" s="365"/>
      <c r="PY78" s="365"/>
      <c r="PZ78" s="365"/>
      <c r="QA78" s="365"/>
      <c r="QB78" s="365"/>
      <c r="QC78" s="365"/>
      <c r="QD78" s="365"/>
      <c r="QE78" s="365"/>
      <c r="QF78" s="365"/>
      <c r="QG78" s="365"/>
      <c r="QH78" s="365"/>
      <c r="QI78" s="365"/>
      <c r="QJ78" s="365"/>
      <c r="QK78" s="365"/>
      <c r="QL78" s="365"/>
      <c r="QM78" s="365"/>
      <c r="QN78" s="365"/>
      <c r="QO78" s="365"/>
      <c r="QP78" s="365"/>
      <c r="QQ78" s="365"/>
      <c r="QR78" s="365"/>
      <c r="QS78" s="365"/>
      <c r="QT78" s="365"/>
      <c r="QU78" s="365"/>
    </row>
    <row r="79" spans="1:463" s="2" customFormat="1" ht="24" customHeight="1">
      <c r="A79" s="405"/>
      <c r="B79" s="461"/>
      <c r="C79" s="463">
        <v>253</v>
      </c>
      <c r="D79" s="753" t="s">
        <v>853</v>
      </c>
      <c r="E79" s="754"/>
      <c r="F79" s="754"/>
      <c r="G79" s="754"/>
      <c r="H79" s="754"/>
      <c r="I79" s="755"/>
      <c r="J79" s="457" t="s">
        <v>331</v>
      </c>
      <c r="K79" s="457" t="s">
        <v>331</v>
      </c>
      <c r="L79" s="457" t="s">
        <v>331</v>
      </c>
      <c r="M79" s="453" t="s">
        <v>331</v>
      </c>
      <c r="N79" s="457" t="s">
        <v>331</v>
      </c>
      <c r="O79" s="457" t="s">
        <v>331</v>
      </c>
      <c r="P79" s="457" t="s">
        <v>331</v>
      </c>
      <c r="Q79" s="457" t="s">
        <v>331</v>
      </c>
      <c r="R79" s="457" t="s">
        <v>331</v>
      </c>
      <c r="S79" s="457" t="s">
        <v>331</v>
      </c>
      <c r="W79" s="368"/>
      <c r="X79" s="368"/>
      <c r="Y79" s="368"/>
      <c r="Z79" s="368"/>
      <c r="AA79" s="368"/>
      <c r="AB79" s="368"/>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8"/>
      <c r="AY79" s="368"/>
      <c r="AZ79" s="368"/>
      <c r="BA79" s="368"/>
      <c r="BB79" s="368"/>
      <c r="BC79" s="368"/>
      <c r="BD79" s="368"/>
      <c r="BE79" s="368"/>
      <c r="BF79" s="368"/>
      <c r="BG79" s="368"/>
      <c r="BH79" s="368"/>
      <c r="BI79" s="368"/>
      <c r="BJ79" s="368"/>
      <c r="BK79" s="368"/>
      <c r="BL79" s="368"/>
      <c r="BM79" s="368"/>
      <c r="BN79" s="368"/>
      <c r="BO79" s="368"/>
      <c r="BP79" s="368"/>
      <c r="BQ79" s="368"/>
      <c r="BR79" s="368"/>
      <c r="BS79" s="368"/>
      <c r="BT79" s="368"/>
      <c r="BU79" s="368"/>
      <c r="BV79" s="368"/>
      <c r="BW79" s="368"/>
      <c r="BX79" s="368"/>
      <c r="BY79" s="368"/>
      <c r="BZ79" s="368"/>
      <c r="CA79" s="368"/>
      <c r="CB79" s="368"/>
      <c r="CC79" s="368"/>
      <c r="CD79" s="368"/>
      <c r="CE79" s="368"/>
      <c r="CF79" s="368"/>
      <c r="CG79" s="368"/>
      <c r="CH79" s="368"/>
      <c r="CI79" s="368"/>
      <c r="CJ79" s="368"/>
      <c r="CK79" s="368"/>
      <c r="CL79" s="368"/>
      <c r="CM79" s="368"/>
      <c r="CN79" s="368"/>
      <c r="CO79" s="368"/>
      <c r="CP79" s="368"/>
      <c r="CQ79" s="368"/>
      <c r="CR79" s="368"/>
      <c r="CS79" s="368"/>
      <c r="CT79" s="368"/>
      <c r="CU79" s="368"/>
      <c r="CV79" s="368"/>
      <c r="CW79" s="368"/>
      <c r="CX79" s="368"/>
      <c r="CY79" s="368"/>
      <c r="CZ79" s="368"/>
      <c r="DA79" s="368"/>
      <c r="DB79" s="368"/>
      <c r="DC79" s="368"/>
      <c r="DD79" s="368"/>
      <c r="DE79" s="368"/>
      <c r="DF79" s="368"/>
      <c r="DG79" s="368"/>
      <c r="DH79" s="368"/>
      <c r="DI79" s="368"/>
      <c r="DJ79" s="368"/>
      <c r="DK79" s="368"/>
      <c r="DL79" s="368"/>
      <c r="DM79" s="368"/>
      <c r="DN79" s="368"/>
      <c r="DO79" s="368"/>
      <c r="DP79" s="368"/>
      <c r="DQ79" s="368"/>
      <c r="DR79" s="368"/>
      <c r="DS79" s="368"/>
      <c r="DT79" s="368"/>
      <c r="DU79" s="368"/>
      <c r="DV79" s="368"/>
      <c r="DW79" s="368"/>
      <c r="DX79" s="368"/>
      <c r="DY79" s="368"/>
      <c r="DZ79" s="368"/>
      <c r="EA79" s="368"/>
      <c r="EB79" s="368"/>
      <c r="EC79" s="368"/>
      <c r="ED79" s="368"/>
      <c r="EE79" s="368"/>
      <c r="EF79" s="368"/>
      <c r="EG79" s="368"/>
      <c r="EH79" s="368"/>
      <c r="EI79" s="368"/>
      <c r="EJ79" s="368"/>
      <c r="EK79" s="368"/>
      <c r="EL79" s="368"/>
      <c r="EM79" s="368"/>
      <c r="EN79" s="368"/>
      <c r="EO79" s="368"/>
      <c r="EP79" s="368"/>
      <c r="EQ79" s="368"/>
      <c r="ER79" s="368"/>
      <c r="ES79" s="368"/>
      <c r="ET79" s="368"/>
      <c r="EU79" s="368"/>
      <c r="EV79" s="368"/>
      <c r="EW79" s="368"/>
      <c r="EX79" s="368"/>
      <c r="EY79" s="368"/>
      <c r="EZ79" s="368"/>
      <c r="FA79" s="368"/>
      <c r="FB79" s="368"/>
      <c r="FC79" s="368"/>
      <c r="FD79" s="368"/>
      <c r="FE79" s="368"/>
      <c r="FF79" s="368"/>
      <c r="FG79" s="368"/>
      <c r="FH79" s="368"/>
      <c r="FI79" s="368"/>
      <c r="FJ79" s="368"/>
      <c r="FK79" s="368"/>
      <c r="FL79" s="368"/>
      <c r="FM79" s="368"/>
      <c r="FN79" s="368"/>
      <c r="FO79" s="368"/>
      <c r="FP79" s="368"/>
      <c r="FQ79" s="368"/>
      <c r="FR79" s="368"/>
      <c r="FS79" s="368"/>
      <c r="FT79" s="368"/>
      <c r="FU79" s="368"/>
      <c r="FV79" s="368"/>
      <c r="FW79" s="368"/>
      <c r="FX79" s="368"/>
      <c r="FY79" s="368"/>
      <c r="FZ79" s="368"/>
      <c r="GA79" s="368"/>
      <c r="GB79" s="368"/>
      <c r="GC79" s="368"/>
      <c r="GD79" s="368"/>
      <c r="GE79" s="368"/>
      <c r="GF79" s="368"/>
      <c r="GG79" s="368"/>
      <c r="GH79" s="368"/>
      <c r="GI79" s="368"/>
      <c r="GJ79" s="368"/>
      <c r="GK79" s="368"/>
      <c r="GL79" s="368"/>
      <c r="GM79" s="368"/>
      <c r="GN79" s="368"/>
      <c r="GO79" s="368"/>
      <c r="GP79" s="368"/>
      <c r="GQ79" s="368"/>
      <c r="GR79" s="368"/>
      <c r="GS79" s="368"/>
      <c r="GT79" s="368"/>
      <c r="GU79" s="368"/>
      <c r="GV79" s="368"/>
      <c r="GW79" s="368"/>
      <c r="GX79" s="368"/>
      <c r="GY79" s="368"/>
      <c r="GZ79" s="368"/>
      <c r="HA79" s="368"/>
      <c r="HB79" s="368"/>
      <c r="HC79" s="368"/>
      <c r="HD79" s="368"/>
      <c r="HE79" s="368"/>
      <c r="HF79" s="368"/>
      <c r="HG79" s="368"/>
      <c r="HH79" s="368"/>
      <c r="HI79" s="368"/>
      <c r="HJ79" s="368"/>
      <c r="HK79" s="368"/>
      <c r="HL79" s="368"/>
      <c r="HM79" s="368"/>
      <c r="HN79" s="368"/>
      <c r="HO79" s="368"/>
      <c r="HP79" s="368"/>
      <c r="HQ79" s="368"/>
      <c r="HR79" s="368"/>
      <c r="HS79" s="368"/>
      <c r="HT79" s="368"/>
      <c r="HU79" s="368"/>
      <c r="HV79" s="368"/>
      <c r="HW79" s="368"/>
      <c r="HX79" s="368"/>
      <c r="HY79" s="368"/>
      <c r="HZ79" s="368"/>
      <c r="IA79" s="368"/>
      <c r="IB79" s="368"/>
      <c r="IC79" s="368"/>
      <c r="ID79" s="368"/>
      <c r="IE79" s="368"/>
      <c r="IF79" s="368"/>
      <c r="IG79" s="368"/>
      <c r="IH79" s="368"/>
      <c r="II79" s="368"/>
      <c r="IJ79" s="368"/>
      <c r="IK79" s="368"/>
      <c r="IL79" s="368"/>
      <c r="IM79" s="368"/>
      <c r="IN79" s="368"/>
      <c r="IO79" s="368"/>
      <c r="IP79" s="368"/>
      <c r="IQ79" s="368"/>
      <c r="IR79" s="368"/>
      <c r="IS79" s="368"/>
      <c r="IT79" s="368"/>
      <c r="IU79" s="368"/>
      <c r="IV79" s="368"/>
      <c r="IW79" s="368"/>
      <c r="IX79" s="368"/>
      <c r="IY79" s="368"/>
      <c r="IZ79" s="368"/>
      <c r="JA79" s="368"/>
      <c r="JB79" s="368"/>
      <c r="JC79" s="368"/>
      <c r="JD79" s="368"/>
      <c r="JE79" s="368"/>
      <c r="JF79" s="368"/>
      <c r="JG79" s="368"/>
      <c r="JH79" s="368"/>
      <c r="JI79" s="368"/>
      <c r="JJ79" s="368"/>
      <c r="JK79" s="368"/>
      <c r="JL79" s="368"/>
      <c r="JM79" s="368"/>
      <c r="JN79" s="368"/>
      <c r="JO79" s="368"/>
      <c r="JP79" s="368"/>
      <c r="JQ79" s="368"/>
      <c r="JR79" s="368"/>
      <c r="JS79" s="368"/>
      <c r="JT79" s="368"/>
      <c r="JU79" s="368"/>
      <c r="JV79" s="368"/>
      <c r="JW79" s="368"/>
      <c r="JX79" s="368"/>
      <c r="JY79" s="368"/>
      <c r="JZ79" s="368"/>
      <c r="KA79" s="368"/>
      <c r="KB79" s="368"/>
      <c r="KC79" s="368"/>
      <c r="KD79" s="368"/>
      <c r="KE79" s="368"/>
      <c r="KF79" s="368"/>
      <c r="KG79" s="368"/>
      <c r="KH79" s="368"/>
      <c r="KI79" s="368"/>
      <c r="KJ79" s="368"/>
      <c r="KK79" s="368"/>
      <c r="KL79" s="368"/>
      <c r="KM79" s="368"/>
      <c r="KN79" s="368"/>
      <c r="KO79" s="368"/>
      <c r="KP79" s="368"/>
      <c r="KQ79" s="368"/>
      <c r="KR79" s="368"/>
      <c r="KS79" s="368"/>
      <c r="KT79" s="368"/>
      <c r="KU79" s="368"/>
      <c r="KV79" s="368"/>
      <c r="KW79" s="368"/>
      <c r="KX79" s="368"/>
      <c r="KY79" s="368"/>
      <c r="KZ79" s="368"/>
      <c r="LA79" s="368"/>
      <c r="LB79" s="368"/>
      <c r="LC79" s="368"/>
      <c r="LD79" s="368"/>
      <c r="LE79" s="368"/>
      <c r="LF79" s="368"/>
      <c r="LG79" s="368"/>
      <c r="LH79" s="368"/>
      <c r="LI79" s="368"/>
      <c r="LJ79" s="368"/>
      <c r="LK79" s="368"/>
      <c r="LL79" s="368"/>
      <c r="LM79" s="368"/>
      <c r="LN79" s="368"/>
      <c r="LO79" s="368"/>
      <c r="LP79" s="368"/>
      <c r="LQ79" s="368"/>
      <c r="LR79" s="368"/>
      <c r="LS79" s="368"/>
      <c r="LT79" s="368"/>
      <c r="LU79" s="368"/>
      <c r="LV79" s="368"/>
      <c r="LW79" s="368"/>
      <c r="LX79" s="368"/>
      <c r="LY79" s="368"/>
      <c r="LZ79" s="368"/>
      <c r="MA79" s="368"/>
      <c r="MB79" s="368"/>
      <c r="MC79" s="368"/>
      <c r="MD79" s="368"/>
      <c r="ME79" s="368"/>
      <c r="MF79" s="368"/>
      <c r="MG79" s="368"/>
      <c r="MH79" s="368"/>
      <c r="MI79" s="368"/>
      <c r="MJ79" s="368"/>
      <c r="MK79" s="368"/>
      <c r="ML79" s="368"/>
      <c r="MM79" s="368"/>
      <c r="MN79" s="368"/>
      <c r="MO79" s="368"/>
      <c r="MP79" s="368"/>
      <c r="MQ79" s="368"/>
      <c r="MR79" s="368"/>
      <c r="MS79" s="368"/>
      <c r="MT79" s="368"/>
      <c r="MU79" s="368"/>
      <c r="MV79" s="368"/>
      <c r="MW79" s="368"/>
      <c r="MX79" s="368"/>
      <c r="MY79" s="368"/>
      <c r="MZ79" s="368"/>
      <c r="NA79" s="368"/>
      <c r="NB79" s="368"/>
      <c r="NC79" s="368"/>
      <c r="ND79" s="368"/>
      <c r="NE79" s="368"/>
      <c r="NF79" s="368"/>
      <c r="NG79" s="368"/>
      <c r="NH79" s="368"/>
      <c r="NI79" s="368"/>
      <c r="NJ79" s="368"/>
      <c r="NK79" s="368"/>
      <c r="NL79" s="368"/>
      <c r="NM79" s="368"/>
      <c r="NN79" s="368"/>
      <c r="NO79" s="368"/>
      <c r="NP79" s="368"/>
      <c r="NQ79" s="368"/>
      <c r="NR79" s="368"/>
      <c r="NS79" s="368"/>
      <c r="NT79" s="368"/>
      <c r="NU79" s="368"/>
      <c r="NV79" s="368"/>
      <c r="NW79" s="368"/>
      <c r="NX79" s="368"/>
      <c r="NY79" s="368"/>
      <c r="NZ79" s="368"/>
      <c r="OA79" s="368"/>
      <c r="OB79" s="368"/>
      <c r="OC79" s="368"/>
      <c r="OD79" s="368"/>
      <c r="OE79" s="368"/>
      <c r="OF79" s="368"/>
      <c r="OG79" s="368"/>
      <c r="OH79" s="368"/>
      <c r="OI79" s="368"/>
      <c r="OJ79" s="368"/>
      <c r="OK79" s="368"/>
      <c r="OL79" s="368"/>
      <c r="OM79" s="368"/>
      <c r="ON79" s="368"/>
      <c r="OO79" s="368"/>
      <c r="OP79" s="368"/>
      <c r="OQ79" s="368"/>
      <c r="OR79" s="368"/>
      <c r="OS79" s="368"/>
      <c r="OT79" s="368"/>
      <c r="OU79" s="368"/>
      <c r="OV79" s="368"/>
      <c r="OW79" s="368"/>
      <c r="OX79" s="368"/>
      <c r="OY79" s="368"/>
      <c r="OZ79" s="368"/>
      <c r="PA79" s="368"/>
      <c r="PB79" s="368"/>
      <c r="PC79" s="368"/>
      <c r="PD79" s="368"/>
      <c r="PE79" s="368"/>
      <c r="PF79" s="368"/>
      <c r="PG79" s="368"/>
      <c r="PH79" s="368"/>
      <c r="PI79" s="368"/>
      <c r="PJ79" s="368"/>
      <c r="PK79" s="368"/>
      <c r="PL79" s="368"/>
      <c r="PM79" s="368"/>
      <c r="PN79" s="368"/>
      <c r="PO79" s="368"/>
      <c r="PP79" s="368"/>
      <c r="PQ79" s="368"/>
      <c r="PR79" s="368"/>
      <c r="PS79" s="368"/>
      <c r="PT79" s="368"/>
      <c r="PU79" s="368"/>
      <c r="PV79" s="368"/>
      <c r="PW79" s="368"/>
      <c r="PX79" s="368"/>
      <c r="PY79" s="368"/>
      <c r="PZ79" s="368"/>
      <c r="QA79" s="368"/>
      <c r="QB79" s="368"/>
      <c r="QC79" s="368"/>
      <c r="QD79" s="368"/>
      <c r="QE79" s="368"/>
      <c r="QF79" s="368"/>
      <c r="QG79" s="368"/>
      <c r="QH79" s="368"/>
      <c r="QI79" s="368"/>
      <c r="QJ79" s="368"/>
      <c r="QK79" s="368"/>
      <c r="QL79" s="368"/>
      <c r="QM79" s="368"/>
      <c r="QN79" s="368"/>
      <c r="QO79" s="368"/>
      <c r="QP79" s="368"/>
      <c r="QQ79" s="368"/>
      <c r="QR79" s="368"/>
      <c r="QS79" s="368"/>
      <c r="QT79" s="368"/>
      <c r="QU79" s="368"/>
    </row>
    <row r="80" spans="1:463" s="365" customFormat="1" ht="52.5" customHeight="1">
      <c r="A80" s="364"/>
      <c r="B80" s="364"/>
      <c r="C80" s="798">
        <v>255</v>
      </c>
      <c r="D80" s="800" t="s">
        <v>112</v>
      </c>
      <c r="E80" s="769" t="s">
        <v>12</v>
      </c>
      <c r="F80" s="801" t="s">
        <v>113</v>
      </c>
      <c r="G80" s="795" t="s">
        <v>12</v>
      </c>
      <c r="H80" s="766" t="s">
        <v>113</v>
      </c>
      <c r="I80" s="419" t="s">
        <v>1188</v>
      </c>
      <c r="J80" s="467" t="s">
        <v>600</v>
      </c>
      <c r="K80" s="453" t="s">
        <v>356</v>
      </c>
      <c r="L80" s="453" t="s">
        <v>329</v>
      </c>
      <c r="M80" s="864" t="s">
        <v>184</v>
      </c>
      <c r="N80" s="456" t="s">
        <v>184</v>
      </c>
      <c r="O80" s="455" t="s">
        <v>520</v>
      </c>
      <c r="P80" s="455"/>
      <c r="Q80" s="455"/>
      <c r="R80" s="455"/>
      <c r="S80" s="456"/>
      <c r="T80" s="401"/>
      <c r="U80" s="364"/>
      <c r="V80" s="364"/>
      <c r="W80" s="362"/>
      <c r="X80" s="362"/>
      <c r="Y80" s="362"/>
      <c r="Z80" s="362"/>
      <c r="AA80" s="362"/>
      <c r="AB80" s="362"/>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2"/>
      <c r="AY80" s="362"/>
      <c r="AZ80" s="362"/>
      <c r="BA80" s="362"/>
      <c r="BB80" s="362"/>
      <c r="BC80" s="362"/>
      <c r="BD80" s="362"/>
      <c r="BE80" s="362"/>
      <c r="BF80" s="362"/>
      <c r="BG80" s="362"/>
      <c r="BH80" s="362"/>
      <c r="BI80" s="362"/>
      <c r="BJ80" s="362"/>
      <c r="BK80" s="362"/>
      <c r="BL80" s="362"/>
      <c r="BM80" s="362"/>
      <c r="BN80" s="362"/>
      <c r="BO80" s="362"/>
      <c r="BP80" s="362"/>
      <c r="BQ80" s="362"/>
      <c r="BR80" s="362"/>
      <c r="BS80" s="362"/>
      <c r="BT80" s="362"/>
      <c r="BU80" s="362"/>
      <c r="BV80" s="362"/>
      <c r="BW80" s="362"/>
      <c r="BX80" s="362"/>
      <c r="BY80" s="362"/>
      <c r="BZ80" s="362"/>
      <c r="CA80" s="362"/>
      <c r="CB80" s="362"/>
      <c r="CC80" s="362"/>
      <c r="CD80" s="362"/>
      <c r="CE80" s="362"/>
      <c r="CF80" s="362"/>
      <c r="CG80" s="362"/>
      <c r="CH80" s="362"/>
      <c r="CI80" s="362"/>
      <c r="CJ80" s="362"/>
      <c r="CK80" s="362"/>
      <c r="CL80" s="362"/>
      <c r="CM80" s="362"/>
      <c r="CN80" s="362"/>
      <c r="CO80" s="362"/>
      <c r="CP80" s="362"/>
      <c r="CQ80" s="362"/>
      <c r="CR80" s="362"/>
      <c r="CS80" s="362"/>
      <c r="CT80" s="362"/>
      <c r="CU80" s="362"/>
      <c r="CV80" s="362"/>
      <c r="CW80" s="362"/>
      <c r="CX80" s="362"/>
      <c r="CY80" s="362"/>
      <c r="CZ80" s="362"/>
      <c r="DA80" s="362"/>
      <c r="DB80" s="362"/>
      <c r="DC80" s="362"/>
      <c r="DD80" s="362"/>
      <c r="DE80" s="362"/>
      <c r="DF80" s="362"/>
      <c r="DG80" s="362"/>
      <c r="DH80" s="362"/>
      <c r="DI80" s="362"/>
      <c r="DJ80" s="362"/>
      <c r="DK80" s="362"/>
      <c r="DL80" s="362"/>
      <c r="DM80" s="362"/>
      <c r="DN80" s="362"/>
      <c r="DO80" s="362"/>
      <c r="DP80" s="362"/>
      <c r="DQ80" s="362"/>
      <c r="DR80" s="362"/>
      <c r="DS80" s="362"/>
      <c r="DT80" s="362"/>
      <c r="DU80" s="362"/>
      <c r="DV80" s="362"/>
      <c r="DW80" s="362"/>
      <c r="DX80" s="362"/>
      <c r="DY80" s="362"/>
      <c r="DZ80" s="362"/>
      <c r="EA80" s="362"/>
      <c r="EB80" s="362"/>
      <c r="EC80" s="362"/>
      <c r="ED80" s="362"/>
      <c r="EE80" s="362"/>
      <c r="EF80" s="362"/>
      <c r="EG80" s="362"/>
      <c r="EH80" s="362"/>
      <c r="EI80" s="362"/>
      <c r="EJ80" s="362"/>
      <c r="EK80" s="362"/>
      <c r="EL80" s="362"/>
      <c r="EM80" s="362"/>
      <c r="EN80" s="362"/>
      <c r="EO80" s="362"/>
      <c r="EP80" s="362"/>
      <c r="EQ80" s="362"/>
      <c r="ER80" s="362"/>
      <c r="ES80" s="362"/>
      <c r="ET80" s="362"/>
      <c r="EU80" s="362"/>
      <c r="EV80" s="362"/>
      <c r="EW80" s="362"/>
      <c r="EX80" s="362"/>
      <c r="EY80" s="362"/>
      <c r="EZ80" s="362"/>
      <c r="FA80" s="362"/>
      <c r="FB80" s="362"/>
      <c r="FC80" s="362"/>
      <c r="FD80" s="362"/>
      <c r="FE80" s="362"/>
      <c r="FF80" s="362"/>
      <c r="FG80" s="362"/>
      <c r="FH80" s="362"/>
      <c r="FI80" s="362"/>
      <c r="FJ80" s="362"/>
      <c r="FK80" s="362"/>
      <c r="FL80" s="362"/>
      <c r="FM80" s="362"/>
      <c r="FN80" s="362"/>
      <c r="FO80" s="362"/>
      <c r="FP80" s="362"/>
      <c r="FQ80" s="362"/>
      <c r="FR80" s="362"/>
      <c r="FS80" s="362"/>
      <c r="FT80" s="362"/>
      <c r="FU80" s="362"/>
      <c r="FV80" s="362"/>
      <c r="FW80" s="362"/>
      <c r="FX80" s="362"/>
      <c r="FY80" s="362"/>
      <c r="FZ80" s="362"/>
      <c r="GA80" s="362"/>
      <c r="GB80" s="362"/>
      <c r="GC80" s="362"/>
      <c r="GD80" s="362"/>
      <c r="GE80" s="362"/>
      <c r="GF80" s="362"/>
      <c r="GG80" s="362"/>
      <c r="GH80" s="362"/>
      <c r="GI80" s="362"/>
      <c r="GJ80" s="362"/>
      <c r="GK80" s="362"/>
      <c r="GL80" s="362"/>
      <c r="GM80" s="362"/>
      <c r="GN80" s="362"/>
      <c r="GO80" s="362"/>
      <c r="GP80" s="362"/>
      <c r="GQ80" s="362"/>
      <c r="GR80" s="362"/>
      <c r="GS80" s="362"/>
      <c r="GT80" s="362"/>
      <c r="GU80" s="362"/>
      <c r="GV80" s="362"/>
      <c r="GW80" s="362"/>
      <c r="GX80" s="362"/>
      <c r="GY80" s="362"/>
      <c r="GZ80" s="362"/>
      <c r="HA80" s="362"/>
      <c r="HB80" s="362"/>
      <c r="HC80" s="362"/>
      <c r="HD80" s="362"/>
      <c r="HE80" s="362"/>
      <c r="HF80" s="362"/>
      <c r="HG80" s="362"/>
      <c r="HH80" s="362"/>
      <c r="HI80" s="362"/>
      <c r="HJ80" s="362"/>
      <c r="HK80" s="362"/>
      <c r="HL80" s="362"/>
      <c r="HM80" s="362"/>
      <c r="HN80" s="362"/>
      <c r="HO80" s="362"/>
      <c r="HP80" s="362"/>
      <c r="HQ80" s="362"/>
      <c r="HR80" s="362"/>
      <c r="HS80" s="362"/>
      <c r="HT80" s="362"/>
      <c r="HU80" s="362"/>
      <c r="HV80" s="362"/>
      <c r="HW80" s="362"/>
      <c r="HX80" s="362"/>
      <c r="HY80" s="362"/>
      <c r="HZ80" s="362"/>
      <c r="IA80" s="362"/>
      <c r="IB80" s="362"/>
      <c r="IC80" s="362"/>
      <c r="ID80" s="362"/>
      <c r="IE80" s="362"/>
      <c r="IF80" s="362"/>
      <c r="IG80" s="362"/>
      <c r="IH80" s="362"/>
      <c r="II80" s="362"/>
      <c r="IJ80" s="362"/>
      <c r="IK80" s="362"/>
      <c r="IL80" s="362"/>
      <c r="IM80" s="362"/>
      <c r="IN80" s="362"/>
      <c r="IO80" s="362"/>
      <c r="IP80" s="362"/>
      <c r="IQ80" s="362"/>
      <c r="IR80" s="362"/>
      <c r="IS80" s="362"/>
      <c r="IT80" s="362"/>
      <c r="IU80" s="362"/>
      <c r="IV80" s="362"/>
      <c r="IW80" s="362"/>
      <c r="IX80" s="362"/>
      <c r="IY80" s="362"/>
      <c r="IZ80" s="362"/>
      <c r="JA80" s="362"/>
      <c r="JB80" s="362"/>
      <c r="JC80" s="362"/>
      <c r="JD80" s="362"/>
      <c r="JE80" s="362"/>
      <c r="JF80" s="362"/>
      <c r="JG80" s="362"/>
      <c r="JH80" s="362"/>
      <c r="JI80" s="362"/>
      <c r="JJ80" s="362"/>
      <c r="JK80" s="362"/>
      <c r="JL80" s="362"/>
      <c r="JM80" s="362"/>
      <c r="JN80" s="362"/>
      <c r="JO80" s="362"/>
      <c r="JP80" s="362"/>
      <c r="JQ80" s="362"/>
      <c r="JR80" s="362"/>
      <c r="JS80" s="362"/>
      <c r="JT80" s="362"/>
      <c r="JU80" s="362"/>
      <c r="JV80" s="362"/>
      <c r="JW80" s="362"/>
      <c r="JX80" s="362"/>
      <c r="JY80" s="362"/>
      <c r="JZ80" s="362"/>
      <c r="KA80" s="362"/>
      <c r="KB80" s="362"/>
      <c r="KC80" s="362"/>
      <c r="KD80" s="362"/>
      <c r="KE80" s="362"/>
      <c r="KF80" s="362"/>
      <c r="KG80" s="362"/>
      <c r="KH80" s="362"/>
      <c r="KI80" s="362"/>
      <c r="KJ80" s="362"/>
      <c r="KK80" s="362"/>
      <c r="KL80" s="362"/>
      <c r="KM80" s="362"/>
      <c r="KN80" s="362"/>
      <c r="KO80" s="362"/>
      <c r="KP80" s="362"/>
      <c r="KQ80" s="362"/>
      <c r="KR80" s="362"/>
      <c r="KS80" s="362"/>
      <c r="KT80" s="362"/>
      <c r="KU80" s="362"/>
      <c r="KV80" s="362"/>
      <c r="KW80" s="362"/>
      <c r="KX80" s="362"/>
      <c r="KY80" s="362"/>
      <c r="KZ80" s="362"/>
      <c r="LA80" s="362"/>
      <c r="LB80" s="362"/>
      <c r="LC80" s="362"/>
      <c r="LD80" s="362"/>
      <c r="LE80" s="362"/>
      <c r="LF80" s="362"/>
      <c r="LG80" s="362"/>
      <c r="LH80" s="362"/>
      <c r="LI80" s="362"/>
      <c r="LJ80" s="362"/>
      <c r="LK80" s="362"/>
      <c r="LL80" s="362"/>
      <c r="LM80" s="362"/>
      <c r="LN80" s="362"/>
      <c r="LO80" s="362"/>
      <c r="LP80" s="362"/>
      <c r="LQ80" s="362"/>
      <c r="LR80" s="362"/>
      <c r="LS80" s="362"/>
      <c r="LT80" s="362"/>
      <c r="LU80" s="362"/>
      <c r="LV80" s="362"/>
      <c r="LW80" s="362"/>
      <c r="LX80" s="362"/>
      <c r="LY80" s="362"/>
      <c r="LZ80" s="362"/>
      <c r="MA80" s="362"/>
      <c r="MB80" s="362"/>
      <c r="MC80" s="362"/>
      <c r="MD80" s="362"/>
      <c r="ME80" s="362"/>
      <c r="MF80" s="362"/>
      <c r="MG80" s="362"/>
      <c r="MH80" s="362"/>
      <c r="MI80" s="362"/>
      <c r="MJ80" s="362"/>
      <c r="MK80" s="362"/>
      <c r="ML80" s="362"/>
      <c r="MM80" s="362"/>
      <c r="MN80" s="362"/>
      <c r="MO80" s="362"/>
      <c r="MP80" s="362"/>
      <c r="MQ80" s="362"/>
      <c r="MR80" s="362"/>
      <c r="MS80" s="362"/>
      <c r="MT80" s="362"/>
      <c r="MU80" s="362"/>
      <c r="MV80" s="362"/>
      <c r="MW80" s="362"/>
      <c r="MX80" s="362"/>
      <c r="MY80" s="362"/>
      <c r="MZ80" s="362"/>
      <c r="NA80" s="362"/>
      <c r="NB80" s="362"/>
      <c r="NC80" s="362"/>
      <c r="ND80" s="362"/>
      <c r="NE80" s="362"/>
      <c r="NF80" s="362"/>
      <c r="NG80" s="362"/>
      <c r="NH80" s="362"/>
      <c r="NI80" s="362"/>
      <c r="NJ80" s="362"/>
      <c r="NK80" s="362"/>
      <c r="NL80" s="362"/>
      <c r="NM80" s="362"/>
      <c r="NN80" s="362"/>
      <c r="NO80" s="362"/>
      <c r="NP80" s="362"/>
      <c r="NQ80" s="362"/>
      <c r="NR80" s="362"/>
      <c r="NS80" s="362"/>
      <c r="NT80" s="362"/>
      <c r="NU80" s="362"/>
      <c r="NV80" s="362"/>
      <c r="NW80" s="362"/>
      <c r="NX80" s="362"/>
      <c r="NY80" s="362"/>
      <c r="NZ80" s="362"/>
      <c r="OA80" s="362"/>
      <c r="OB80" s="362"/>
      <c r="OC80" s="362"/>
      <c r="OD80" s="362"/>
      <c r="OE80" s="362"/>
      <c r="OF80" s="362"/>
      <c r="OG80" s="362"/>
      <c r="OH80" s="362"/>
      <c r="OI80" s="362"/>
      <c r="OJ80" s="362"/>
      <c r="OK80" s="362"/>
      <c r="OL80" s="362"/>
      <c r="OM80" s="362"/>
      <c r="ON80" s="362"/>
      <c r="OO80" s="362"/>
      <c r="OP80" s="362"/>
      <c r="OQ80" s="362"/>
      <c r="OR80" s="362"/>
      <c r="OS80" s="362"/>
      <c r="OT80" s="362"/>
      <c r="OU80" s="362"/>
      <c r="OV80" s="362"/>
      <c r="OW80" s="362"/>
      <c r="OX80" s="362"/>
      <c r="OY80" s="362"/>
      <c r="OZ80" s="362"/>
      <c r="PA80" s="362"/>
      <c r="PB80" s="362"/>
      <c r="PC80" s="362"/>
      <c r="PD80" s="362"/>
      <c r="PE80" s="362"/>
      <c r="PF80" s="362"/>
      <c r="PG80" s="362"/>
      <c r="PH80" s="362"/>
      <c r="PI80" s="362"/>
      <c r="PJ80" s="362"/>
      <c r="PK80" s="362"/>
      <c r="PL80" s="362"/>
      <c r="PM80" s="362"/>
      <c r="PN80" s="362"/>
      <c r="PO80" s="362"/>
      <c r="PP80" s="362"/>
      <c r="PQ80" s="362"/>
      <c r="PR80" s="362"/>
      <c r="PS80" s="362"/>
      <c r="PT80" s="362"/>
      <c r="PU80" s="362"/>
      <c r="PV80" s="362"/>
      <c r="PW80" s="362"/>
      <c r="PX80" s="362"/>
      <c r="PY80" s="362"/>
      <c r="PZ80" s="362"/>
      <c r="QA80" s="362"/>
      <c r="QB80" s="362"/>
      <c r="QC80" s="362"/>
      <c r="QD80" s="362"/>
      <c r="QE80" s="362"/>
      <c r="QF80" s="362"/>
      <c r="QG80" s="362"/>
      <c r="QH80" s="362"/>
      <c r="QI80" s="362"/>
      <c r="QJ80" s="362"/>
      <c r="QK80" s="362"/>
      <c r="QL80" s="362"/>
      <c r="QM80" s="362"/>
      <c r="QN80" s="362"/>
      <c r="QO80" s="362"/>
      <c r="QP80" s="362"/>
      <c r="QQ80" s="362"/>
      <c r="QR80" s="362"/>
      <c r="QS80" s="362"/>
      <c r="QT80" s="362"/>
      <c r="QU80" s="362"/>
    </row>
    <row r="81" spans="1:463" s="368" customFormat="1" ht="52.5" customHeight="1">
      <c r="A81" s="385"/>
      <c r="B81" s="366"/>
      <c r="C81" s="799"/>
      <c r="D81" s="800"/>
      <c r="E81" s="769"/>
      <c r="F81" s="802"/>
      <c r="G81" s="797"/>
      <c r="H81" s="768"/>
      <c r="I81" s="454" t="s">
        <v>1189</v>
      </c>
      <c r="J81" s="467" t="s">
        <v>600</v>
      </c>
      <c r="K81" s="453" t="s">
        <v>356</v>
      </c>
      <c r="L81" s="453" t="s">
        <v>329</v>
      </c>
      <c r="M81" s="865"/>
      <c r="N81" s="456" t="s">
        <v>184</v>
      </c>
      <c r="O81" s="455"/>
      <c r="P81" s="455"/>
      <c r="Q81" s="455" t="s">
        <v>520</v>
      </c>
      <c r="R81" s="455"/>
      <c r="S81" s="420"/>
      <c r="T81" s="402"/>
      <c r="U81" s="366"/>
      <c r="V81" s="385"/>
      <c r="W81" s="362"/>
      <c r="X81" s="362"/>
      <c r="Y81" s="362"/>
      <c r="Z81" s="362"/>
      <c r="AA81" s="362"/>
      <c r="AB81" s="3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2"/>
      <c r="AY81" s="362"/>
      <c r="AZ81" s="362"/>
      <c r="BA81" s="362"/>
      <c r="BB81" s="362"/>
      <c r="BC81" s="362"/>
      <c r="BD81" s="362"/>
      <c r="BE81" s="362"/>
      <c r="BF81" s="362"/>
      <c r="BG81" s="362"/>
      <c r="BH81" s="362"/>
      <c r="BI81" s="362"/>
      <c r="BJ81" s="362"/>
      <c r="BK81" s="362"/>
      <c r="BL81" s="362"/>
      <c r="BM81" s="362"/>
      <c r="BN81" s="362"/>
      <c r="BO81" s="362"/>
      <c r="BP81" s="362"/>
      <c r="BQ81" s="362"/>
      <c r="BR81" s="362"/>
      <c r="BS81" s="362"/>
      <c r="BT81" s="362"/>
      <c r="BU81" s="362"/>
      <c r="BV81" s="362"/>
      <c r="BW81" s="362"/>
      <c r="BX81" s="362"/>
      <c r="BY81" s="362"/>
      <c r="BZ81" s="362"/>
      <c r="CA81" s="362"/>
      <c r="CB81" s="362"/>
      <c r="CC81" s="362"/>
      <c r="CD81" s="362"/>
      <c r="CE81" s="362"/>
      <c r="CF81" s="362"/>
      <c r="CG81" s="362"/>
      <c r="CH81" s="362"/>
      <c r="CI81" s="362"/>
      <c r="CJ81" s="362"/>
      <c r="CK81" s="362"/>
      <c r="CL81" s="362"/>
      <c r="CM81" s="362"/>
      <c r="CN81" s="362"/>
      <c r="CO81" s="362"/>
      <c r="CP81" s="362"/>
      <c r="CQ81" s="362"/>
      <c r="CR81" s="362"/>
      <c r="CS81" s="362"/>
      <c r="CT81" s="362"/>
      <c r="CU81" s="362"/>
      <c r="CV81" s="362"/>
      <c r="CW81" s="362"/>
      <c r="CX81" s="362"/>
      <c r="CY81" s="362"/>
      <c r="CZ81" s="362"/>
      <c r="DA81" s="362"/>
      <c r="DB81" s="362"/>
      <c r="DC81" s="362"/>
      <c r="DD81" s="362"/>
      <c r="DE81" s="362"/>
      <c r="DF81" s="362"/>
      <c r="DG81" s="362"/>
      <c r="DH81" s="362"/>
      <c r="DI81" s="362"/>
      <c r="DJ81" s="362"/>
      <c r="DK81" s="362"/>
      <c r="DL81" s="362"/>
      <c r="DM81" s="362"/>
      <c r="DN81" s="362"/>
      <c r="DO81" s="362"/>
      <c r="DP81" s="362"/>
      <c r="DQ81" s="362"/>
      <c r="DR81" s="362"/>
      <c r="DS81" s="362"/>
      <c r="DT81" s="362"/>
      <c r="DU81" s="362"/>
      <c r="DV81" s="362"/>
      <c r="DW81" s="362"/>
      <c r="DX81" s="362"/>
      <c r="DY81" s="362"/>
      <c r="DZ81" s="362"/>
      <c r="EA81" s="362"/>
      <c r="EB81" s="362"/>
      <c r="EC81" s="362"/>
      <c r="ED81" s="362"/>
      <c r="EE81" s="362"/>
      <c r="EF81" s="362"/>
      <c r="EG81" s="362"/>
      <c r="EH81" s="362"/>
      <c r="EI81" s="362"/>
      <c r="EJ81" s="362"/>
      <c r="EK81" s="362"/>
      <c r="EL81" s="362"/>
      <c r="EM81" s="362"/>
      <c r="EN81" s="362"/>
      <c r="EO81" s="362"/>
      <c r="EP81" s="362"/>
      <c r="EQ81" s="362"/>
      <c r="ER81" s="362"/>
      <c r="ES81" s="362"/>
      <c r="ET81" s="362"/>
      <c r="EU81" s="362"/>
      <c r="EV81" s="362"/>
      <c r="EW81" s="362"/>
      <c r="EX81" s="362"/>
      <c r="EY81" s="362"/>
      <c r="EZ81" s="362"/>
      <c r="FA81" s="362"/>
      <c r="FB81" s="362"/>
      <c r="FC81" s="362"/>
      <c r="FD81" s="362"/>
      <c r="FE81" s="362"/>
      <c r="FF81" s="362"/>
      <c r="FG81" s="362"/>
      <c r="FH81" s="362"/>
      <c r="FI81" s="362"/>
      <c r="FJ81" s="362"/>
      <c r="FK81" s="362"/>
      <c r="FL81" s="362"/>
      <c r="FM81" s="362"/>
      <c r="FN81" s="362"/>
      <c r="FO81" s="362"/>
      <c r="FP81" s="362"/>
      <c r="FQ81" s="362"/>
      <c r="FR81" s="362"/>
      <c r="FS81" s="362"/>
      <c r="FT81" s="362"/>
      <c r="FU81" s="362"/>
      <c r="FV81" s="362"/>
      <c r="FW81" s="362"/>
      <c r="FX81" s="362"/>
      <c r="FY81" s="362"/>
      <c r="FZ81" s="362"/>
      <c r="GA81" s="362"/>
      <c r="GB81" s="362"/>
      <c r="GC81" s="362"/>
      <c r="GD81" s="362"/>
      <c r="GE81" s="362"/>
      <c r="GF81" s="362"/>
      <c r="GG81" s="362"/>
      <c r="GH81" s="362"/>
      <c r="GI81" s="362"/>
      <c r="GJ81" s="362"/>
      <c r="GK81" s="362"/>
      <c r="GL81" s="362"/>
      <c r="GM81" s="362"/>
      <c r="GN81" s="362"/>
      <c r="GO81" s="362"/>
      <c r="GP81" s="362"/>
      <c r="GQ81" s="362"/>
      <c r="GR81" s="362"/>
      <c r="GS81" s="362"/>
      <c r="GT81" s="362"/>
      <c r="GU81" s="362"/>
      <c r="GV81" s="362"/>
      <c r="GW81" s="362"/>
      <c r="GX81" s="362"/>
      <c r="GY81" s="362"/>
      <c r="GZ81" s="362"/>
      <c r="HA81" s="362"/>
      <c r="HB81" s="362"/>
      <c r="HC81" s="362"/>
      <c r="HD81" s="362"/>
      <c r="HE81" s="362"/>
      <c r="HF81" s="362"/>
      <c r="HG81" s="362"/>
      <c r="HH81" s="362"/>
      <c r="HI81" s="362"/>
      <c r="HJ81" s="362"/>
      <c r="HK81" s="362"/>
      <c r="HL81" s="362"/>
      <c r="HM81" s="362"/>
      <c r="HN81" s="362"/>
      <c r="HO81" s="362"/>
      <c r="HP81" s="362"/>
      <c r="HQ81" s="362"/>
      <c r="HR81" s="362"/>
      <c r="HS81" s="362"/>
      <c r="HT81" s="362"/>
      <c r="HU81" s="362"/>
      <c r="HV81" s="362"/>
      <c r="HW81" s="362"/>
      <c r="HX81" s="362"/>
      <c r="HY81" s="362"/>
      <c r="HZ81" s="362"/>
      <c r="IA81" s="362"/>
      <c r="IB81" s="362"/>
      <c r="IC81" s="362"/>
      <c r="ID81" s="362"/>
      <c r="IE81" s="362"/>
      <c r="IF81" s="362"/>
      <c r="IG81" s="362"/>
      <c r="IH81" s="362"/>
      <c r="II81" s="362"/>
      <c r="IJ81" s="362"/>
      <c r="IK81" s="362"/>
      <c r="IL81" s="362"/>
      <c r="IM81" s="362"/>
      <c r="IN81" s="362"/>
      <c r="IO81" s="362"/>
      <c r="IP81" s="362"/>
      <c r="IQ81" s="362"/>
      <c r="IR81" s="362"/>
      <c r="IS81" s="362"/>
      <c r="IT81" s="362"/>
      <c r="IU81" s="362"/>
      <c r="IV81" s="362"/>
      <c r="IW81" s="362"/>
      <c r="IX81" s="362"/>
      <c r="IY81" s="362"/>
      <c r="IZ81" s="362"/>
      <c r="JA81" s="362"/>
      <c r="JB81" s="362"/>
      <c r="JC81" s="362"/>
      <c r="JD81" s="362"/>
      <c r="JE81" s="362"/>
      <c r="JF81" s="362"/>
      <c r="JG81" s="362"/>
      <c r="JH81" s="362"/>
      <c r="JI81" s="362"/>
      <c r="JJ81" s="362"/>
      <c r="JK81" s="362"/>
      <c r="JL81" s="362"/>
      <c r="JM81" s="362"/>
      <c r="JN81" s="362"/>
      <c r="JO81" s="362"/>
      <c r="JP81" s="362"/>
      <c r="JQ81" s="362"/>
      <c r="JR81" s="362"/>
      <c r="JS81" s="362"/>
      <c r="JT81" s="362"/>
      <c r="JU81" s="362"/>
      <c r="JV81" s="362"/>
      <c r="JW81" s="362"/>
      <c r="JX81" s="362"/>
      <c r="JY81" s="362"/>
      <c r="JZ81" s="362"/>
      <c r="KA81" s="362"/>
      <c r="KB81" s="362"/>
      <c r="KC81" s="362"/>
      <c r="KD81" s="362"/>
      <c r="KE81" s="362"/>
      <c r="KF81" s="362"/>
      <c r="KG81" s="362"/>
      <c r="KH81" s="362"/>
      <c r="KI81" s="362"/>
      <c r="KJ81" s="362"/>
      <c r="KK81" s="362"/>
      <c r="KL81" s="362"/>
      <c r="KM81" s="362"/>
      <c r="KN81" s="362"/>
      <c r="KO81" s="362"/>
      <c r="KP81" s="362"/>
      <c r="KQ81" s="362"/>
      <c r="KR81" s="362"/>
      <c r="KS81" s="362"/>
      <c r="KT81" s="362"/>
      <c r="KU81" s="362"/>
      <c r="KV81" s="362"/>
      <c r="KW81" s="362"/>
      <c r="KX81" s="362"/>
      <c r="KY81" s="362"/>
      <c r="KZ81" s="362"/>
      <c r="LA81" s="362"/>
      <c r="LB81" s="362"/>
      <c r="LC81" s="362"/>
      <c r="LD81" s="362"/>
      <c r="LE81" s="362"/>
      <c r="LF81" s="362"/>
      <c r="LG81" s="362"/>
      <c r="LH81" s="362"/>
      <c r="LI81" s="362"/>
      <c r="LJ81" s="362"/>
      <c r="LK81" s="362"/>
      <c r="LL81" s="362"/>
      <c r="LM81" s="362"/>
      <c r="LN81" s="362"/>
      <c r="LO81" s="362"/>
      <c r="LP81" s="362"/>
      <c r="LQ81" s="362"/>
      <c r="LR81" s="362"/>
      <c r="LS81" s="362"/>
      <c r="LT81" s="362"/>
      <c r="LU81" s="362"/>
      <c r="LV81" s="362"/>
      <c r="LW81" s="362"/>
      <c r="LX81" s="362"/>
      <c r="LY81" s="362"/>
      <c r="LZ81" s="362"/>
      <c r="MA81" s="362"/>
      <c r="MB81" s="362"/>
      <c r="MC81" s="362"/>
      <c r="MD81" s="362"/>
      <c r="ME81" s="362"/>
      <c r="MF81" s="362"/>
      <c r="MG81" s="362"/>
      <c r="MH81" s="362"/>
      <c r="MI81" s="362"/>
      <c r="MJ81" s="362"/>
      <c r="MK81" s="362"/>
      <c r="ML81" s="362"/>
      <c r="MM81" s="362"/>
      <c r="MN81" s="362"/>
      <c r="MO81" s="362"/>
      <c r="MP81" s="362"/>
      <c r="MQ81" s="362"/>
      <c r="MR81" s="362"/>
      <c r="MS81" s="362"/>
      <c r="MT81" s="362"/>
      <c r="MU81" s="362"/>
      <c r="MV81" s="362"/>
      <c r="MW81" s="362"/>
      <c r="MX81" s="362"/>
      <c r="MY81" s="362"/>
      <c r="MZ81" s="362"/>
      <c r="NA81" s="362"/>
      <c r="NB81" s="362"/>
      <c r="NC81" s="362"/>
      <c r="ND81" s="362"/>
      <c r="NE81" s="362"/>
      <c r="NF81" s="362"/>
      <c r="NG81" s="362"/>
      <c r="NH81" s="362"/>
      <c r="NI81" s="362"/>
      <c r="NJ81" s="362"/>
      <c r="NK81" s="362"/>
      <c r="NL81" s="362"/>
      <c r="NM81" s="362"/>
      <c r="NN81" s="362"/>
      <c r="NO81" s="362"/>
      <c r="NP81" s="362"/>
      <c r="NQ81" s="362"/>
      <c r="NR81" s="362"/>
      <c r="NS81" s="362"/>
      <c r="NT81" s="362"/>
      <c r="NU81" s="362"/>
      <c r="NV81" s="362"/>
      <c r="NW81" s="362"/>
      <c r="NX81" s="362"/>
      <c r="NY81" s="362"/>
      <c r="NZ81" s="362"/>
      <c r="OA81" s="362"/>
      <c r="OB81" s="362"/>
      <c r="OC81" s="362"/>
      <c r="OD81" s="362"/>
      <c r="OE81" s="362"/>
      <c r="OF81" s="362"/>
      <c r="OG81" s="362"/>
      <c r="OH81" s="362"/>
      <c r="OI81" s="362"/>
      <c r="OJ81" s="362"/>
      <c r="OK81" s="362"/>
      <c r="OL81" s="362"/>
      <c r="OM81" s="362"/>
      <c r="ON81" s="362"/>
      <c r="OO81" s="362"/>
      <c r="OP81" s="362"/>
      <c r="OQ81" s="362"/>
      <c r="OR81" s="362"/>
      <c r="OS81" s="362"/>
      <c r="OT81" s="362"/>
      <c r="OU81" s="362"/>
      <c r="OV81" s="362"/>
      <c r="OW81" s="362"/>
      <c r="OX81" s="362"/>
      <c r="OY81" s="362"/>
      <c r="OZ81" s="362"/>
      <c r="PA81" s="362"/>
      <c r="PB81" s="362"/>
      <c r="PC81" s="362"/>
      <c r="PD81" s="362"/>
      <c r="PE81" s="362"/>
      <c r="PF81" s="362"/>
      <c r="PG81" s="362"/>
      <c r="PH81" s="362"/>
      <c r="PI81" s="362"/>
      <c r="PJ81" s="362"/>
      <c r="PK81" s="362"/>
      <c r="PL81" s="362"/>
      <c r="PM81" s="362"/>
      <c r="PN81" s="362"/>
      <c r="PO81" s="362"/>
      <c r="PP81" s="362"/>
      <c r="PQ81" s="362"/>
      <c r="PR81" s="362"/>
      <c r="PS81" s="362"/>
      <c r="PT81" s="362"/>
      <c r="PU81" s="362"/>
      <c r="PV81" s="362"/>
      <c r="PW81" s="362"/>
      <c r="PX81" s="362"/>
      <c r="PY81" s="362"/>
      <c r="PZ81" s="362"/>
      <c r="QA81" s="362"/>
      <c r="QB81" s="362"/>
      <c r="QC81" s="362"/>
      <c r="QD81" s="362"/>
      <c r="QE81" s="362"/>
      <c r="QF81" s="362"/>
      <c r="QG81" s="362"/>
      <c r="QH81" s="362"/>
      <c r="QI81" s="362"/>
      <c r="QJ81" s="362"/>
      <c r="QK81" s="362"/>
      <c r="QL81" s="362"/>
      <c r="QM81" s="362"/>
      <c r="QN81" s="362"/>
      <c r="QO81" s="362"/>
      <c r="QP81" s="362"/>
      <c r="QQ81" s="362"/>
      <c r="QR81" s="362"/>
      <c r="QS81" s="362"/>
      <c r="QT81" s="362"/>
      <c r="QU81" s="362"/>
    </row>
    <row r="82" spans="1:463" s="2" customFormat="1" ht="18.600000000000001" customHeight="1">
      <c r="A82" s="405"/>
      <c r="B82" s="461"/>
      <c r="C82" s="463">
        <v>285</v>
      </c>
      <c r="D82" s="753" t="s">
        <v>209</v>
      </c>
      <c r="E82" s="754"/>
      <c r="F82" s="754"/>
      <c r="G82" s="754"/>
      <c r="H82" s="754"/>
      <c r="I82" s="755"/>
      <c r="J82" s="457" t="s">
        <v>331</v>
      </c>
      <c r="K82" s="457" t="s">
        <v>331</v>
      </c>
      <c r="L82" s="457" t="s">
        <v>331</v>
      </c>
      <c r="M82" s="453" t="s">
        <v>331</v>
      </c>
      <c r="N82" s="457" t="s">
        <v>331</v>
      </c>
      <c r="O82" s="457" t="s">
        <v>331</v>
      </c>
      <c r="P82" s="457" t="s">
        <v>331</v>
      </c>
      <c r="Q82" s="457" t="s">
        <v>331</v>
      </c>
      <c r="R82" s="457" t="s">
        <v>331</v>
      </c>
      <c r="S82" s="457" t="s">
        <v>331</v>
      </c>
    </row>
    <row r="83" spans="1:463" s="362" customFormat="1" ht="189" customHeight="1">
      <c r="A83" s="360"/>
      <c r="B83" s="461"/>
      <c r="C83" s="463"/>
      <c r="D83" s="470" t="s">
        <v>1005</v>
      </c>
      <c r="E83" s="453" t="s">
        <v>12</v>
      </c>
      <c r="F83" s="479"/>
      <c r="G83" s="457"/>
      <c r="H83" s="454" t="s">
        <v>1064</v>
      </c>
      <c r="I83" s="454" t="s">
        <v>1266</v>
      </c>
      <c r="J83" s="467" t="s">
        <v>600</v>
      </c>
      <c r="K83" s="453" t="s">
        <v>363</v>
      </c>
      <c r="L83" s="453" t="s">
        <v>329</v>
      </c>
      <c r="M83" s="453" t="s">
        <v>184</v>
      </c>
      <c r="N83" s="408">
        <f t="shared" si="2"/>
        <v>1</v>
      </c>
      <c r="O83" s="455" t="s">
        <v>522</v>
      </c>
      <c r="P83" s="455" t="s">
        <v>522</v>
      </c>
      <c r="Q83" s="455" t="s">
        <v>522</v>
      </c>
      <c r="R83" s="455" t="s">
        <v>522</v>
      </c>
      <c r="S83" s="455"/>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row>
    <row r="84" spans="1:463" s="2" customFormat="1" ht="24.75" customHeight="1">
      <c r="A84" s="405"/>
      <c r="B84" s="461"/>
      <c r="C84" s="463">
        <v>289</v>
      </c>
      <c r="D84" s="753" t="s">
        <v>126</v>
      </c>
      <c r="E84" s="754"/>
      <c r="F84" s="754"/>
      <c r="G84" s="754"/>
      <c r="H84" s="754"/>
      <c r="I84" s="755"/>
      <c r="J84" s="457" t="s">
        <v>331</v>
      </c>
      <c r="K84" s="457" t="s">
        <v>331</v>
      </c>
      <c r="L84" s="457" t="s">
        <v>331</v>
      </c>
      <c r="M84" s="453"/>
      <c r="N84" s="457" t="s">
        <v>331</v>
      </c>
      <c r="O84" s="457" t="s">
        <v>331</v>
      </c>
      <c r="P84" s="457" t="s">
        <v>331</v>
      </c>
      <c r="Q84" s="457" t="s">
        <v>331</v>
      </c>
      <c r="R84" s="457" t="s">
        <v>331</v>
      </c>
      <c r="S84" s="457" t="s">
        <v>331</v>
      </c>
      <c r="W84" s="362"/>
      <c r="X84" s="362"/>
      <c r="Y84" s="362"/>
      <c r="Z84" s="362"/>
      <c r="AA84" s="362"/>
      <c r="AB84" s="362"/>
      <c r="AC84" s="362"/>
      <c r="AD84" s="362"/>
      <c r="AE84" s="362"/>
      <c r="AF84" s="362"/>
      <c r="AG84" s="362"/>
      <c r="AH84" s="362"/>
      <c r="AI84" s="362"/>
      <c r="AJ84" s="362"/>
      <c r="AK84" s="362"/>
      <c r="AL84" s="362"/>
      <c r="AM84" s="362"/>
      <c r="AN84" s="362"/>
      <c r="AO84" s="362"/>
      <c r="AP84" s="362"/>
      <c r="AQ84" s="362"/>
      <c r="AR84" s="362"/>
      <c r="AS84" s="362"/>
      <c r="AT84" s="362"/>
      <c r="AU84" s="362"/>
      <c r="AV84" s="362"/>
      <c r="AW84" s="362"/>
      <c r="AX84" s="362"/>
      <c r="AY84" s="362"/>
      <c r="AZ84" s="362"/>
      <c r="BA84" s="362"/>
      <c r="BB84" s="362"/>
      <c r="BC84" s="362"/>
      <c r="BD84" s="362"/>
      <c r="BE84" s="362"/>
      <c r="BF84" s="362"/>
      <c r="BG84" s="362"/>
      <c r="BH84" s="362"/>
      <c r="BI84" s="362"/>
      <c r="BJ84" s="362"/>
      <c r="BK84" s="362"/>
      <c r="BL84" s="362"/>
      <c r="BM84" s="362"/>
      <c r="BN84" s="362"/>
      <c r="BO84" s="362"/>
      <c r="BP84" s="362"/>
      <c r="BQ84" s="362"/>
      <c r="BR84" s="362"/>
      <c r="BS84" s="362"/>
      <c r="BT84" s="362"/>
      <c r="BU84" s="362"/>
      <c r="BV84" s="362"/>
      <c r="BW84" s="362"/>
      <c r="BX84" s="362"/>
      <c r="BY84" s="362"/>
      <c r="BZ84" s="362"/>
      <c r="CA84" s="362"/>
      <c r="CB84" s="362"/>
      <c r="CC84" s="362"/>
      <c r="CD84" s="362"/>
      <c r="CE84" s="362"/>
      <c r="CF84" s="362"/>
      <c r="CG84" s="362"/>
      <c r="CH84" s="362"/>
      <c r="CI84" s="362"/>
      <c r="CJ84" s="362"/>
      <c r="CK84" s="362"/>
      <c r="CL84" s="362"/>
      <c r="CM84" s="362"/>
      <c r="CN84" s="362"/>
      <c r="CO84" s="362"/>
      <c r="CP84" s="362"/>
      <c r="CQ84" s="362"/>
      <c r="CR84" s="362"/>
      <c r="CS84" s="362"/>
      <c r="CT84" s="362"/>
      <c r="CU84" s="362"/>
      <c r="CV84" s="362"/>
      <c r="CW84" s="362"/>
      <c r="CX84" s="362"/>
      <c r="CY84" s="362"/>
      <c r="CZ84" s="362"/>
      <c r="DA84" s="362"/>
      <c r="DB84" s="362"/>
      <c r="DC84" s="362"/>
      <c r="DD84" s="362"/>
      <c r="DE84" s="362"/>
      <c r="DF84" s="362"/>
      <c r="DG84" s="362"/>
      <c r="DH84" s="362"/>
      <c r="DI84" s="362"/>
      <c r="DJ84" s="362"/>
      <c r="DK84" s="362"/>
      <c r="DL84" s="362"/>
      <c r="DM84" s="362"/>
      <c r="DN84" s="362"/>
      <c r="DO84" s="362"/>
      <c r="DP84" s="362"/>
      <c r="DQ84" s="362"/>
      <c r="DR84" s="362"/>
      <c r="DS84" s="362"/>
      <c r="DT84" s="362"/>
      <c r="DU84" s="362"/>
      <c r="DV84" s="362"/>
      <c r="DW84" s="362"/>
      <c r="DX84" s="362"/>
      <c r="DY84" s="362"/>
      <c r="DZ84" s="362"/>
      <c r="EA84" s="362"/>
      <c r="EB84" s="362"/>
      <c r="EC84" s="362"/>
      <c r="ED84" s="362"/>
      <c r="EE84" s="362"/>
      <c r="EF84" s="362"/>
      <c r="EG84" s="362"/>
      <c r="EH84" s="362"/>
      <c r="EI84" s="362"/>
      <c r="EJ84" s="362"/>
      <c r="EK84" s="362"/>
      <c r="EL84" s="362"/>
      <c r="EM84" s="362"/>
      <c r="EN84" s="362"/>
      <c r="EO84" s="362"/>
      <c r="EP84" s="362"/>
      <c r="EQ84" s="362"/>
      <c r="ER84" s="362"/>
      <c r="ES84" s="362"/>
      <c r="ET84" s="362"/>
      <c r="EU84" s="362"/>
      <c r="EV84" s="362"/>
      <c r="EW84" s="362"/>
      <c r="EX84" s="362"/>
      <c r="EY84" s="362"/>
      <c r="EZ84" s="362"/>
      <c r="FA84" s="362"/>
      <c r="FB84" s="362"/>
      <c r="FC84" s="362"/>
      <c r="FD84" s="362"/>
      <c r="FE84" s="362"/>
      <c r="FF84" s="362"/>
      <c r="FG84" s="362"/>
      <c r="FH84" s="362"/>
      <c r="FI84" s="362"/>
      <c r="FJ84" s="362"/>
      <c r="FK84" s="362"/>
      <c r="FL84" s="362"/>
      <c r="FM84" s="362"/>
      <c r="FN84" s="362"/>
      <c r="FO84" s="362"/>
      <c r="FP84" s="362"/>
      <c r="FQ84" s="362"/>
      <c r="FR84" s="362"/>
      <c r="FS84" s="362"/>
      <c r="FT84" s="362"/>
      <c r="FU84" s="362"/>
      <c r="FV84" s="362"/>
      <c r="FW84" s="362"/>
      <c r="FX84" s="362"/>
      <c r="FY84" s="362"/>
      <c r="FZ84" s="362"/>
      <c r="GA84" s="362"/>
      <c r="GB84" s="362"/>
      <c r="GC84" s="362"/>
      <c r="GD84" s="362"/>
      <c r="GE84" s="362"/>
      <c r="GF84" s="362"/>
      <c r="GG84" s="362"/>
      <c r="GH84" s="362"/>
      <c r="GI84" s="362"/>
      <c r="GJ84" s="362"/>
      <c r="GK84" s="362"/>
      <c r="GL84" s="362"/>
      <c r="GM84" s="362"/>
      <c r="GN84" s="362"/>
      <c r="GO84" s="362"/>
      <c r="GP84" s="362"/>
      <c r="GQ84" s="362"/>
      <c r="GR84" s="362"/>
      <c r="GS84" s="362"/>
      <c r="GT84" s="362"/>
      <c r="GU84" s="362"/>
      <c r="GV84" s="362"/>
      <c r="GW84" s="362"/>
      <c r="GX84" s="362"/>
      <c r="GY84" s="362"/>
      <c r="GZ84" s="362"/>
      <c r="HA84" s="362"/>
      <c r="HB84" s="362"/>
      <c r="HC84" s="362"/>
      <c r="HD84" s="362"/>
      <c r="HE84" s="362"/>
      <c r="HF84" s="362"/>
      <c r="HG84" s="362"/>
      <c r="HH84" s="362"/>
      <c r="HI84" s="362"/>
      <c r="HJ84" s="362"/>
      <c r="HK84" s="362"/>
      <c r="HL84" s="362"/>
      <c r="HM84" s="362"/>
      <c r="HN84" s="362"/>
      <c r="HO84" s="362"/>
      <c r="HP84" s="362"/>
      <c r="HQ84" s="362"/>
      <c r="HR84" s="362"/>
      <c r="HS84" s="362"/>
      <c r="HT84" s="362"/>
      <c r="HU84" s="362"/>
      <c r="HV84" s="362"/>
      <c r="HW84" s="362"/>
      <c r="HX84" s="362"/>
      <c r="HY84" s="362"/>
      <c r="HZ84" s="362"/>
      <c r="IA84" s="362"/>
      <c r="IB84" s="362"/>
      <c r="IC84" s="362"/>
      <c r="ID84" s="362"/>
      <c r="IE84" s="362"/>
      <c r="IF84" s="362"/>
      <c r="IG84" s="362"/>
      <c r="IH84" s="362"/>
      <c r="II84" s="362"/>
      <c r="IJ84" s="362"/>
      <c r="IK84" s="362"/>
      <c r="IL84" s="362"/>
      <c r="IM84" s="362"/>
      <c r="IN84" s="362"/>
      <c r="IO84" s="362"/>
      <c r="IP84" s="362"/>
      <c r="IQ84" s="362"/>
      <c r="IR84" s="362"/>
      <c r="IS84" s="362"/>
      <c r="IT84" s="362"/>
      <c r="IU84" s="362"/>
      <c r="IV84" s="362"/>
      <c r="IW84" s="362"/>
      <c r="IX84" s="362"/>
      <c r="IY84" s="362"/>
      <c r="IZ84" s="362"/>
      <c r="JA84" s="362"/>
      <c r="JB84" s="362"/>
      <c r="JC84" s="362"/>
      <c r="JD84" s="362"/>
      <c r="JE84" s="362"/>
      <c r="JF84" s="362"/>
      <c r="JG84" s="362"/>
      <c r="JH84" s="362"/>
      <c r="JI84" s="362"/>
      <c r="JJ84" s="362"/>
      <c r="JK84" s="362"/>
      <c r="JL84" s="362"/>
      <c r="JM84" s="362"/>
      <c r="JN84" s="362"/>
      <c r="JO84" s="362"/>
      <c r="JP84" s="362"/>
      <c r="JQ84" s="362"/>
      <c r="JR84" s="362"/>
      <c r="JS84" s="362"/>
      <c r="JT84" s="362"/>
      <c r="JU84" s="362"/>
      <c r="JV84" s="362"/>
      <c r="JW84" s="362"/>
      <c r="JX84" s="362"/>
      <c r="JY84" s="362"/>
      <c r="JZ84" s="362"/>
      <c r="KA84" s="362"/>
      <c r="KB84" s="362"/>
      <c r="KC84" s="362"/>
      <c r="KD84" s="362"/>
      <c r="KE84" s="362"/>
      <c r="KF84" s="362"/>
      <c r="KG84" s="362"/>
      <c r="KH84" s="362"/>
      <c r="KI84" s="362"/>
      <c r="KJ84" s="362"/>
      <c r="KK84" s="362"/>
      <c r="KL84" s="362"/>
      <c r="KM84" s="362"/>
      <c r="KN84" s="362"/>
      <c r="KO84" s="362"/>
      <c r="KP84" s="362"/>
      <c r="KQ84" s="362"/>
      <c r="KR84" s="362"/>
      <c r="KS84" s="362"/>
      <c r="KT84" s="362"/>
      <c r="KU84" s="362"/>
      <c r="KV84" s="362"/>
      <c r="KW84" s="362"/>
      <c r="KX84" s="362"/>
      <c r="KY84" s="362"/>
      <c r="KZ84" s="362"/>
      <c r="LA84" s="362"/>
      <c r="LB84" s="362"/>
      <c r="LC84" s="362"/>
      <c r="LD84" s="362"/>
      <c r="LE84" s="362"/>
      <c r="LF84" s="362"/>
      <c r="LG84" s="362"/>
      <c r="LH84" s="362"/>
      <c r="LI84" s="362"/>
      <c r="LJ84" s="362"/>
      <c r="LK84" s="362"/>
      <c r="LL84" s="362"/>
      <c r="LM84" s="362"/>
      <c r="LN84" s="362"/>
      <c r="LO84" s="362"/>
      <c r="LP84" s="362"/>
      <c r="LQ84" s="362"/>
      <c r="LR84" s="362"/>
      <c r="LS84" s="362"/>
      <c r="LT84" s="362"/>
      <c r="LU84" s="362"/>
      <c r="LV84" s="362"/>
      <c r="LW84" s="362"/>
      <c r="LX84" s="362"/>
      <c r="LY84" s="362"/>
      <c r="LZ84" s="362"/>
      <c r="MA84" s="362"/>
      <c r="MB84" s="362"/>
      <c r="MC84" s="362"/>
      <c r="MD84" s="362"/>
      <c r="ME84" s="362"/>
      <c r="MF84" s="362"/>
      <c r="MG84" s="362"/>
      <c r="MH84" s="362"/>
      <c r="MI84" s="362"/>
      <c r="MJ84" s="362"/>
      <c r="MK84" s="362"/>
      <c r="ML84" s="362"/>
      <c r="MM84" s="362"/>
      <c r="MN84" s="362"/>
      <c r="MO84" s="362"/>
      <c r="MP84" s="362"/>
      <c r="MQ84" s="362"/>
      <c r="MR84" s="362"/>
      <c r="MS84" s="362"/>
      <c r="MT84" s="362"/>
      <c r="MU84" s="362"/>
      <c r="MV84" s="362"/>
      <c r="MW84" s="362"/>
      <c r="MX84" s="362"/>
      <c r="MY84" s="362"/>
      <c r="MZ84" s="362"/>
      <c r="NA84" s="362"/>
      <c r="NB84" s="362"/>
      <c r="NC84" s="362"/>
      <c r="ND84" s="362"/>
      <c r="NE84" s="362"/>
      <c r="NF84" s="362"/>
      <c r="NG84" s="362"/>
      <c r="NH84" s="362"/>
      <c r="NI84" s="362"/>
      <c r="NJ84" s="362"/>
      <c r="NK84" s="362"/>
      <c r="NL84" s="362"/>
      <c r="NM84" s="362"/>
      <c r="NN84" s="362"/>
      <c r="NO84" s="362"/>
      <c r="NP84" s="362"/>
      <c r="NQ84" s="362"/>
      <c r="NR84" s="362"/>
      <c r="NS84" s="362"/>
      <c r="NT84" s="362"/>
      <c r="NU84" s="362"/>
      <c r="NV84" s="362"/>
      <c r="NW84" s="362"/>
      <c r="NX84" s="362"/>
      <c r="NY84" s="362"/>
      <c r="NZ84" s="362"/>
      <c r="OA84" s="362"/>
      <c r="OB84" s="362"/>
      <c r="OC84" s="362"/>
      <c r="OD84" s="362"/>
      <c r="OE84" s="362"/>
      <c r="OF84" s="362"/>
      <c r="OG84" s="362"/>
      <c r="OH84" s="362"/>
      <c r="OI84" s="362"/>
      <c r="OJ84" s="362"/>
      <c r="OK84" s="362"/>
      <c r="OL84" s="362"/>
      <c r="OM84" s="362"/>
      <c r="ON84" s="362"/>
      <c r="OO84" s="362"/>
      <c r="OP84" s="362"/>
      <c r="OQ84" s="362"/>
      <c r="OR84" s="362"/>
      <c r="OS84" s="362"/>
      <c r="OT84" s="362"/>
      <c r="OU84" s="362"/>
      <c r="OV84" s="362"/>
      <c r="OW84" s="362"/>
      <c r="OX84" s="362"/>
      <c r="OY84" s="362"/>
      <c r="OZ84" s="362"/>
      <c r="PA84" s="362"/>
      <c r="PB84" s="362"/>
      <c r="PC84" s="362"/>
      <c r="PD84" s="362"/>
      <c r="PE84" s="362"/>
      <c r="PF84" s="362"/>
      <c r="PG84" s="362"/>
      <c r="PH84" s="362"/>
      <c r="PI84" s="362"/>
      <c r="PJ84" s="362"/>
      <c r="PK84" s="362"/>
      <c r="PL84" s="362"/>
      <c r="PM84" s="362"/>
      <c r="PN84" s="362"/>
      <c r="PO84" s="362"/>
      <c r="PP84" s="362"/>
      <c r="PQ84" s="362"/>
      <c r="PR84" s="362"/>
      <c r="PS84" s="362"/>
      <c r="PT84" s="362"/>
      <c r="PU84" s="362"/>
      <c r="PV84" s="362"/>
      <c r="PW84" s="362"/>
      <c r="PX84" s="362"/>
      <c r="PY84" s="362"/>
      <c r="PZ84" s="362"/>
      <c r="QA84" s="362"/>
      <c r="QB84" s="362"/>
      <c r="QC84" s="362"/>
      <c r="QD84" s="362"/>
      <c r="QE84" s="362"/>
      <c r="QF84" s="362"/>
      <c r="QG84" s="362"/>
      <c r="QH84" s="362"/>
      <c r="QI84" s="362"/>
      <c r="QJ84" s="362"/>
      <c r="QK84" s="362"/>
      <c r="QL84" s="362"/>
      <c r="QM84" s="362"/>
      <c r="QN84" s="362"/>
      <c r="QO84" s="362"/>
      <c r="QP84" s="362"/>
      <c r="QQ84" s="362"/>
      <c r="QR84" s="362"/>
      <c r="QS84" s="362"/>
      <c r="QT84" s="362"/>
      <c r="QU84" s="362"/>
    </row>
    <row r="85" spans="1:463" s="2" customFormat="1" ht="23.25" customHeight="1">
      <c r="A85" s="405"/>
      <c r="B85" s="461"/>
      <c r="C85" s="463">
        <v>290</v>
      </c>
      <c r="D85" s="753" t="s">
        <v>325</v>
      </c>
      <c r="E85" s="754"/>
      <c r="F85" s="754"/>
      <c r="G85" s="754"/>
      <c r="H85" s="754"/>
      <c r="I85" s="755"/>
      <c r="J85" s="457" t="s">
        <v>331</v>
      </c>
      <c r="K85" s="457" t="s">
        <v>331</v>
      </c>
      <c r="L85" s="457" t="s">
        <v>331</v>
      </c>
      <c r="M85" s="453"/>
      <c r="N85" s="457" t="s">
        <v>331</v>
      </c>
      <c r="O85" s="457" t="s">
        <v>331</v>
      </c>
      <c r="P85" s="457" t="s">
        <v>331</v>
      </c>
      <c r="Q85" s="457" t="s">
        <v>331</v>
      </c>
      <c r="R85" s="457" t="s">
        <v>331</v>
      </c>
      <c r="S85" s="457" t="s">
        <v>331</v>
      </c>
      <c r="W85" s="368"/>
      <c r="X85" s="368"/>
      <c r="Y85" s="368"/>
      <c r="Z85" s="368"/>
      <c r="AA85" s="368"/>
      <c r="AB85" s="368"/>
      <c r="AC85" s="368"/>
      <c r="AD85" s="368"/>
      <c r="AE85" s="368"/>
      <c r="AF85" s="368"/>
      <c r="AG85" s="368"/>
      <c r="AH85" s="368"/>
      <c r="AI85" s="368"/>
      <c r="AJ85" s="368"/>
      <c r="AK85" s="368"/>
      <c r="AL85" s="368"/>
      <c r="AM85" s="368"/>
      <c r="AN85" s="368"/>
      <c r="AO85" s="368"/>
      <c r="AP85" s="368"/>
      <c r="AQ85" s="368"/>
      <c r="AR85" s="368"/>
      <c r="AS85" s="368"/>
      <c r="AT85" s="368"/>
      <c r="AU85" s="368"/>
      <c r="AV85" s="368"/>
      <c r="AW85" s="368"/>
      <c r="AX85" s="368"/>
      <c r="AY85" s="368"/>
      <c r="AZ85" s="368"/>
      <c r="BA85" s="368"/>
      <c r="BB85" s="368"/>
      <c r="BC85" s="368"/>
      <c r="BD85" s="368"/>
      <c r="BE85" s="368"/>
      <c r="BF85" s="368"/>
      <c r="BG85" s="368"/>
      <c r="BH85" s="368"/>
      <c r="BI85" s="368"/>
      <c r="BJ85" s="368"/>
      <c r="BK85" s="368"/>
      <c r="BL85" s="368"/>
      <c r="BM85" s="368"/>
      <c r="BN85" s="368"/>
      <c r="BO85" s="368"/>
      <c r="BP85" s="368"/>
      <c r="BQ85" s="368"/>
      <c r="BR85" s="368"/>
      <c r="BS85" s="368"/>
      <c r="BT85" s="368"/>
      <c r="BU85" s="368"/>
      <c r="BV85" s="368"/>
      <c r="BW85" s="368"/>
      <c r="BX85" s="368"/>
      <c r="BY85" s="368"/>
      <c r="BZ85" s="368"/>
      <c r="CA85" s="368"/>
      <c r="CB85" s="368"/>
      <c r="CC85" s="368"/>
      <c r="CD85" s="368"/>
      <c r="CE85" s="368"/>
      <c r="CF85" s="368"/>
      <c r="CG85" s="368"/>
      <c r="CH85" s="368"/>
      <c r="CI85" s="368"/>
      <c r="CJ85" s="368"/>
      <c r="CK85" s="368"/>
      <c r="CL85" s="368"/>
      <c r="CM85" s="368"/>
      <c r="CN85" s="368"/>
      <c r="CO85" s="368"/>
      <c r="CP85" s="368"/>
      <c r="CQ85" s="368"/>
      <c r="CR85" s="368"/>
      <c r="CS85" s="368"/>
      <c r="CT85" s="368"/>
      <c r="CU85" s="368"/>
      <c r="CV85" s="368"/>
      <c r="CW85" s="368"/>
      <c r="CX85" s="368"/>
      <c r="CY85" s="368"/>
      <c r="CZ85" s="368"/>
      <c r="DA85" s="368"/>
      <c r="DB85" s="368"/>
      <c r="DC85" s="368"/>
      <c r="DD85" s="368"/>
      <c r="DE85" s="368"/>
      <c r="DF85" s="368"/>
      <c r="DG85" s="368"/>
      <c r="DH85" s="368"/>
      <c r="DI85" s="368"/>
      <c r="DJ85" s="368"/>
      <c r="DK85" s="368"/>
      <c r="DL85" s="368"/>
      <c r="DM85" s="368"/>
      <c r="DN85" s="368"/>
      <c r="DO85" s="368"/>
      <c r="DP85" s="368"/>
      <c r="DQ85" s="368"/>
      <c r="DR85" s="368"/>
      <c r="DS85" s="368"/>
      <c r="DT85" s="368"/>
      <c r="DU85" s="368"/>
      <c r="DV85" s="368"/>
      <c r="DW85" s="368"/>
      <c r="DX85" s="368"/>
      <c r="DY85" s="368"/>
      <c r="DZ85" s="368"/>
      <c r="EA85" s="368"/>
      <c r="EB85" s="368"/>
      <c r="EC85" s="368"/>
      <c r="ED85" s="368"/>
      <c r="EE85" s="368"/>
      <c r="EF85" s="368"/>
      <c r="EG85" s="368"/>
      <c r="EH85" s="368"/>
      <c r="EI85" s="368"/>
      <c r="EJ85" s="368"/>
      <c r="EK85" s="368"/>
      <c r="EL85" s="368"/>
      <c r="EM85" s="368"/>
      <c r="EN85" s="368"/>
      <c r="EO85" s="368"/>
      <c r="EP85" s="368"/>
      <c r="EQ85" s="368"/>
      <c r="ER85" s="368"/>
      <c r="ES85" s="368"/>
      <c r="ET85" s="368"/>
      <c r="EU85" s="368"/>
      <c r="EV85" s="368"/>
      <c r="EW85" s="368"/>
      <c r="EX85" s="368"/>
      <c r="EY85" s="368"/>
      <c r="EZ85" s="368"/>
      <c r="FA85" s="368"/>
      <c r="FB85" s="368"/>
      <c r="FC85" s="368"/>
      <c r="FD85" s="368"/>
      <c r="FE85" s="368"/>
      <c r="FF85" s="368"/>
      <c r="FG85" s="368"/>
      <c r="FH85" s="368"/>
      <c r="FI85" s="368"/>
      <c r="FJ85" s="368"/>
      <c r="FK85" s="368"/>
      <c r="FL85" s="368"/>
      <c r="FM85" s="368"/>
      <c r="FN85" s="368"/>
      <c r="FO85" s="368"/>
      <c r="FP85" s="368"/>
      <c r="FQ85" s="368"/>
      <c r="FR85" s="368"/>
      <c r="FS85" s="368"/>
      <c r="FT85" s="368"/>
      <c r="FU85" s="368"/>
      <c r="FV85" s="368"/>
      <c r="FW85" s="368"/>
      <c r="FX85" s="368"/>
      <c r="FY85" s="368"/>
      <c r="FZ85" s="368"/>
      <c r="GA85" s="368"/>
      <c r="GB85" s="368"/>
      <c r="GC85" s="368"/>
      <c r="GD85" s="368"/>
      <c r="GE85" s="368"/>
      <c r="GF85" s="368"/>
      <c r="GG85" s="368"/>
      <c r="GH85" s="368"/>
      <c r="GI85" s="368"/>
      <c r="GJ85" s="368"/>
      <c r="GK85" s="368"/>
      <c r="GL85" s="368"/>
      <c r="GM85" s="368"/>
      <c r="GN85" s="368"/>
      <c r="GO85" s="368"/>
      <c r="GP85" s="368"/>
      <c r="GQ85" s="368"/>
      <c r="GR85" s="368"/>
      <c r="GS85" s="368"/>
      <c r="GT85" s="368"/>
      <c r="GU85" s="368"/>
      <c r="GV85" s="368"/>
      <c r="GW85" s="368"/>
      <c r="GX85" s="368"/>
      <c r="GY85" s="368"/>
      <c r="GZ85" s="368"/>
      <c r="HA85" s="368"/>
      <c r="HB85" s="368"/>
      <c r="HC85" s="368"/>
      <c r="HD85" s="368"/>
      <c r="HE85" s="368"/>
      <c r="HF85" s="368"/>
      <c r="HG85" s="368"/>
      <c r="HH85" s="368"/>
      <c r="HI85" s="368"/>
      <c r="HJ85" s="368"/>
      <c r="HK85" s="368"/>
      <c r="HL85" s="368"/>
      <c r="HM85" s="368"/>
      <c r="HN85" s="368"/>
      <c r="HO85" s="368"/>
      <c r="HP85" s="368"/>
      <c r="HQ85" s="368"/>
      <c r="HR85" s="368"/>
      <c r="HS85" s="368"/>
      <c r="HT85" s="368"/>
      <c r="HU85" s="368"/>
      <c r="HV85" s="368"/>
      <c r="HW85" s="368"/>
      <c r="HX85" s="368"/>
      <c r="HY85" s="368"/>
      <c r="HZ85" s="368"/>
      <c r="IA85" s="368"/>
      <c r="IB85" s="368"/>
      <c r="IC85" s="368"/>
      <c r="ID85" s="368"/>
      <c r="IE85" s="368"/>
      <c r="IF85" s="368"/>
      <c r="IG85" s="368"/>
      <c r="IH85" s="368"/>
      <c r="II85" s="368"/>
      <c r="IJ85" s="368"/>
      <c r="IK85" s="368"/>
      <c r="IL85" s="368"/>
      <c r="IM85" s="368"/>
      <c r="IN85" s="368"/>
      <c r="IO85" s="368"/>
      <c r="IP85" s="368"/>
      <c r="IQ85" s="368"/>
      <c r="IR85" s="368"/>
      <c r="IS85" s="368"/>
      <c r="IT85" s="368"/>
      <c r="IU85" s="368"/>
      <c r="IV85" s="368"/>
      <c r="IW85" s="368"/>
      <c r="IX85" s="368"/>
      <c r="IY85" s="368"/>
      <c r="IZ85" s="368"/>
      <c r="JA85" s="368"/>
      <c r="JB85" s="368"/>
      <c r="JC85" s="368"/>
      <c r="JD85" s="368"/>
      <c r="JE85" s="368"/>
      <c r="JF85" s="368"/>
      <c r="JG85" s="368"/>
      <c r="JH85" s="368"/>
      <c r="JI85" s="368"/>
      <c r="JJ85" s="368"/>
      <c r="JK85" s="368"/>
      <c r="JL85" s="368"/>
      <c r="JM85" s="368"/>
      <c r="JN85" s="368"/>
      <c r="JO85" s="368"/>
      <c r="JP85" s="368"/>
      <c r="JQ85" s="368"/>
      <c r="JR85" s="368"/>
      <c r="JS85" s="368"/>
      <c r="JT85" s="368"/>
      <c r="JU85" s="368"/>
      <c r="JV85" s="368"/>
      <c r="JW85" s="368"/>
      <c r="JX85" s="368"/>
      <c r="JY85" s="368"/>
      <c r="JZ85" s="368"/>
      <c r="KA85" s="368"/>
      <c r="KB85" s="368"/>
      <c r="KC85" s="368"/>
      <c r="KD85" s="368"/>
      <c r="KE85" s="368"/>
      <c r="KF85" s="368"/>
      <c r="KG85" s="368"/>
      <c r="KH85" s="368"/>
      <c r="KI85" s="368"/>
      <c r="KJ85" s="368"/>
      <c r="KK85" s="368"/>
      <c r="KL85" s="368"/>
      <c r="KM85" s="368"/>
      <c r="KN85" s="368"/>
      <c r="KO85" s="368"/>
      <c r="KP85" s="368"/>
      <c r="KQ85" s="368"/>
      <c r="KR85" s="368"/>
      <c r="KS85" s="368"/>
      <c r="KT85" s="368"/>
      <c r="KU85" s="368"/>
      <c r="KV85" s="368"/>
      <c r="KW85" s="368"/>
      <c r="KX85" s="368"/>
      <c r="KY85" s="368"/>
      <c r="KZ85" s="368"/>
      <c r="LA85" s="368"/>
      <c r="LB85" s="368"/>
      <c r="LC85" s="368"/>
      <c r="LD85" s="368"/>
      <c r="LE85" s="368"/>
      <c r="LF85" s="368"/>
      <c r="LG85" s="368"/>
      <c r="LH85" s="368"/>
      <c r="LI85" s="368"/>
      <c r="LJ85" s="368"/>
      <c r="LK85" s="368"/>
      <c r="LL85" s="368"/>
      <c r="LM85" s="368"/>
      <c r="LN85" s="368"/>
      <c r="LO85" s="368"/>
      <c r="LP85" s="368"/>
      <c r="LQ85" s="368"/>
      <c r="LR85" s="368"/>
      <c r="LS85" s="368"/>
      <c r="LT85" s="368"/>
      <c r="LU85" s="368"/>
      <c r="LV85" s="368"/>
      <c r="LW85" s="368"/>
      <c r="LX85" s="368"/>
      <c r="LY85" s="368"/>
      <c r="LZ85" s="368"/>
      <c r="MA85" s="368"/>
      <c r="MB85" s="368"/>
      <c r="MC85" s="368"/>
      <c r="MD85" s="368"/>
      <c r="ME85" s="368"/>
      <c r="MF85" s="368"/>
      <c r="MG85" s="368"/>
      <c r="MH85" s="368"/>
      <c r="MI85" s="368"/>
      <c r="MJ85" s="368"/>
      <c r="MK85" s="368"/>
      <c r="ML85" s="368"/>
      <c r="MM85" s="368"/>
      <c r="MN85" s="368"/>
      <c r="MO85" s="368"/>
      <c r="MP85" s="368"/>
      <c r="MQ85" s="368"/>
      <c r="MR85" s="368"/>
      <c r="MS85" s="368"/>
      <c r="MT85" s="368"/>
      <c r="MU85" s="368"/>
      <c r="MV85" s="368"/>
      <c r="MW85" s="368"/>
      <c r="MX85" s="368"/>
      <c r="MY85" s="368"/>
      <c r="MZ85" s="368"/>
      <c r="NA85" s="368"/>
      <c r="NB85" s="368"/>
      <c r="NC85" s="368"/>
      <c r="ND85" s="368"/>
      <c r="NE85" s="368"/>
      <c r="NF85" s="368"/>
      <c r="NG85" s="368"/>
      <c r="NH85" s="368"/>
      <c r="NI85" s="368"/>
      <c r="NJ85" s="368"/>
      <c r="NK85" s="368"/>
      <c r="NL85" s="368"/>
      <c r="NM85" s="368"/>
      <c r="NN85" s="368"/>
      <c r="NO85" s="368"/>
      <c r="NP85" s="368"/>
      <c r="NQ85" s="368"/>
      <c r="NR85" s="368"/>
      <c r="NS85" s="368"/>
      <c r="NT85" s="368"/>
      <c r="NU85" s="368"/>
      <c r="NV85" s="368"/>
      <c r="NW85" s="368"/>
      <c r="NX85" s="368"/>
      <c r="NY85" s="368"/>
      <c r="NZ85" s="368"/>
      <c r="OA85" s="368"/>
      <c r="OB85" s="368"/>
      <c r="OC85" s="368"/>
      <c r="OD85" s="368"/>
      <c r="OE85" s="368"/>
      <c r="OF85" s="368"/>
      <c r="OG85" s="368"/>
      <c r="OH85" s="368"/>
      <c r="OI85" s="368"/>
      <c r="OJ85" s="368"/>
      <c r="OK85" s="368"/>
      <c r="OL85" s="368"/>
      <c r="OM85" s="368"/>
      <c r="ON85" s="368"/>
      <c r="OO85" s="368"/>
      <c r="OP85" s="368"/>
      <c r="OQ85" s="368"/>
      <c r="OR85" s="368"/>
      <c r="OS85" s="368"/>
      <c r="OT85" s="368"/>
      <c r="OU85" s="368"/>
      <c r="OV85" s="368"/>
      <c r="OW85" s="368"/>
      <c r="OX85" s="368"/>
      <c r="OY85" s="368"/>
      <c r="OZ85" s="368"/>
      <c r="PA85" s="368"/>
      <c r="PB85" s="368"/>
      <c r="PC85" s="368"/>
      <c r="PD85" s="368"/>
      <c r="PE85" s="368"/>
      <c r="PF85" s="368"/>
      <c r="PG85" s="368"/>
      <c r="PH85" s="368"/>
      <c r="PI85" s="368"/>
      <c r="PJ85" s="368"/>
      <c r="PK85" s="368"/>
      <c r="PL85" s="368"/>
      <c r="PM85" s="368"/>
      <c r="PN85" s="368"/>
      <c r="PO85" s="368"/>
      <c r="PP85" s="368"/>
      <c r="PQ85" s="368"/>
      <c r="PR85" s="368"/>
      <c r="PS85" s="368"/>
      <c r="PT85" s="368"/>
      <c r="PU85" s="368"/>
      <c r="PV85" s="368"/>
      <c r="PW85" s="368"/>
      <c r="PX85" s="368"/>
      <c r="PY85" s="368"/>
      <c r="PZ85" s="368"/>
      <c r="QA85" s="368"/>
      <c r="QB85" s="368"/>
      <c r="QC85" s="368"/>
      <c r="QD85" s="368"/>
      <c r="QE85" s="368"/>
      <c r="QF85" s="368"/>
      <c r="QG85" s="368"/>
      <c r="QH85" s="368"/>
      <c r="QI85" s="368"/>
      <c r="QJ85" s="368"/>
      <c r="QK85" s="368"/>
      <c r="QL85" s="368"/>
      <c r="QM85" s="368"/>
      <c r="QN85" s="368"/>
      <c r="QO85" s="368"/>
      <c r="QP85" s="368"/>
      <c r="QQ85" s="368"/>
      <c r="QR85" s="368"/>
      <c r="QS85" s="368"/>
      <c r="QT85" s="368"/>
      <c r="QU85" s="368"/>
    </row>
    <row r="86" spans="1:463" s="362" customFormat="1" ht="105.75" customHeight="1">
      <c r="A86" s="360"/>
      <c r="B86" s="461"/>
      <c r="C86" s="463"/>
      <c r="D86" s="469" t="s">
        <v>1265</v>
      </c>
      <c r="E86" s="453" t="s">
        <v>12</v>
      </c>
      <c r="F86" s="476"/>
      <c r="G86" s="457"/>
      <c r="H86" s="454" t="s">
        <v>92</v>
      </c>
      <c r="I86" s="458" t="s">
        <v>1276</v>
      </c>
      <c r="J86" s="410" t="s">
        <v>600</v>
      </c>
      <c r="K86" s="453" t="s">
        <v>363</v>
      </c>
      <c r="L86" s="453" t="s">
        <v>329</v>
      </c>
      <c r="M86" s="453" t="s">
        <v>184</v>
      </c>
      <c r="N86" s="408"/>
      <c r="O86" s="455" t="s">
        <v>522</v>
      </c>
      <c r="P86" s="455"/>
      <c r="Q86" s="463" t="s">
        <v>1217</v>
      </c>
      <c r="R86" s="455"/>
      <c r="S86" s="455"/>
      <c r="W86" s="365"/>
      <c r="X86" s="365"/>
      <c r="Y86" s="365"/>
      <c r="Z86" s="365"/>
      <c r="AA86" s="365"/>
      <c r="AB86" s="365"/>
      <c r="AC86" s="365"/>
      <c r="AD86" s="365"/>
      <c r="AE86" s="365"/>
      <c r="AF86" s="365"/>
      <c r="AG86" s="365"/>
      <c r="AH86" s="365"/>
      <c r="AI86" s="365"/>
      <c r="AJ86" s="365"/>
      <c r="AK86" s="365"/>
      <c r="AL86" s="365"/>
      <c r="AM86" s="365"/>
      <c r="AN86" s="365"/>
      <c r="AO86" s="365"/>
      <c r="AP86" s="365"/>
      <c r="AQ86" s="365"/>
      <c r="AR86" s="365"/>
      <c r="AS86" s="365"/>
      <c r="AT86" s="365"/>
      <c r="AU86" s="365"/>
      <c r="AV86" s="365"/>
      <c r="AW86" s="365"/>
      <c r="AX86" s="365"/>
      <c r="AY86" s="365"/>
      <c r="AZ86" s="365"/>
      <c r="BA86" s="365"/>
      <c r="BB86" s="365"/>
      <c r="BC86" s="365"/>
      <c r="BD86" s="365"/>
      <c r="BE86" s="365"/>
      <c r="BF86" s="365"/>
      <c r="BG86" s="365"/>
      <c r="BH86" s="365"/>
      <c r="BI86" s="365"/>
      <c r="BJ86" s="365"/>
      <c r="BK86" s="365"/>
      <c r="BL86" s="365"/>
      <c r="BM86" s="365"/>
      <c r="BN86" s="365"/>
      <c r="BO86" s="365"/>
      <c r="BP86" s="365"/>
      <c r="BQ86" s="365"/>
      <c r="BR86" s="365"/>
      <c r="BS86" s="365"/>
      <c r="BT86" s="365"/>
      <c r="BU86" s="365"/>
      <c r="BV86" s="365"/>
      <c r="BW86" s="365"/>
      <c r="BX86" s="365"/>
      <c r="BY86" s="365"/>
      <c r="BZ86" s="365"/>
      <c r="CA86" s="365"/>
      <c r="CB86" s="365"/>
      <c r="CC86" s="365"/>
      <c r="CD86" s="365"/>
      <c r="CE86" s="365"/>
      <c r="CF86" s="365"/>
      <c r="CG86" s="365"/>
      <c r="CH86" s="365"/>
      <c r="CI86" s="365"/>
      <c r="CJ86" s="365"/>
      <c r="CK86" s="365"/>
      <c r="CL86" s="365"/>
      <c r="CM86" s="365"/>
      <c r="CN86" s="365"/>
      <c r="CO86" s="365"/>
      <c r="CP86" s="365"/>
      <c r="CQ86" s="365"/>
      <c r="CR86" s="365"/>
      <c r="CS86" s="365"/>
      <c r="CT86" s="365"/>
      <c r="CU86" s="365"/>
      <c r="CV86" s="365"/>
      <c r="CW86" s="365"/>
      <c r="CX86" s="365"/>
      <c r="CY86" s="365"/>
      <c r="CZ86" s="365"/>
      <c r="DA86" s="365"/>
      <c r="DB86" s="365"/>
      <c r="DC86" s="365"/>
      <c r="DD86" s="365"/>
      <c r="DE86" s="365"/>
      <c r="DF86" s="365"/>
      <c r="DG86" s="365"/>
      <c r="DH86" s="365"/>
      <c r="DI86" s="365"/>
      <c r="DJ86" s="365"/>
      <c r="DK86" s="365"/>
      <c r="DL86" s="365"/>
      <c r="DM86" s="365"/>
      <c r="DN86" s="365"/>
      <c r="DO86" s="365"/>
      <c r="DP86" s="365"/>
      <c r="DQ86" s="365"/>
      <c r="DR86" s="365"/>
      <c r="DS86" s="365"/>
      <c r="DT86" s="365"/>
      <c r="DU86" s="365"/>
      <c r="DV86" s="365"/>
      <c r="DW86" s="365"/>
      <c r="DX86" s="365"/>
      <c r="DY86" s="365"/>
      <c r="DZ86" s="365"/>
      <c r="EA86" s="365"/>
      <c r="EB86" s="365"/>
      <c r="EC86" s="365"/>
      <c r="ED86" s="365"/>
      <c r="EE86" s="365"/>
      <c r="EF86" s="365"/>
      <c r="EG86" s="365"/>
      <c r="EH86" s="365"/>
      <c r="EI86" s="365"/>
      <c r="EJ86" s="365"/>
      <c r="EK86" s="365"/>
      <c r="EL86" s="365"/>
      <c r="EM86" s="365"/>
      <c r="EN86" s="365"/>
      <c r="EO86" s="365"/>
      <c r="EP86" s="365"/>
      <c r="EQ86" s="365"/>
      <c r="ER86" s="365"/>
      <c r="ES86" s="365"/>
      <c r="ET86" s="365"/>
      <c r="EU86" s="365"/>
      <c r="EV86" s="365"/>
      <c r="EW86" s="365"/>
      <c r="EX86" s="365"/>
      <c r="EY86" s="365"/>
      <c r="EZ86" s="365"/>
      <c r="FA86" s="365"/>
      <c r="FB86" s="365"/>
      <c r="FC86" s="365"/>
      <c r="FD86" s="365"/>
      <c r="FE86" s="365"/>
      <c r="FF86" s="365"/>
      <c r="FG86" s="365"/>
      <c r="FH86" s="365"/>
      <c r="FI86" s="365"/>
      <c r="FJ86" s="365"/>
      <c r="FK86" s="365"/>
      <c r="FL86" s="365"/>
      <c r="FM86" s="365"/>
      <c r="FN86" s="365"/>
      <c r="FO86" s="365"/>
      <c r="FP86" s="365"/>
      <c r="FQ86" s="365"/>
      <c r="FR86" s="365"/>
      <c r="FS86" s="365"/>
      <c r="FT86" s="365"/>
      <c r="FU86" s="365"/>
      <c r="FV86" s="365"/>
      <c r="FW86" s="365"/>
      <c r="FX86" s="365"/>
      <c r="FY86" s="365"/>
      <c r="FZ86" s="365"/>
      <c r="GA86" s="365"/>
      <c r="GB86" s="365"/>
      <c r="GC86" s="365"/>
      <c r="GD86" s="365"/>
      <c r="GE86" s="365"/>
      <c r="GF86" s="365"/>
      <c r="GG86" s="365"/>
      <c r="GH86" s="365"/>
      <c r="GI86" s="365"/>
      <c r="GJ86" s="365"/>
      <c r="GK86" s="365"/>
      <c r="GL86" s="365"/>
      <c r="GM86" s="365"/>
      <c r="GN86" s="365"/>
      <c r="GO86" s="365"/>
      <c r="GP86" s="365"/>
      <c r="GQ86" s="365"/>
      <c r="GR86" s="365"/>
      <c r="GS86" s="365"/>
      <c r="GT86" s="365"/>
      <c r="GU86" s="365"/>
      <c r="GV86" s="365"/>
      <c r="GW86" s="365"/>
      <c r="GX86" s="365"/>
      <c r="GY86" s="365"/>
      <c r="GZ86" s="365"/>
      <c r="HA86" s="365"/>
      <c r="HB86" s="365"/>
      <c r="HC86" s="365"/>
      <c r="HD86" s="365"/>
      <c r="HE86" s="365"/>
      <c r="HF86" s="365"/>
      <c r="HG86" s="365"/>
      <c r="HH86" s="365"/>
      <c r="HI86" s="365"/>
      <c r="HJ86" s="365"/>
      <c r="HK86" s="365"/>
      <c r="HL86" s="365"/>
      <c r="HM86" s="365"/>
      <c r="HN86" s="365"/>
      <c r="HO86" s="365"/>
      <c r="HP86" s="365"/>
      <c r="HQ86" s="365"/>
      <c r="HR86" s="365"/>
      <c r="HS86" s="365"/>
      <c r="HT86" s="365"/>
      <c r="HU86" s="365"/>
      <c r="HV86" s="365"/>
      <c r="HW86" s="365"/>
      <c r="HX86" s="365"/>
      <c r="HY86" s="365"/>
      <c r="HZ86" s="365"/>
      <c r="IA86" s="365"/>
      <c r="IB86" s="365"/>
      <c r="IC86" s="365"/>
      <c r="ID86" s="365"/>
      <c r="IE86" s="365"/>
      <c r="IF86" s="365"/>
      <c r="IG86" s="365"/>
      <c r="IH86" s="365"/>
      <c r="II86" s="365"/>
      <c r="IJ86" s="365"/>
      <c r="IK86" s="365"/>
      <c r="IL86" s="365"/>
      <c r="IM86" s="365"/>
      <c r="IN86" s="365"/>
      <c r="IO86" s="365"/>
      <c r="IP86" s="365"/>
      <c r="IQ86" s="365"/>
      <c r="IR86" s="365"/>
      <c r="IS86" s="365"/>
      <c r="IT86" s="365"/>
      <c r="IU86" s="365"/>
      <c r="IV86" s="365"/>
      <c r="IW86" s="365"/>
      <c r="IX86" s="365"/>
      <c r="IY86" s="365"/>
      <c r="IZ86" s="365"/>
      <c r="JA86" s="365"/>
      <c r="JB86" s="365"/>
      <c r="JC86" s="365"/>
      <c r="JD86" s="365"/>
      <c r="JE86" s="365"/>
      <c r="JF86" s="365"/>
      <c r="JG86" s="365"/>
      <c r="JH86" s="365"/>
      <c r="JI86" s="365"/>
      <c r="JJ86" s="365"/>
      <c r="JK86" s="365"/>
      <c r="JL86" s="365"/>
      <c r="JM86" s="365"/>
      <c r="JN86" s="365"/>
      <c r="JO86" s="365"/>
      <c r="JP86" s="365"/>
      <c r="JQ86" s="365"/>
      <c r="JR86" s="365"/>
      <c r="JS86" s="365"/>
      <c r="JT86" s="365"/>
      <c r="JU86" s="365"/>
      <c r="JV86" s="365"/>
      <c r="JW86" s="365"/>
      <c r="JX86" s="365"/>
      <c r="JY86" s="365"/>
      <c r="JZ86" s="365"/>
      <c r="KA86" s="365"/>
      <c r="KB86" s="365"/>
      <c r="KC86" s="365"/>
      <c r="KD86" s="365"/>
      <c r="KE86" s="365"/>
      <c r="KF86" s="365"/>
      <c r="KG86" s="365"/>
      <c r="KH86" s="365"/>
      <c r="KI86" s="365"/>
      <c r="KJ86" s="365"/>
      <c r="KK86" s="365"/>
      <c r="KL86" s="365"/>
      <c r="KM86" s="365"/>
      <c r="KN86" s="365"/>
      <c r="KO86" s="365"/>
      <c r="KP86" s="365"/>
      <c r="KQ86" s="365"/>
      <c r="KR86" s="365"/>
      <c r="KS86" s="365"/>
      <c r="KT86" s="365"/>
      <c r="KU86" s="365"/>
      <c r="KV86" s="365"/>
      <c r="KW86" s="365"/>
      <c r="KX86" s="365"/>
      <c r="KY86" s="365"/>
      <c r="KZ86" s="365"/>
      <c r="LA86" s="365"/>
      <c r="LB86" s="365"/>
      <c r="LC86" s="365"/>
      <c r="LD86" s="365"/>
      <c r="LE86" s="365"/>
      <c r="LF86" s="365"/>
      <c r="LG86" s="365"/>
      <c r="LH86" s="365"/>
      <c r="LI86" s="365"/>
      <c r="LJ86" s="365"/>
      <c r="LK86" s="365"/>
      <c r="LL86" s="365"/>
      <c r="LM86" s="365"/>
      <c r="LN86" s="365"/>
      <c r="LO86" s="365"/>
      <c r="LP86" s="365"/>
      <c r="LQ86" s="365"/>
      <c r="LR86" s="365"/>
      <c r="LS86" s="365"/>
      <c r="LT86" s="365"/>
      <c r="LU86" s="365"/>
      <c r="LV86" s="365"/>
      <c r="LW86" s="365"/>
      <c r="LX86" s="365"/>
      <c r="LY86" s="365"/>
      <c r="LZ86" s="365"/>
      <c r="MA86" s="365"/>
      <c r="MB86" s="365"/>
      <c r="MC86" s="365"/>
      <c r="MD86" s="365"/>
      <c r="ME86" s="365"/>
      <c r="MF86" s="365"/>
      <c r="MG86" s="365"/>
      <c r="MH86" s="365"/>
      <c r="MI86" s="365"/>
      <c r="MJ86" s="365"/>
      <c r="MK86" s="365"/>
      <c r="ML86" s="365"/>
      <c r="MM86" s="365"/>
      <c r="MN86" s="365"/>
      <c r="MO86" s="365"/>
      <c r="MP86" s="365"/>
      <c r="MQ86" s="365"/>
      <c r="MR86" s="365"/>
      <c r="MS86" s="365"/>
      <c r="MT86" s="365"/>
      <c r="MU86" s="365"/>
      <c r="MV86" s="365"/>
      <c r="MW86" s="365"/>
      <c r="MX86" s="365"/>
      <c r="MY86" s="365"/>
      <c r="MZ86" s="365"/>
      <c r="NA86" s="365"/>
      <c r="NB86" s="365"/>
      <c r="NC86" s="365"/>
      <c r="ND86" s="365"/>
      <c r="NE86" s="365"/>
      <c r="NF86" s="365"/>
      <c r="NG86" s="365"/>
      <c r="NH86" s="365"/>
      <c r="NI86" s="365"/>
      <c r="NJ86" s="365"/>
      <c r="NK86" s="365"/>
      <c r="NL86" s="365"/>
      <c r="NM86" s="365"/>
      <c r="NN86" s="365"/>
      <c r="NO86" s="365"/>
      <c r="NP86" s="365"/>
      <c r="NQ86" s="365"/>
      <c r="NR86" s="365"/>
      <c r="NS86" s="365"/>
      <c r="NT86" s="365"/>
      <c r="NU86" s="365"/>
      <c r="NV86" s="365"/>
      <c r="NW86" s="365"/>
      <c r="NX86" s="365"/>
      <c r="NY86" s="365"/>
      <c r="NZ86" s="365"/>
      <c r="OA86" s="365"/>
      <c r="OB86" s="365"/>
      <c r="OC86" s="365"/>
      <c r="OD86" s="365"/>
      <c r="OE86" s="365"/>
      <c r="OF86" s="365"/>
      <c r="OG86" s="365"/>
      <c r="OH86" s="365"/>
      <c r="OI86" s="365"/>
      <c r="OJ86" s="365"/>
      <c r="OK86" s="365"/>
      <c r="OL86" s="365"/>
      <c r="OM86" s="365"/>
      <c r="ON86" s="365"/>
      <c r="OO86" s="365"/>
      <c r="OP86" s="365"/>
      <c r="OQ86" s="365"/>
      <c r="OR86" s="365"/>
      <c r="OS86" s="365"/>
      <c r="OT86" s="365"/>
      <c r="OU86" s="365"/>
      <c r="OV86" s="365"/>
      <c r="OW86" s="365"/>
      <c r="OX86" s="365"/>
      <c r="OY86" s="365"/>
      <c r="OZ86" s="365"/>
      <c r="PA86" s="365"/>
      <c r="PB86" s="365"/>
      <c r="PC86" s="365"/>
      <c r="PD86" s="365"/>
      <c r="PE86" s="365"/>
      <c r="PF86" s="365"/>
      <c r="PG86" s="365"/>
      <c r="PH86" s="365"/>
      <c r="PI86" s="365"/>
      <c r="PJ86" s="365"/>
      <c r="PK86" s="365"/>
      <c r="PL86" s="365"/>
      <c r="PM86" s="365"/>
      <c r="PN86" s="365"/>
      <c r="PO86" s="365"/>
      <c r="PP86" s="365"/>
      <c r="PQ86" s="365"/>
      <c r="PR86" s="365"/>
      <c r="PS86" s="365"/>
      <c r="PT86" s="365"/>
      <c r="PU86" s="365"/>
      <c r="PV86" s="365"/>
      <c r="PW86" s="365"/>
      <c r="PX86" s="365"/>
      <c r="PY86" s="365"/>
      <c r="PZ86" s="365"/>
      <c r="QA86" s="365"/>
      <c r="QB86" s="365"/>
      <c r="QC86" s="365"/>
      <c r="QD86" s="365"/>
      <c r="QE86" s="365"/>
      <c r="QF86" s="365"/>
      <c r="QG86" s="365"/>
      <c r="QH86" s="365"/>
      <c r="QI86" s="365"/>
      <c r="QJ86" s="365"/>
      <c r="QK86" s="365"/>
      <c r="QL86" s="365"/>
      <c r="QM86" s="365"/>
      <c r="QN86" s="365"/>
      <c r="QO86" s="365"/>
      <c r="QP86" s="365"/>
      <c r="QQ86" s="365"/>
      <c r="QR86" s="365"/>
      <c r="QS86" s="365"/>
      <c r="QT86" s="365"/>
      <c r="QU86" s="365"/>
    </row>
    <row r="87" spans="1:463" s="368" customFormat="1" ht="24.75" customHeight="1">
      <c r="A87" s="385"/>
      <c r="B87" s="366"/>
      <c r="C87" s="466">
        <v>309</v>
      </c>
      <c r="D87" s="753" t="s">
        <v>268</v>
      </c>
      <c r="E87" s="754"/>
      <c r="F87" s="754"/>
      <c r="G87" s="754"/>
      <c r="H87" s="754"/>
      <c r="I87" s="755"/>
      <c r="J87" s="457" t="s">
        <v>331</v>
      </c>
      <c r="K87" s="457" t="s">
        <v>331</v>
      </c>
      <c r="L87" s="457" t="s">
        <v>331</v>
      </c>
      <c r="M87" s="453" t="s">
        <v>331</v>
      </c>
      <c r="N87" s="457" t="s">
        <v>331</v>
      </c>
      <c r="O87" s="457" t="s">
        <v>331</v>
      </c>
      <c r="P87" s="457" t="s">
        <v>331</v>
      </c>
      <c r="Q87" s="457" t="s">
        <v>331</v>
      </c>
      <c r="R87" s="457" t="s">
        <v>331</v>
      </c>
      <c r="S87" s="457" t="s">
        <v>331</v>
      </c>
      <c r="T87" s="403"/>
      <c r="U87" s="386"/>
      <c r="V87" s="386"/>
      <c r="W87" s="365"/>
      <c r="X87" s="365"/>
      <c r="Y87" s="365"/>
      <c r="Z87" s="365"/>
      <c r="AA87" s="365"/>
      <c r="AB87" s="365"/>
      <c r="AC87" s="365"/>
      <c r="AD87" s="365"/>
      <c r="AE87" s="365"/>
      <c r="AF87" s="365"/>
      <c r="AG87" s="365"/>
      <c r="AH87" s="365"/>
      <c r="AI87" s="365"/>
      <c r="AJ87" s="365"/>
      <c r="AK87" s="365"/>
      <c r="AL87" s="365"/>
      <c r="AM87" s="365"/>
      <c r="AN87" s="365"/>
      <c r="AO87" s="365"/>
      <c r="AP87" s="365"/>
      <c r="AQ87" s="365"/>
      <c r="AR87" s="365"/>
      <c r="AS87" s="365"/>
      <c r="AT87" s="365"/>
      <c r="AU87" s="365"/>
      <c r="AV87" s="365"/>
      <c r="AW87" s="365"/>
      <c r="AX87" s="365"/>
      <c r="AY87" s="365"/>
      <c r="AZ87" s="365"/>
      <c r="BA87" s="365"/>
      <c r="BB87" s="365"/>
      <c r="BC87" s="365"/>
      <c r="BD87" s="365"/>
      <c r="BE87" s="365"/>
      <c r="BF87" s="365"/>
      <c r="BG87" s="365"/>
      <c r="BH87" s="365"/>
      <c r="BI87" s="365"/>
      <c r="BJ87" s="365"/>
      <c r="BK87" s="365"/>
      <c r="BL87" s="365"/>
      <c r="BM87" s="365"/>
      <c r="BN87" s="365"/>
      <c r="BO87" s="365"/>
      <c r="BP87" s="365"/>
      <c r="BQ87" s="365"/>
      <c r="BR87" s="365"/>
      <c r="BS87" s="365"/>
      <c r="BT87" s="365"/>
      <c r="BU87" s="365"/>
      <c r="BV87" s="365"/>
      <c r="BW87" s="365"/>
      <c r="BX87" s="365"/>
      <c r="BY87" s="365"/>
      <c r="BZ87" s="365"/>
      <c r="CA87" s="365"/>
      <c r="CB87" s="365"/>
      <c r="CC87" s="365"/>
      <c r="CD87" s="365"/>
      <c r="CE87" s="365"/>
      <c r="CF87" s="365"/>
      <c r="CG87" s="365"/>
      <c r="CH87" s="365"/>
      <c r="CI87" s="365"/>
      <c r="CJ87" s="365"/>
      <c r="CK87" s="365"/>
      <c r="CL87" s="365"/>
      <c r="CM87" s="365"/>
      <c r="CN87" s="365"/>
      <c r="CO87" s="365"/>
      <c r="CP87" s="365"/>
      <c r="CQ87" s="365"/>
      <c r="CR87" s="365"/>
      <c r="CS87" s="365"/>
      <c r="CT87" s="365"/>
      <c r="CU87" s="365"/>
      <c r="CV87" s="365"/>
      <c r="CW87" s="365"/>
      <c r="CX87" s="365"/>
      <c r="CY87" s="365"/>
      <c r="CZ87" s="365"/>
      <c r="DA87" s="365"/>
      <c r="DB87" s="365"/>
      <c r="DC87" s="365"/>
      <c r="DD87" s="365"/>
      <c r="DE87" s="365"/>
      <c r="DF87" s="365"/>
      <c r="DG87" s="365"/>
      <c r="DH87" s="365"/>
      <c r="DI87" s="365"/>
      <c r="DJ87" s="365"/>
      <c r="DK87" s="365"/>
      <c r="DL87" s="365"/>
      <c r="DM87" s="365"/>
      <c r="DN87" s="365"/>
      <c r="DO87" s="365"/>
      <c r="DP87" s="365"/>
      <c r="DQ87" s="365"/>
      <c r="DR87" s="365"/>
      <c r="DS87" s="365"/>
      <c r="DT87" s="365"/>
      <c r="DU87" s="365"/>
      <c r="DV87" s="365"/>
      <c r="DW87" s="365"/>
      <c r="DX87" s="365"/>
      <c r="DY87" s="365"/>
      <c r="DZ87" s="365"/>
      <c r="EA87" s="365"/>
      <c r="EB87" s="365"/>
      <c r="EC87" s="365"/>
      <c r="ED87" s="365"/>
      <c r="EE87" s="365"/>
      <c r="EF87" s="365"/>
      <c r="EG87" s="365"/>
      <c r="EH87" s="365"/>
      <c r="EI87" s="365"/>
      <c r="EJ87" s="365"/>
      <c r="EK87" s="365"/>
      <c r="EL87" s="365"/>
      <c r="EM87" s="365"/>
      <c r="EN87" s="365"/>
      <c r="EO87" s="365"/>
      <c r="EP87" s="365"/>
      <c r="EQ87" s="365"/>
      <c r="ER87" s="365"/>
      <c r="ES87" s="365"/>
      <c r="ET87" s="365"/>
      <c r="EU87" s="365"/>
      <c r="EV87" s="365"/>
      <c r="EW87" s="365"/>
      <c r="EX87" s="365"/>
      <c r="EY87" s="365"/>
      <c r="EZ87" s="365"/>
      <c r="FA87" s="365"/>
      <c r="FB87" s="365"/>
      <c r="FC87" s="365"/>
      <c r="FD87" s="365"/>
      <c r="FE87" s="365"/>
      <c r="FF87" s="365"/>
      <c r="FG87" s="365"/>
      <c r="FH87" s="365"/>
      <c r="FI87" s="365"/>
      <c r="FJ87" s="365"/>
      <c r="FK87" s="365"/>
      <c r="FL87" s="365"/>
      <c r="FM87" s="365"/>
      <c r="FN87" s="365"/>
      <c r="FO87" s="365"/>
      <c r="FP87" s="365"/>
      <c r="FQ87" s="365"/>
      <c r="FR87" s="365"/>
      <c r="FS87" s="365"/>
      <c r="FT87" s="365"/>
      <c r="FU87" s="365"/>
      <c r="FV87" s="365"/>
      <c r="FW87" s="365"/>
      <c r="FX87" s="365"/>
      <c r="FY87" s="365"/>
      <c r="FZ87" s="365"/>
      <c r="GA87" s="365"/>
      <c r="GB87" s="365"/>
      <c r="GC87" s="365"/>
      <c r="GD87" s="365"/>
      <c r="GE87" s="365"/>
      <c r="GF87" s="365"/>
      <c r="GG87" s="365"/>
      <c r="GH87" s="365"/>
      <c r="GI87" s="365"/>
      <c r="GJ87" s="365"/>
      <c r="GK87" s="365"/>
      <c r="GL87" s="365"/>
      <c r="GM87" s="365"/>
      <c r="GN87" s="365"/>
      <c r="GO87" s="365"/>
      <c r="GP87" s="365"/>
      <c r="GQ87" s="365"/>
      <c r="GR87" s="365"/>
      <c r="GS87" s="365"/>
      <c r="GT87" s="365"/>
      <c r="GU87" s="365"/>
      <c r="GV87" s="365"/>
      <c r="GW87" s="365"/>
      <c r="GX87" s="365"/>
      <c r="GY87" s="365"/>
      <c r="GZ87" s="365"/>
      <c r="HA87" s="365"/>
      <c r="HB87" s="365"/>
      <c r="HC87" s="365"/>
      <c r="HD87" s="365"/>
      <c r="HE87" s="365"/>
      <c r="HF87" s="365"/>
      <c r="HG87" s="365"/>
      <c r="HH87" s="365"/>
      <c r="HI87" s="365"/>
      <c r="HJ87" s="365"/>
      <c r="HK87" s="365"/>
      <c r="HL87" s="365"/>
      <c r="HM87" s="365"/>
      <c r="HN87" s="365"/>
      <c r="HO87" s="365"/>
      <c r="HP87" s="365"/>
      <c r="HQ87" s="365"/>
      <c r="HR87" s="365"/>
      <c r="HS87" s="365"/>
      <c r="HT87" s="365"/>
      <c r="HU87" s="365"/>
      <c r="HV87" s="365"/>
      <c r="HW87" s="365"/>
      <c r="HX87" s="365"/>
      <c r="HY87" s="365"/>
      <c r="HZ87" s="365"/>
      <c r="IA87" s="365"/>
      <c r="IB87" s="365"/>
      <c r="IC87" s="365"/>
      <c r="ID87" s="365"/>
      <c r="IE87" s="365"/>
      <c r="IF87" s="365"/>
      <c r="IG87" s="365"/>
      <c r="IH87" s="365"/>
      <c r="II87" s="365"/>
      <c r="IJ87" s="365"/>
      <c r="IK87" s="365"/>
      <c r="IL87" s="365"/>
      <c r="IM87" s="365"/>
      <c r="IN87" s="365"/>
      <c r="IO87" s="365"/>
      <c r="IP87" s="365"/>
      <c r="IQ87" s="365"/>
      <c r="IR87" s="365"/>
      <c r="IS87" s="365"/>
      <c r="IT87" s="365"/>
      <c r="IU87" s="365"/>
      <c r="IV87" s="365"/>
      <c r="IW87" s="365"/>
      <c r="IX87" s="365"/>
      <c r="IY87" s="365"/>
      <c r="IZ87" s="365"/>
      <c r="JA87" s="365"/>
      <c r="JB87" s="365"/>
      <c r="JC87" s="365"/>
      <c r="JD87" s="365"/>
      <c r="JE87" s="365"/>
      <c r="JF87" s="365"/>
      <c r="JG87" s="365"/>
      <c r="JH87" s="365"/>
      <c r="JI87" s="365"/>
      <c r="JJ87" s="365"/>
      <c r="JK87" s="365"/>
      <c r="JL87" s="365"/>
      <c r="JM87" s="365"/>
      <c r="JN87" s="365"/>
      <c r="JO87" s="365"/>
      <c r="JP87" s="365"/>
      <c r="JQ87" s="365"/>
      <c r="JR87" s="365"/>
      <c r="JS87" s="365"/>
      <c r="JT87" s="365"/>
      <c r="JU87" s="365"/>
      <c r="JV87" s="365"/>
      <c r="JW87" s="365"/>
      <c r="JX87" s="365"/>
      <c r="JY87" s="365"/>
      <c r="JZ87" s="365"/>
      <c r="KA87" s="365"/>
      <c r="KB87" s="365"/>
      <c r="KC87" s="365"/>
      <c r="KD87" s="365"/>
      <c r="KE87" s="365"/>
      <c r="KF87" s="365"/>
      <c r="KG87" s="365"/>
      <c r="KH87" s="365"/>
      <c r="KI87" s="365"/>
      <c r="KJ87" s="365"/>
      <c r="KK87" s="365"/>
      <c r="KL87" s="365"/>
      <c r="KM87" s="365"/>
      <c r="KN87" s="365"/>
      <c r="KO87" s="365"/>
      <c r="KP87" s="365"/>
      <c r="KQ87" s="365"/>
      <c r="KR87" s="365"/>
      <c r="KS87" s="365"/>
      <c r="KT87" s="365"/>
      <c r="KU87" s="365"/>
      <c r="KV87" s="365"/>
      <c r="KW87" s="365"/>
      <c r="KX87" s="365"/>
      <c r="KY87" s="365"/>
      <c r="KZ87" s="365"/>
      <c r="LA87" s="365"/>
      <c r="LB87" s="365"/>
      <c r="LC87" s="365"/>
      <c r="LD87" s="365"/>
      <c r="LE87" s="365"/>
      <c r="LF87" s="365"/>
      <c r="LG87" s="365"/>
      <c r="LH87" s="365"/>
      <c r="LI87" s="365"/>
      <c r="LJ87" s="365"/>
      <c r="LK87" s="365"/>
      <c r="LL87" s="365"/>
      <c r="LM87" s="365"/>
      <c r="LN87" s="365"/>
      <c r="LO87" s="365"/>
      <c r="LP87" s="365"/>
      <c r="LQ87" s="365"/>
      <c r="LR87" s="365"/>
      <c r="LS87" s="365"/>
      <c r="LT87" s="365"/>
      <c r="LU87" s="365"/>
      <c r="LV87" s="365"/>
      <c r="LW87" s="365"/>
      <c r="LX87" s="365"/>
      <c r="LY87" s="365"/>
      <c r="LZ87" s="365"/>
      <c r="MA87" s="365"/>
      <c r="MB87" s="365"/>
      <c r="MC87" s="365"/>
      <c r="MD87" s="365"/>
      <c r="ME87" s="365"/>
      <c r="MF87" s="365"/>
      <c r="MG87" s="365"/>
      <c r="MH87" s="365"/>
      <c r="MI87" s="365"/>
      <c r="MJ87" s="365"/>
      <c r="MK87" s="365"/>
      <c r="ML87" s="365"/>
      <c r="MM87" s="365"/>
      <c r="MN87" s="365"/>
      <c r="MO87" s="365"/>
      <c r="MP87" s="365"/>
      <c r="MQ87" s="365"/>
      <c r="MR87" s="365"/>
      <c r="MS87" s="365"/>
      <c r="MT87" s="365"/>
      <c r="MU87" s="365"/>
      <c r="MV87" s="365"/>
      <c r="MW87" s="365"/>
      <c r="MX87" s="365"/>
      <c r="MY87" s="365"/>
      <c r="MZ87" s="365"/>
      <c r="NA87" s="365"/>
      <c r="NB87" s="365"/>
      <c r="NC87" s="365"/>
      <c r="ND87" s="365"/>
      <c r="NE87" s="365"/>
      <c r="NF87" s="365"/>
      <c r="NG87" s="365"/>
      <c r="NH87" s="365"/>
      <c r="NI87" s="365"/>
      <c r="NJ87" s="365"/>
      <c r="NK87" s="365"/>
      <c r="NL87" s="365"/>
      <c r="NM87" s="365"/>
      <c r="NN87" s="365"/>
      <c r="NO87" s="365"/>
      <c r="NP87" s="365"/>
      <c r="NQ87" s="365"/>
      <c r="NR87" s="365"/>
      <c r="NS87" s="365"/>
      <c r="NT87" s="365"/>
      <c r="NU87" s="365"/>
      <c r="NV87" s="365"/>
      <c r="NW87" s="365"/>
      <c r="NX87" s="365"/>
      <c r="NY87" s="365"/>
      <c r="NZ87" s="365"/>
      <c r="OA87" s="365"/>
      <c r="OB87" s="365"/>
      <c r="OC87" s="365"/>
      <c r="OD87" s="365"/>
      <c r="OE87" s="365"/>
      <c r="OF87" s="365"/>
      <c r="OG87" s="365"/>
      <c r="OH87" s="365"/>
      <c r="OI87" s="365"/>
      <c r="OJ87" s="365"/>
      <c r="OK87" s="365"/>
      <c r="OL87" s="365"/>
      <c r="OM87" s="365"/>
      <c r="ON87" s="365"/>
      <c r="OO87" s="365"/>
      <c r="OP87" s="365"/>
      <c r="OQ87" s="365"/>
      <c r="OR87" s="365"/>
      <c r="OS87" s="365"/>
      <c r="OT87" s="365"/>
      <c r="OU87" s="365"/>
      <c r="OV87" s="365"/>
      <c r="OW87" s="365"/>
      <c r="OX87" s="365"/>
      <c r="OY87" s="365"/>
      <c r="OZ87" s="365"/>
      <c r="PA87" s="365"/>
      <c r="PB87" s="365"/>
      <c r="PC87" s="365"/>
      <c r="PD87" s="365"/>
      <c r="PE87" s="365"/>
      <c r="PF87" s="365"/>
      <c r="PG87" s="365"/>
      <c r="PH87" s="365"/>
      <c r="PI87" s="365"/>
      <c r="PJ87" s="365"/>
      <c r="PK87" s="365"/>
      <c r="PL87" s="365"/>
      <c r="PM87" s="365"/>
      <c r="PN87" s="365"/>
      <c r="PO87" s="365"/>
      <c r="PP87" s="365"/>
      <c r="PQ87" s="365"/>
      <c r="PR87" s="365"/>
      <c r="PS87" s="365"/>
      <c r="PT87" s="365"/>
      <c r="PU87" s="365"/>
      <c r="PV87" s="365"/>
      <c r="PW87" s="365"/>
      <c r="PX87" s="365"/>
      <c r="PY87" s="365"/>
      <c r="PZ87" s="365"/>
      <c r="QA87" s="365"/>
      <c r="QB87" s="365"/>
      <c r="QC87" s="365"/>
      <c r="QD87" s="365"/>
      <c r="QE87" s="365"/>
      <c r="QF87" s="365"/>
      <c r="QG87" s="365"/>
      <c r="QH87" s="365"/>
      <c r="QI87" s="365"/>
      <c r="QJ87" s="365"/>
      <c r="QK87" s="365"/>
      <c r="QL87" s="365"/>
      <c r="QM87" s="365"/>
      <c r="QN87" s="365"/>
      <c r="QO87" s="365"/>
      <c r="QP87" s="365"/>
      <c r="QQ87" s="365"/>
      <c r="QR87" s="365"/>
      <c r="QS87" s="365"/>
      <c r="QT87" s="365"/>
      <c r="QU87" s="365"/>
    </row>
    <row r="88" spans="1:463" s="365" customFormat="1" ht="48.75" customHeight="1">
      <c r="A88" s="364"/>
      <c r="B88" s="366"/>
      <c r="C88" s="466"/>
      <c r="D88" s="765" t="s">
        <v>1110</v>
      </c>
      <c r="E88" s="769" t="s">
        <v>12</v>
      </c>
      <c r="F88" s="476"/>
      <c r="G88" s="457"/>
      <c r="H88" s="766" t="s">
        <v>97</v>
      </c>
      <c r="I88" s="454" t="s">
        <v>1198</v>
      </c>
      <c r="J88" s="410" t="s">
        <v>600</v>
      </c>
      <c r="K88" s="453" t="s">
        <v>363</v>
      </c>
      <c r="L88" s="453" t="s">
        <v>329</v>
      </c>
      <c r="M88" s="795" t="s">
        <v>184</v>
      </c>
      <c r="N88" s="456"/>
      <c r="O88" s="455" t="s">
        <v>522</v>
      </c>
      <c r="P88" s="455"/>
      <c r="Q88" s="455"/>
      <c r="R88" s="455"/>
      <c r="S88" s="453"/>
      <c r="T88" s="384"/>
      <c r="U88" s="363"/>
      <c r="V88" s="363"/>
    </row>
    <row r="89" spans="1:463" s="365" customFormat="1" ht="54.6" customHeight="1">
      <c r="A89" s="364"/>
      <c r="B89" s="366"/>
      <c r="C89" s="466"/>
      <c r="D89" s="765"/>
      <c r="E89" s="769"/>
      <c r="F89" s="476"/>
      <c r="G89" s="457"/>
      <c r="H89" s="767"/>
      <c r="I89" s="454" t="s">
        <v>1113</v>
      </c>
      <c r="J89" s="410" t="s">
        <v>600</v>
      </c>
      <c r="K89" s="453" t="s">
        <v>363</v>
      </c>
      <c r="L89" s="453" t="s">
        <v>329</v>
      </c>
      <c r="M89" s="796"/>
      <c r="N89" s="456"/>
      <c r="O89" s="455"/>
      <c r="P89" s="455" t="s">
        <v>522</v>
      </c>
      <c r="Q89" s="455"/>
      <c r="R89" s="455"/>
      <c r="S89" s="453"/>
      <c r="T89" s="384"/>
      <c r="U89" s="363"/>
      <c r="V89" s="363"/>
    </row>
    <row r="90" spans="1:463" s="365" customFormat="1" ht="66.599999999999994" customHeight="1">
      <c r="A90" s="364"/>
      <c r="B90" s="366"/>
      <c r="C90" s="456">
        <v>310</v>
      </c>
      <c r="D90" s="765"/>
      <c r="E90" s="769"/>
      <c r="F90" s="472" t="s">
        <v>97</v>
      </c>
      <c r="G90" s="453" t="s">
        <v>12</v>
      </c>
      <c r="H90" s="767"/>
      <c r="I90" s="419" t="s">
        <v>1114</v>
      </c>
      <c r="J90" s="410" t="s">
        <v>600</v>
      </c>
      <c r="K90" s="453" t="s">
        <v>363</v>
      </c>
      <c r="L90" s="453" t="s">
        <v>329</v>
      </c>
      <c r="M90" s="796"/>
      <c r="N90" s="456" t="s">
        <v>184</v>
      </c>
      <c r="O90" s="455"/>
      <c r="P90" s="455" t="s">
        <v>522</v>
      </c>
      <c r="Q90" s="455"/>
      <c r="R90" s="455"/>
      <c r="S90" s="456"/>
      <c r="T90" s="401"/>
      <c r="U90" s="364"/>
      <c r="V90" s="364"/>
    </row>
    <row r="91" spans="1:463" s="365" customFormat="1" ht="66" customHeight="1">
      <c r="A91" s="364"/>
      <c r="B91" s="366"/>
      <c r="C91" s="456"/>
      <c r="D91" s="765"/>
      <c r="E91" s="769"/>
      <c r="F91" s="472"/>
      <c r="G91" s="453"/>
      <c r="H91" s="767"/>
      <c r="I91" s="419" t="s">
        <v>1115</v>
      </c>
      <c r="J91" s="410" t="s">
        <v>600</v>
      </c>
      <c r="K91" s="453" t="s">
        <v>363</v>
      </c>
      <c r="L91" s="453" t="s">
        <v>329</v>
      </c>
      <c r="M91" s="796"/>
      <c r="N91" s="456"/>
      <c r="O91" s="455"/>
      <c r="P91" s="455"/>
      <c r="Q91" s="455"/>
      <c r="R91" s="455" t="s">
        <v>522</v>
      </c>
      <c r="S91" s="456"/>
      <c r="T91" s="387"/>
      <c r="U91" s="387"/>
      <c r="V91" s="387"/>
    </row>
    <row r="92" spans="1:463" s="365" customFormat="1" ht="48.75" customHeight="1">
      <c r="A92" s="364"/>
      <c r="B92" s="366"/>
      <c r="C92" s="456"/>
      <c r="D92" s="765"/>
      <c r="E92" s="769"/>
      <c r="F92" s="472"/>
      <c r="G92" s="453"/>
      <c r="H92" s="767"/>
      <c r="I92" s="419" t="s">
        <v>1117</v>
      </c>
      <c r="J92" s="410" t="s">
        <v>600</v>
      </c>
      <c r="K92" s="453" t="s">
        <v>363</v>
      </c>
      <c r="L92" s="453" t="s">
        <v>329</v>
      </c>
      <c r="M92" s="796"/>
      <c r="N92" s="456"/>
      <c r="O92" s="455"/>
      <c r="P92" s="455"/>
      <c r="Q92" s="455"/>
      <c r="R92" s="455" t="s">
        <v>522</v>
      </c>
      <c r="S92" s="455"/>
      <c r="T92" s="387"/>
      <c r="U92" s="387"/>
      <c r="V92" s="387"/>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row>
    <row r="93" spans="1:463" s="365" customFormat="1" ht="55.8" customHeight="1">
      <c r="A93" s="364"/>
      <c r="B93" s="366"/>
      <c r="C93" s="456"/>
      <c r="D93" s="765"/>
      <c r="E93" s="769"/>
      <c r="F93" s="472"/>
      <c r="G93" s="453"/>
      <c r="H93" s="768"/>
      <c r="I93" s="419" t="s">
        <v>1116</v>
      </c>
      <c r="J93" s="410" t="s">
        <v>600</v>
      </c>
      <c r="K93" s="453" t="s">
        <v>363</v>
      </c>
      <c r="L93" s="453" t="s">
        <v>329</v>
      </c>
      <c r="M93" s="797"/>
      <c r="N93" s="456"/>
      <c r="O93" s="455"/>
      <c r="P93" s="455"/>
      <c r="Q93" s="455"/>
      <c r="R93" s="455" t="s">
        <v>522</v>
      </c>
      <c r="S93" s="456"/>
      <c r="T93" s="387"/>
      <c r="U93" s="387"/>
      <c r="V93" s="387"/>
      <c r="W93" s="362"/>
      <c r="X93" s="362"/>
      <c r="Y93" s="362"/>
      <c r="Z93" s="362"/>
      <c r="AA93" s="362"/>
      <c r="AB93" s="362"/>
      <c r="AC93" s="362"/>
      <c r="AD93" s="362"/>
      <c r="AE93" s="362"/>
      <c r="AF93" s="362"/>
      <c r="AG93" s="362"/>
      <c r="AH93" s="362"/>
      <c r="AI93" s="362"/>
      <c r="AJ93" s="362"/>
      <c r="AK93" s="362"/>
      <c r="AL93" s="362"/>
      <c r="AM93" s="362"/>
      <c r="AN93" s="362"/>
      <c r="AO93" s="362"/>
      <c r="AP93" s="362"/>
      <c r="AQ93" s="362"/>
      <c r="AR93" s="362"/>
      <c r="AS93" s="362"/>
      <c r="AT93" s="362"/>
      <c r="AU93" s="362"/>
      <c r="AV93" s="362"/>
      <c r="AW93" s="362"/>
      <c r="AX93" s="362"/>
      <c r="AY93" s="362"/>
      <c r="AZ93" s="362"/>
      <c r="BA93" s="362"/>
      <c r="BB93" s="362"/>
      <c r="BC93" s="362"/>
      <c r="BD93" s="362"/>
      <c r="BE93" s="362"/>
      <c r="BF93" s="362"/>
      <c r="BG93" s="362"/>
      <c r="BH93" s="362"/>
      <c r="BI93" s="362"/>
      <c r="BJ93" s="362"/>
      <c r="BK93" s="362"/>
      <c r="BL93" s="362"/>
      <c r="BM93" s="362"/>
      <c r="BN93" s="362"/>
      <c r="BO93" s="362"/>
      <c r="BP93" s="362"/>
      <c r="BQ93" s="362"/>
      <c r="BR93" s="362"/>
      <c r="BS93" s="362"/>
      <c r="BT93" s="362"/>
      <c r="BU93" s="362"/>
      <c r="BV93" s="362"/>
      <c r="BW93" s="362"/>
      <c r="BX93" s="362"/>
      <c r="BY93" s="362"/>
      <c r="BZ93" s="362"/>
      <c r="CA93" s="362"/>
      <c r="CB93" s="362"/>
      <c r="CC93" s="362"/>
      <c r="CD93" s="362"/>
      <c r="CE93" s="362"/>
      <c r="CF93" s="362"/>
      <c r="CG93" s="362"/>
      <c r="CH93" s="362"/>
      <c r="CI93" s="362"/>
      <c r="CJ93" s="362"/>
      <c r="CK93" s="362"/>
      <c r="CL93" s="362"/>
      <c r="CM93" s="362"/>
      <c r="CN93" s="362"/>
      <c r="CO93" s="362"/>
      <c r="CP93" s="362"/>
      <c r="CQ93" s="362"/>
      <c r="CR93" s="362"/>
      <c r="CS93" s="362"/>
      <c r="CT93" s="362"/>
      <c r="CU93" s="362"/>
      <c r="CV93" s="362"/>
      <c r="CW93" s="362"/>
      <c r="CX93" s="362"/>
      <c r="CY93" s="362"/>
      <c r="CZ93" s="362"/>
      <c r="DA93" s="362"/>
      <c r="DB93" s="362"/>
      <c r="DC93" s="362"/>
      <c r="DD93" s="362"/>
      <c r="DE93" s="362"/>
      <c r="DF93" s="362"/>
      <c r="DG93" s="362"/>
      <c r="DH93" s="362"/>
      <c r="DI93" s="362"/>
      <c r="DJ93" s="362"/>
      <c r="DK93" s="362"/>
      <c r="DL93" s="362"/>
      <c r="DM93" s="362"/>
      <c r="DN93" s="362"/>
      <c r="DO93" s="362"/>
      <c r="DP93" s="362"/>
      <c r="DQ93" s="362"/>
      <c r="DR93" s="362"/>
      <c r="DS93" s="362"/>
      <c r="DT93" s="362"/>
      <c r="DU93" s="362"/>
      <c r="DV93" s="362"/>
      <c r="DW93" s="362"/>
      <c r="DX93" s="362"/>
      <c r="DY93" s="362"/>
      <c r="DZ93" s="362"/>
      <c r="EA93" s="362"/>
      <c r="EB93" s="362"/>
      <c r="EC93" s="362"/>
      <c r="ED93" s="362"/>
      <c r="EE93" s="362"/>
      <c r="EF93" s="362"/>
      <c r="EG93" s="362"/>
      <c r="EH93" s="362"/>
      <c r="EI93" s="362"/>
      <c r="EJ93" s="362"/>
      <c r="EK93" s="362"/>
      <c r="EL93" s="362"/>
      <c r="EM93" s="362"/>
      <c r="EN93" s="362"/>
      <c r="EO93" s="362"/>
      <c r="EP93" s="362"/>
      <c r="EQ93" s="362"/>
      <c r="ER93" s="362"/>
      <c r="ES93" s="362"/>
      <c r="ET93" s="362"/>
      <c r="EU93" s="362"/>
      <c r="EV93" s="362"/>
      <c r="EW93" s="362"/>
      <c r="EX93" s="362"/>
      <c r="EY93" s="362"/>
      <c r="EZ93" s="362"/>
      <c r="FA93" s="362"/>
      <c r="FB93" s="362"/>
      <c r="FC93" s="362"/>
      <c r="FD93" s="362"/>
      <c r="FE93" s="362"/>
      <c r="FF93" s="362"/>
      <c r="FG93" s="362"/>
      <c r="FH93" s="362"/>
      <c r="FI93" s="362"/>
      <c r="FJ93" s="362"/>
      <c r="FK93" s="362"/>
      <c r="FL93" s="362"/>
      <c r="FM93" s="362"/>
      <c r="FN93" s="362"/>
      <c r="FO93" s="362"/>
      <c r="FP93" s="362"/>
      <c r="FQ93" s="362"/>
      <c r="FR93" s="362"/>
      <c r="FS93" s="362"/>
      <c r="FT93" s="362"/>
      <c r="FU93" s="362"/>
      <c r="FV93" s="362"/>
      <c r="FW93" s="362"/>
      <c r="FX93" s="362"/>
      <c r="FY93" s="362"/>
      <c r="FZ93" s="362"/>
      <c r="GA93" s="362"/>
      <c r="GB93" s="362"/>
      <c r="GC93" s="362"/>
      <c r="GD93" s="362"/>
      <c r="GE93" s="362"/>
      <c r="GF93" s="362"/>
      <c r="GG93" s="362"/>
      <c r="GH93" s="362"/>
      <c r="GI93" s="362"/>
      <c r="GJ93" s="362"/>
      <c r="GK93" s="362"/>
      <c r="GL93" s="362"/>
      <c r="GM93" s="362"/>
      <c r="GN93" s="362"/>
      <c r="GO93" s="362"/>
      <c r="GP93" s="362"/>
      <c r="GQ93" s="362"/>
      <c r="GR93" s="362"/>
      <c r="GS93" s="362"/>
      <c r="GT93" s="362"/>
      <c r="GU93" s="362"/>
      <c r="GV93" s="362"/>
      <c r="GW93" s="362"/>
      <c r="GX93" s="362"/>
      <c r="GY93" s="362"/>
      <c r="GZ93" s="362"/>
      <c r="HA93" s="362"/>
      <c r="HB93" s="362"/>
      <c r="HC93" s="362"/>
      <c r="HD93" s="362"/>
      <c r="HE93" s="362"/>
      <c r="HF93" s="362"/>
      <c r="HG93" s="362"/>
      <c r="HH93" s="362"/>
      <c r="HI93" s="362"/>
      <c r="HJ93" s="362"/>
      <c r="HK93" s="362"/>
      <c r="HL93" s="362"/>
      <c r="HM93" s="362"/>
      <c r="HN93" s="362"/>
      <c r="HO93" s="362"/>
      <c r="HP93" s="362"/>
      <c r="HQ93" s="362"/>
      <c r="HR93" s="362"/>
      <c r="HS93" s="362"/>
      <c r="HT93" s="362"/>
      <c r="HU93" s="362"/>
      <c r="HV93" s="362"/>
      <c r="HW93" s="362"/>
      <c r="HX93" s="362"/>
      <c r="HY93" s="362"/>
      <c r="HZ93" s="362"/>
      <c r="IA93" s="362"/>
      <c r="IB93" s="362"/>
      <c r="IC93" s="362"/>
      <c r="ID93" s="362"/>
      <c r="IE93" s="362"/>
      <c r="IF93" s="362"/>
      <c r="IG93" s="362"/>
      <c r="IH93" s="362"/>
      <c r="II93" s="362"/>
      <c r="IJ93" s="362"/>
      <c r="IK93" s="362"/>
      <c r="IL93" s="362"/>
      <c r="IM93" s="362"/>
      <c r="IN93" s="362"/>
      <c r="IO93" s="362"/>
      <c r="IP93" s="362"/>
      <c r="IQ93" s="362"/>
      <c r="IR93" s="362"/>
      <c r="IS93" s="362"/>
      <c r="IT93" s="362"/>
      <c r="IU93" s="362"/>
      <c r="IV93" s="362"/>
      <c r="IW93" s="362"/>
      <c r="IX93" s="362"/>
      <c r="IY93" s="362"/>
      <c r="IZ93" s="362"/>
      <c r="JA93" s="362"/>
      <c r="JB93" s="362"/>
      <c r="JC93" s="362"/>
      <c r="JD93" s="362"/>
      <c r="JE93" s="362"/>
      <c r="JF93" s="362"/>
      <c r="JG93" s="362"/>
      <c r="JH93" s="362"/>
      <c r="JI93" s="362"/>
      <c r="JJ93" s="362"/>
      <c r="JK93" s="362"/>
      <c r="JL93" s="362"/>
      <c r="JM93" s="362"/>
      <c r="JN93" s="362"/>
      <c r="JO93" s="362"/>
      <c r="JP93" s="362"/>
      <c r="JQ93" s="362"/>
      <c r="JR93" s="362"/>
      <c r="JS93" s="362"/>
      <c r="JT93" s="362"/>
      <c r="JU93" s="362"/>
      <c r="JV93" s="362"/>
      <c r="JW93" s="362"/>
      <c r="JX93" s="362"/>
      <c r="JY93" s="362"/>
      <c r="JZ93" s="362"/>
      <c r="KA93" s="362"/>
      <c r="KB93" s="362"/>
      <c r="KC93" s="362"/>
      <c r="KD93" s="362"/>
      <c r="KE93" s="362"/>
      <c r="KF93" s="362"/>
      <c r="KG93" s="362"/>
      <c r="KH93" s="362"/>
      <c r="KI93" s="362"/>
      <c r="KJ93" s="362"/>
      <c r="KK93" s="362"/>
      <c r="KL93" s="362"/>
      <c r="KM93" s="362"/>
      <c r="KN93" s="362"/>
      <c r="KO93" s="362"/>
      <c r="KP93" s="362"/>
      <c r="KQ93" s="362"/>
      <c r="KR93" s="362"/>
      <c r="KS93" s="362"/>
      <c r="KT93" s="362"/>
      <c r="KU93" s="362"/>
      <c r="KV93" s="362"/>
      <c r="KW93" s="362"/>
      <c r="KX93" s="362"/>
      <c r="KY93" s="362"/>
      <c r="KZ93" s="362"/>
      <c r="LA93" s="362"/>
      <c r="LB93" s="362"/>
      <c r="LC93" s="362"/>
      <c r="LD93" s="362"/>
      <c r="LE93" s="362"/>
      <c r="LF93" s="362"/>
      <c r="LG93" s="362"/>
      <c r="LH93" s="362"/>
      <c r="LI93" s="362"/>
      <c r="LJ93" s="362"/>
      <c r="LK93" s="362"/>
      <c r="LL93" s="362"/>
      <c r="LM93" s="362"/>
      <c r="LN93" s="362"/>
      <c r="LO93" s="362"/>
      <c r="LP93" s="362"/>
      <c r="LQ93" s="362"/>
      <c r="LR93" s="362"/>
      <c r="LS93" s="362"/>
      <c r="LT93" s="362"/>
      <c r="LU93" s="362"/>
      <c r="LV93" s="362"/>
      <c r="LW93" s="362"/>
      <c r="LX93" s="362"/>
      <c r="LY93" s="362"/>
      <c r="LZ93" s="362"/>
      <c r="MA93" s="362"/>
      <c r="MB93" s="362"/>
      <c r="MC93" s="362"/>
      <c r="MD93" s="362"/>
      <c r="ME93" s="362"/>
      <c r="MF93" s="362"/>
      <c r="MG93" s="362"/>
      <c r="MH93" s="362"/>
      <c r="MI93" s="362"/>
      <c r="MJ93" s="362"/>
      <c r="MK93" s="362"/>
      <c r="ML93" s="362"/>
      <c r="MM93" s="362"/>
      <c r="MN93" s="362"/>
      <c r="MO93" s="362"/>
      <c r="MP93" s="362"/>
      <c r="MQ93" s="362"/>
      <c r="MR93" s="362"/>
      <c r="MS93" s="362"/>
      <c r="MT93" s="362"/>
      <c r="MU93" s="362"/>
      <c r="MV93" s="362"/>
      <c r="MW93" s="362"/>
      <c r="MX93" s="362"/>
      <c r="MY93" s="362"/>
      <c r="MZ93" s="362"/>
      <c r="NA93" s="362"/>
      <c r="NB93" s="362"/>
      <c r="NC93" s="362"/>
      <c r="ND93" s="362"/>
      <c r="NE93" s="362"/>
      <c r="NF93" s="362"/>
      <c r="NG93" s="362"/>
      <c r="NH93" s="362"/>
      <c r="NI93" s="362"/>
      <c r="NJ93" s="362"/>
      <c r="NK93" s="362"/>
      <c r="NL93" s="362"/>
      <c r="NM93" s="362"/>
      <c r="NN93" s="362"/>
      <c r="NO93" s="362"/>
      <c r="NP93" s="362"/>
      <c r="NQ93" s="362"/>
      <c r="NR93" s="362"/>
      <c r="NS93" s="362"/>
      <c r="NT93" s="362"/>
      <c r="NU93" s="362"/>
      <c r="NV93" s="362"/>
      <c r="NW93" s="362"/>
      <c r="NX93" s="362"/>
      <c r="NY93" s="362"/>
      <c r="NZ93" s="362"/>
      <c r="OA93" s="362"/>
      <c r="OB93" s="362"/>
      <c r="OC93" s="362"/>
      <c r="OD93" s="362"/>
      <c r="OE93" s="362"/>
      <c r="OF93" s="362"/>
      <c r="OG93" s="362"/>
      <c r="OH93" s="362"/>
      <c r="OI93" s="362"/>
      <c r="OJ93" s="362"/>
      <c r="OK93" s="362"/>
      <c r="OL93" s="362"/>
      <c r="OM93" s="362"/>
      <c r="ON93" s="362"/>
      <c r="OO93" s="362"/>
      <c r="OP93" s="362"/>
      <c r="OQ93" s="362"/>
      <c r="OR93" s="362"/>
      <c r="OS93" s="362"/>
      <c r="OT93" s="362"/>
      <c r="OU93" s="362"/>
      <c r="OV93" s="362"/>
      <c r="OW93" s="362"/>
      <c r="OX93" s="362"/>
      <c r="OY93" s="362"/>
      <c r="OZ93" s="362"/>
      <c r="PA93" s="362"/>
      <c r="PB93" s="362"/>
      <c r="PC93" s="362"/>
      <c r="PD93" s="362"/>
      <c r="PE93" s="362"/>
      <c r="PF93" s="362"/>
      <c r="PG93" s="362"/>
      <c r="PH93" s="362"/>
      <c r="PI93" s="362"/>
      <c r="PJ93" s="362"/>
      <c r="PK93" s="362"/>
      <c r="PL93" s="362"/>
      <c r="PM93" s="362"/>
      <c r="PN93" s="362"/>
      <c r="PO93" s="362"/>
      <c r="PP93" s="362"/>
      <c r="PQ93" s="362"/>
      <c r="PR93" s="362"/>
      <c r="PS93" s="362"/>
      <c r="PT93" s="362"/>
      <c r="PU93" s="362"/>
      <c r="PV93" s="362"/>
      <c r="PW93" s="362"/>
      <c r="PX93" s="362"/>
      <c r="PY93" s="362"/>
      <c r="PZ93" s="362"/>
      <c r="QA93" s="362"/>
      <c r="QB93" s="362"/>
      <c r="QC93" s="362"/>
      <c r="QD93" s="362"/>
      <c r="QE93" s="362"/>
      <c r="QF93" s="362"/>
      <c r="QG93" s="362"/>
      <c r="QH93" s="362"/>
      <c r="QI93" s="362"/>
      <c r="QJ93" s="362"/>
      <c r="QK93" s="362"/>
      <c r="QL93" s="362"/>
      <c r="QM93" s="362"/>
      <c r="QN93" s="362"/>
      <c r="QO93" s="362"/>
      <c r="QP93" s="362"/>
      <c r="QQ93" s="362"/>
      <c r="QR93" s="362"/>
      <c r="QS93" s="362"/>
      <c r="QT93" s="362"/>
      <c r="QU93" s="362"/>
    </row>
    <row r="94" spans="1:463" s="2" customFormat="1" ht="25.5" customHeight="1">
      <c r="A94" s="405"/>
      <c r="B94" s="461"/>
      <c r="C94" s="463">
        <v>313</v>
      </c>
      <c r="D94" s="753" t="s">
        <v>1006</v>
      </c>
      <c r="E94" s="754"/>
      <c r="F94" s="754"/>
      <c r="G94" s="754"/>
      <c r="H94" s="754"/>
      <c r="I94" s="755"/>
      <c r="J94" s="457" t="s">
        <v>331</v>
      </c>
      <c r="K94" s="457" t="s">
        <v>331</v>
      </c>
      <c r="L94" s="457" t="s">
        <v>331</v>
      </c>
      <c r="M94" s="453" t="s">
        <v>331</v>
      </c>
      <c r="N94" s="457" t="s">
        <v>331</v>
      </c>
      <c r="O94" s="457" t="s">
        <v>331</v>
      </c>
      <c r="P94" s="457" t="s">
        <v>331</v>
      </c>
      <c r="Q94" s="457" t="s">
        <v>331</v>
      </c>
      <c r="R94" s="457" t="s">
        <v>331</v>
      </c>
      <c r="S94" s="457" t="s">
        <v>331</v>
      </c>
      <c r="W94" s="362"/>
      <c r="X94" s="362"/>
      <c r="Y94" s="362"/>
      <c r="Z94" s="362"/>
      <c r="AA94" s="362"/>
      <c r="AB94" s="362"/>
      <c r="AC94" s="362"/>
      <c r="AD94" s="362"/>
      <c r="AE94" s="362"/>
      <c r="AF94" s="362"/>
      <c r="AG94" s="362"/>
      <c r="AH94" s="362"/>
      <c r="AI94" s="362"/>
      <c r="AJ94" s="362"/>
      <c r="AK94" s="362"/>
      <c r="AL94" s="362"/>
      <c r="AM94" s="362"/>
      <c r="AN94" s="362"/>
      <c r="AO94" s="362"/>
      <c r="AP94" s="362"/>
      <c r="AQ94" s="362"/>
      <c r="AR94" s="362"/>
      <c r="AS94" s="362"/>
      <c r="AT94" s="362"/>
      <c r="AU94" s="362"/>
      <c r="AV94" s="362"/>
      <c r="AW94" s="362"/>
      <c r="AX94" s="362"/>
      <c r="AY94" s="362"/>
      <c r="AZ94" s="362"/>
      <c r="BA94" s="362"/>
      <c r="BB94" s="362"/>
      <c r="BC94" s="362"/>
      <c r="BD94" s="362"/>
      <c r="BE94" s="362"/>
      <c r="BF94" s="362"/>
      <c r="BG94" s="362"/>
      <c r="BH94" s="362"/>
      <c r="BI94" s="362"/>
      <c r="BJ94" s="362"/>
      <c r="BK94" s="362"/>
      <c r="BL94" s="362"/>
      <c r="BM94" s="362"/>
      <c r="BN94" s="362"/>
      <c r="BO94" s="362"/>
      <c r="BP94" s="362"/>
      <c r="BQ94" s="362"/>
      <c r="BR94" s="362"/>
      <c r="BS94" s="362"/>
      <c r="BT94" s="362"/>
      <c r="BU94" s="362"/>
      <c r="BV94" s="362"/>
      <c r="BW94" s="362"/>
      <c r="BX94" s="362"/>
      <c r="BY94" s="362"/>
      <c r="BZ94" s="362"/>
      <c r="CA94" s="362"/>
      <c r="CB94" s="362"/>
      <c r="CC94" s="362"/>
      <c r="CD94" s="362"/>
      <c r="CE94" s="362"/>
      <c r="CF94" s="362"/>
      <c r="CG94" s="362"/>
      <c r="CH94" s="362"/>
      <c r="CI94" s="362"/>
      <c r="CJ94" s="362"/>
      <c r="CK94" s="362"/>
      <c r="CL94" s="362"/>
      <c r="CM94" s="362"/>
      <c r="CN94" s="362"/>
      <c r="CO94" s="362"/>
      <c r="CP94" s="362"/>
      <c r="CQ94" s="362"/>
      <c r="CR94" s="362"/>
      <c r="CS94" s="362"/>
      <c r="CT94" s="362"/>
      <c r="CU94" s="362"/>
      <c r="CV94" s="362"/>
      <c r="CW94" s="362"/>
      <c r="CX94" s="362"/>
      <c r="CY94" s="362"/>
      <c r="CZ94" s="362"/>
      <c r="DA94" s="362"/>
      <c r="DB94" s="362"/>
      <c r="DC94" s="362"/>
      <c r="DD94" s="362"/>
      <c r="DE94" s="362"/>
      <c r="DF94" s="362"/>
      <c r="DG94" s="362"/>
      <c r="DH94" s="362"/>
      <c r="DI94" s="362"/>
      <c r="DJ94" s="362"/>
      <c r="DK94" s="362"/>
      <c r="DL94" s="362"/>
      <c r="DM94" s="362"/>
      <c r="DN94" s="362"/>
      <c r="DO94" s="362"/>
      <c r="DP94" s="362"/>
      <c r="DQ94" s="362"/>
      <c r="DR94" s="362"/>
      <c r="DS94" s="362"/>
      <c r="DT94" s="362"/>
      <c r="DU94" s="362"/>
      <c r="DV94" s="362"/>
      <c r="DW94" s="362"/>
      <c r="DX94" s="362"/>
      <c r="DY94" s="362"/>
      <c r="DZ94" s="362"/>
      <c r="EA94" s="362"/>
      <c r="EB94" s="362"/>
      <c r="EC94" s="362"/>
      <c r="ED94" s="362"/>
      <c r="EE94" s="362"/>
      <c r="EF94" s="362"/>
      <c r="EG94" s="362"/>
      <c r="EH94" s="362"/>
      <c r="EI94" s="362"/>
      <c r="EJ94" s="362"/>
      <c r="EK94" s="362"/>
      <c r="EL94" s="362"/>
      <c r="EM94" s="362"/>
      <c r="EN94" s="362"/>
      <c r="EO94" s="362"/>
      <c r="EP94" s="362"/>
      <c r="EQ94" s="362"/>
      <c r="ER94" s="362"/>
      <c r="ES94" s="362"/>
      <c r="ET94" s="362"/>
      <c r="EU94" s="362"/>
      <c r="EV94" s="362"/>
      <c r="EW94" s="362"/>
      <c r="EX94" s="362"/>
      <c r="EY94" s="362"/>
      <c r="EZ94" s="362"/>
      <c r="FA94" s="362"/>
      <c r="FB94" s="362"/>
      <c r="FC94" s="362"/>
      <c r="FD94" s="362"/>
      <c r="FE94" s="362"/>
      <c r="FF94" s="362"/>
      <c r="FG94" s="362"/>
      <c r="FH94" s="362"/>
      <c r="FI94" s="362"/>
      <c r="FJ94" s="362"/>
      <c r="FK94" s="362"/>
      <c r="FL94" s="362"/>
      <c r="FM94" s="362"/>
      <c r="FN94" s="362"/>
      <c r="FO94" s="362"/>
      <c r="FP94" s="362"/>
      <c r="FQ94" s="362"/>
      <c r="FR94" s="362"/>
      <c r="FS94" s="362"/>
      <c r="FT94" s="362"/>
      <c r="FU94" s="362"/>
      <c r="FV94" s="362"/>
      <c r="FW94" s="362"/>
      <c r="FX94" s="362"/>
      <c r="FY94" s="362"/>
      <c r="FZ94" s="362"/>
      <c r="GA94" s="362"/>
      <c r="GB94" s="362"/>
      <c r="GC94" s="362"/>
      <c r="GD94" s="362"/>
      <c r="GE94" s="362"/>
      <c r="GF94" s="362"/>
      <c r="GG94" s="362"/>
      <c r="GH94" s="362"/>
      <c r="GI94" s="362"/>
      <c r="GJ94" s="362"/>
      <c r="GK94" s="362"/>
      <c r="GL94" s="362"/>
      <c r="GM94" s="362"/>
      <c r="GN94" s="362"/>
      <c r="GO94" s="362"/>
      <c r="GP94" s="362"/>
      <c r="GQ94" s="362"/>
      <c r="GR94" s="362"/>
      <c r="GS94" s="362"/>
      <c r="GT94" s="362"/>
      <c r="GU94" s="362"/>
      <c r="GV94" s="362"/>
      <c r="GW94" s="362"/>
      <c r="GX94" s="362"/>
      <c r="GY94" s="362"/>
      <c r="GZ94" s="362"/>
      <c r="HA94" s="362"/>
      <c r="HB94" s="362"/>
      <c r="HC94" s="362"/>
      <c r="HD94" s="362"/>
      <c r="HE94" s="362"/>
      <c r="HF94" s="362"/>
      <c r="HG94" s="362"/>
      <c r="HH94" s="362"/>
      <c r="HI94" s="362"/>
      <c r="HJ94" s="362"/>
      <c r="HK94" s="362"/>
      <c r="HL94" s="362"/>
      <c r="HM94" s="362"/>
      <c r="HN94" s="362"/>
      <c r="HO94" s="362"/>
      <c r="HP94" s="362"/>
      <c r="HQ94" s="362"/>
      <c r="HR94" s="362"/>
      <c r="HS94" s="362"/>
      <c r="HT94" s="362"/>
      <c r="HU94" s="362"/>
      <c r="HV94" s="362"/>
      <c r="HW94" s="362"/>
      <c r="HX94" s="362"/>
      <c r="HY94" s="362"/>
      <c r="HZ94" s="362"/>
      <c r="IA94" s="362"/>
      <c r="IB94" s="362"/>
      <c r="IC94" s="362"/>
      <c r="ID94" s="362"/>
      <c r="IE94" s="362"/>
      <c r="IF94" s="362"/>
      <c r="IG94" s="362"/>
      <c r="IH94" s="362"/>
      <c r="II94" s="362"/>
      <c r="IJ94" s="362"/>
      <c r="IK94" s="362"/>
      <c r="IL94" s="362"/>
      <c r="IM94" s="362"/>
      <c r="IN94" s="362"/>
      <c r="IO94" s="362"/>
      <c r="IP94" s="362"/>
      <c r="IQ94" s="362"/>
      <c r="IR94" s="362"/>
      <c r="IS94" s="362"/>
      <c r="IT94" s="362"/>
      <c r="IU94" s="362"/>
      <c r="IV94" s="362"/>
      <c r="IW94" s="362"/>
      <c r="IX94" s="362"/>
      <c r="IY94" s="362"/>
      <c r="IZ94" s="362"/>
      <c r="JA94" s="362"/>
      <c r="JB94" s="362"/>
      <c r="JC94" s="362"/>
      <c r="JD94" s="362"/>
      <c r="JE94" s="362"/>
      <c r="JF94" s="362"/>
      <c r="JG94" s="362"/>
      <c r="JH94" s="362"/>
      <c r="JI94" s="362"/>
      <c r="JJ94" s="362"/>
      <c r="JK94" s="362"/>
      <c r="JL94" s="362"/>
      <c r="JM94" s="362"/>
      <c r="JN94" s="362"/>
      <c r="JO94" s="362"/>
      <c r="JP94" s="362"/>
      <c r="JQ94" s="362"/>
      <c r="JR94" s="362"/>
      <c r="JS94" s="362"/>
      <c r="JT94" s="362"/>
      <c r="JU94" s="362"/>
      <c r="JV94" s="362"/>
      <c r="JW94" s="362"/>
      <c r="JX94" s="362"/>
      <c r="JY94" s="362"/>
      <c r="JZ94" s="362"/>
      <c r="KA94" s="362"/>
      <c r="KB94" s="362"/>
      <c r="KC94" s="362"/>
      <c r="KD94" s="362"/>
      <c r="KE94" s="362"/>
      <c r="KF94" s="362"/>
      <c r="KG94" s="362"/>
      <c r="KH94" s="362"/>
      <c r="KI94" s="362"/>
      <c r="KJ94" s="362"/>
      <c r="KK94" s="362"/>
      <c r="KL94" s="362"/>
      <c r="KM94" s="362"/>
      <c r="KN94" s="362"/>
      <c r="KO94" s="362"/>
      <c r="KP94" s="362"/>
      <c r="KQ94" s="362"/>
      <c r="KR94" s="362"/>
      <c r="KS94" s="362"/>
      <c r="KT94" s="362"/>
      <c r="KU94" s="362"/>
      <c r="KV94" s="362"/>
      <c r="KW94" s="362"/>
      <c r="KX94" s="362"/>
      <c r="KY94" s="362"/>
      <c r="KZ94" s="362"/>
      <c r="LA94" s="362"/>
      <c r="LB94" s="362"/>
      <c r="LC94" s="362"/>
      <c r="LD94" s="362"/>
      <c r="LE94" s="362"/>
      <c r="LF94" s="362"/>
      <c r="LG94" s="362"/>
      <c r="LH94" s="362"/>
      <c r="LI94" s="362"/>
      <c r="LJ94" s="362"/>
      <c r="LK94" s="362"/>
      <c r="LL94" s="362"/>
      <c r="LM94" s="362"/>
      <c r="LN94" s="362"/>
      <c r="LO94" s="362"/>
      <c r="LP94" s="362"/>
      <c r="LQ94" s="362"/>
      <c r="LR94" s="362"/>
      <c r="LS94" s="362"/>
      <c r="LT94" s="362"/>
      <c r="LU94" s="362"/>
      <c r="LV94" s="362"/>
      <c r="LW94" s="362"/>
      <c r="LX94" s="362"/>
      <c r="LY94" s="362"/>
      <c r="LZ94" s="362"/>
      <c r="MA94" s="362"/>
      <c r="MB94" s="362"/>
      <c r="MC94" s="362"/>
      <c r="MD94" s="362"/>
      <c r="ME94" s="362"/>
      <c r="MF94" s="362"/>
      <c r="MG94" s="362"/>
      <c r="MH94" s="362"/>
      <c r="MI94" s="362"/>
      <c r="MJ94" s="362"/>
      <c r="MK94" s="362"/>
      <c r="ML94" s="362"/>
      <c r="MM94" s="362"/>
      <c r="MN94" s="362"/>
      <c r="MO94" s="362"/>
      <c r="MP94" s="362"/>
      <c r="MQ94" s="362"/>
      <c r="MR94" s="362"/>
      <c r="MS94" s="362"/>
      <c r="MT94" s="362"/>
      <c r="MU94" s="362"/>
      <c r="MV94" s="362"/>
      <c r="MW94" s="362"/>
      <c r="MX94" s="362"/>
      <c r="MY94" s="362"/>
      <c r="MZ94" s="362"/>
      <c r="NA94" s="362"/>
      <c r="NB94" s="362"/>
      <c r="NC94" s="362"/>
      <c r="ND94" s="362"/>
      <c r="NE94" s="362"/>
      <c r="NF94" s="362"/>
      <c r="NG94" s="362"/>
      <c r="NH94" s="362"/>
      <c r="NI94" s="362"/>
      <c r="NJ94" s="362"/>
      <c r="NK94" s="362"/>
      <c r="NL94" s="362"/>
      <c r="NM94" s="362"/>
      <c r="NN94" s="362"/>
      <c r="NO94" s="362"/>
      <c r="NP94" s="362"/>
      <c r="NQ94" s="362"/>
      <c r="NR94" s="362"/>
      <c r="NS94" s="362"/>
      <c r="NT94" s="362"/>
      <c r="NU94" s="362"/>
      <c r="NV94" s="362"/>
      <c r="NW94" s="362"/>
      <c r="NX94" s="362"/>
      <c r="NY94" s="362"/>
      <c r="NZ94" s="362"/>
      <c r="OA94" s="362"/>
      <c r="OB94" s="362"/>
      <c r="OC94" s="362"/>
      <c r="OD94" s="362"/>
      <c r="OE94" s="362"/>
      <c r="OF94" s="362"/>
      <c r="OG94" s="362"/>
      <c r="OH94" s="362"/>
      <c r="OI94" s="362"/>
      <c r="OJ94" s="362"/>
      <c r="OK94" s="362"/>
      <c r="OL94" s="362"/>
      <c r="OM94" s="362"/>
      <c r="ON94" s="362"/>
      <c r="OO94" s="362"/>
      <c r="OP94" s="362"/>
      <c r="OQ94" s="362"/>
      <c r="OR94" s="362"/>
      <c r="OS94" s="362"/>
      <c r="OT94" s="362"/>
      <c r="OU94" s="362"/>
      <c r="OV94" s="362"/>
      <c r="OW94" s="362"/>
      <c r="OX94" s="362"/>
      <c r="OY94" s="362"/>
      <c r="OZ94" s="362"/>
      <c r="PA94" s="362"/>
      <c r="PB94" s="362"/>
      <c r="PC94" s="362"/>
      <c r="PD94" s="362"/>
      <c r="PE94" s="362"/>
      <c r="PF94" s="362"/>
      <c r="PG94" s="362"/>
      <c r="PH94" s="362"/>
      <c r="PI94" s="362"/>
      <c r="PJ94" s="362"/>
      <c r="PK94" s="362"/>
      <c r="PL94" s="362"/>
      <c r="PM94" s="362"/>
      <c r="PN94" s="362"/>
      <c r="PO94" s="362"/>
      <c r="PP94" s="362"/>
      <c r="PQ94" s="362"/>
      <c r="PR94" s="362"/>
      <c r="PS94" s="362"/>
      <c r="PT94" s="362"/>
      <c r="PU94" s="362"/>
      <c r="PV94" s="362"/>
      <c r="PW94" s="362"/>
      <c r="PX94" s="362"/>
      <c r="PY94" s="362"/>
      <c r="PZ94" s="362"/>
      <c r="QA94" s="362"/>
      <c r="QB94" s="362"/>
      <c r="QC94" s="362"/>
      <c r="QD94" s="362"/>
      <c r="QE94" s="362"/>
      <c r="QF94" s="362"/>
      <c r="QG94" s="362"/>
      <c r="QH94" s="362"/>
      <c r="QI94" s="362"/>
      <c r="QJ94" s="362"/>
      <c r="QK94" s="362"/>
      <c r="QL94" s="362"/>
      <c r="QM94" s="362"/>
      <c r="QN94" s="362"/>
      <c r="QO94" s="362"/>
      <c r="QP94" s="362"/>
      <c r="QQ94" s="362"/>
      <c r="QR94" s="362"/>
      <c r="QS94" s="362"/>
      <c r="QT94" s="362"/>
      <c r="QU94" s="362"/>
    </row>
    <row r="95" spans="1:463" s="362" customFormat="1" ht="74.25" customHeight="1">
      <c r="A95" s="360"/>
      <c r="B95" s="461"/>
      <c r="C95" s="455">
        <v>314</v>
      </c>
      <c r="D95" s="469" t="s">
        <v>1007</v>
      </c>
      <c r="E95" s="453" t="s">
        <v>10</v>
      </c>
      <c r="F95" s="472" t="s">
        <v>194</v>
      </c>
      <c r="G95" s="453" t="s">
        <v>12</v>
      </c>
      <c r="H95" s="454" t="s">
        <v>194</v>
      </c>
      <c r="I95" s="458" t="s">
        <v>1222</v>
      </c>
      <c r="J95" s="410" t="s">
        <v>600</v>
      </c>
      <c r="K95" s="453" t="s">
        <v>363</v>
      </c>
      <c r="L95" s="453" t="s">
        <v>329</v>
      </c>
      <c r="M95" s="455" t="s">
        <v>184</v>
      </c>
      <c r="N95" s="408">
        <f t="shared" ref="N95:N102" si="3">COUNTIF($M95:$M95,"x")</f>
        <v>1</v>
      </c>
      <c r="O95" s="455"/>
      <c r="P95" s="463" t="s">
        <v>519</v>
      </c>
      <c r="Q95" s="455" t="s">
        <v>523</v>
      </c>
      <c r="R95" s="455" t="s">
        <v>522</v>
      </c>
      <c r="S95" s="455"/>
    </row>
    <row r="96" spans="1:463" s="362" customFormat="1" ht="138.75" customHeight="1">
      <c r="A96" s="360"/>
      <c r="B96" s="461"/>
      <c r="C96" s="455"/>
      <c r="D96" s="469" t="s">
        <v>1111</v>
      </c>
      <c r="E96" s="453" t="s">
        <v>10</v>
      </c>
      <c r="F96" s="472"/>
      <c r="G96" s="453"/>
      <c r="H96" s="454" t="s">
        <v>98</v>
      </c>
      <c r="I96" s="454" t="s">
        <v>1112</v>
      </c>
      <c r="J96" s="410" t="s">
        <v>600</v>
      </c>
      <c r="K96" s="453" t="s">
        <v>363</v>
      </c>
      <c r="L96" s="453" t="s">
        <v>329</v>
      </c>
      <c r="M96" s="455" t="s">
        <v>184</v>
      </c>
      <c r="N96" s="408"/>
      <c r="O96" s="455"/>
      <c r="P96" s="455" t="s">
        <v>522</v>
      </c>
      <c r="Q96" s="455"/>
      <c r="R96" s="455"/>
      <c r="S96" s="455"/>
    </row>
    <row r="97" spans="1:463" s="362" customFormat="1" ht="77.400000000000006" customHeight="1">
      <c r="A97" s="360"/>
      <c r="B97" s="838"/>
      <c r="C97" s="460"/>
      <c r="D97" s="765" t="s">
        <v>1008</v>
      </c>
      <c r="E97" s="769" t="s">
        <v>11</v>
      </c>
      <c r="F97" s="847" t="s">
        <v>1010</v>
      </c>
      <c r="G97" s="795" t="s">
        <v>11</v>
      </c>
      <c r="H97" s="795" t="s">
        <v>1104</v>
      </c>
      <c r="I97" s="454" t="s">
        <v>1105</v>
      </c>
      <c r="J97" s="410" t="s">
        <v>600</v>
      </c>
      <c r="K97" s="453" t="s">
        <v>363</v>
      </c>
      <c r="L97" s="453" t="s">
        <v>329</v>
      </c>
      <c r="M97" s="793" t="s">
        <v>184</v>
      </c>
      <c r="N97" s="408">
        <f t="shared" si="3"/>
        <v>1</v>
      </c>
      <c r="O97" s="455" t="s">
        <v>522</v>
      </c>
      <c r="P97" s="455"/>
      <c r="Q97" s="455"/>
      <c r="R97" s="455"/>
      <c r="S97" s="455"/>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c r="MI97" s="2"/>
      <c r="MJ97" s="2"/>
      <c r="MK97" s="2"/>
      <c r="ML97" s="2"/>
      <c r="MM97" s="2"/>
      <c r="MN97" s="2"/>
      <c r="MO97" s="2"/>
      <c r="MP97" s="2"/>
      <c r="MQ97" s="2"/>
      <c r="MR97" s="2"/>
      <c r="MS97" s="2"/>
      <c r="MT97" s="2"/>
      <c r="MU97" s="2"/>
      <c r="MV97" s="2"/>
      <c r="MW97" s="2"/>
      <c r="MX97" s="2"/>
      <c r="MY97" s="2"/>
      <c r="MZ97" s="2"/>
      <c r="NA97" s="2"/>
      <c r="NB97" s="2"/>
      <c r="NC97" s="2"/>
      <c r="ND97" s="2"/>
      <c r="NE97" s="2"/>
      <c r="NF97" s="2"/>
      <c r="NG97" s="2"/>
      <c r="NH97" s="2"/>
      <c r="NI97" s="2"/>
      <c r="NJ97" s="2"/>
      <c r="NK97" s="2"/>
      <c r="NL97" s="2"/>
      <c r="NM97" s="2"/>
      <c r="NN97" s="2"/>
      <c r="NO97" s="2"/>
      <c r="NP97" s="2"/>
      <c r="NQ97" s="2"/>
      <c r="NR97" s="2"/>
      <c r="NS97" s="2"/>
      <c r="NT97" s="2"/>
      <c r="NU97" s="2"/>
      <c r="NV97" s="2"/>
      <c r="NW97" s="2"/>
      <c r="NX97" s="2"/>
      <c r="NY97" s="2"/>
      <c r="NZ97" s="2"/>
      <c r="OA97" s="2"/>
      <c r="OB97" s="2"/>
      <c r="OC97" s="2"/>
      <c r="OD97" s="2"/>
      <c r="OE97" s="2"/>
      <c r="OF97" s="2"/>
      <c r="OG97" s="2"/>
      <c r="OH97" s="2"/>
      <c r="OI97" s="2"/>
      <c r="OJ97" s="2"/>
      <c r="OK97" s="2"/>
      <c r="OL97" s="2"/>
      <c r="OM97" s="2"/>
      <c r="ON97" s="2"/>
      <c r="OO97" s="2"/>
      <c r="OP97" s="2"/>
      <c r="OQ97" s="2"/>
      <c r="OR97" s="2"/>
      <c r="OS97" s="2"/>
      <c r="OT97" s="2"/>
      <c r="OU97" s="2"/>
      <c r="OV97" s="2"/>
      <c r="OW97" s="2"/>
      <c r="OX97" s="2"/>
      <c r="OY97" s="2"/>
      <c r="OZ97" s="2"/>
      <c r="PA97" s="2"/>
      <c r="PB97" s="2"/>
      <c r="PC97" s="2"/>
      <c r="PD97" s="2"/>
      <c r="PE97" s="2"/>
      <c r="PF97" s="2"/>
      <c r="PG97" s="2"/>
      <c r="PH97" s="2"/>
      <c r="PI97" s="2"/>
      <c r="PJ97" s="2"/>
      <c r="PK97" s="2"/>
      <c r="PL97" s="2"/>
      <c r="PM97" s="2"/>
      <c r="PN97" s="2"/>
      <c r="PO97" s="2"/>
      <c r="PP97" s="2"/>
      <c r="PQ97" s="2"/>
      <c r="PR97" s="2"/>
      <c r="PS97" s="2"/>
      <c r="PT97" s="2"/>
      <c r="PU97" s="2"/>
      <c r="PV97" s="2"/>
      <c r="PW97" s="2"/>
      <c r="PX97" s="2"/>
      <c r="PY97" s="2"/>
      <c r="PZ97" s="2"/>
      <c r="QA97" s="2"/>
      <c r="QB97" s="2"/>
      <c r="QC97" s="2"/>
      <c r="QD97" s="2"/>
      <c r="QE97" s="2"/>
      <c r="QF97" s="2"/>
      <c r="QG97" s="2"/>
      <c r="QH97" s="2"/>
      <c r="QI97" s="2"/>
      <c r="QJ97" s="2"/>
      <c r="QK97" s="2"/>
      <c r="QL97" s="2"/>
      <c r="QM97" s="2"/>
      <c r="QN97" s="2"/>
      <c r="QO97" s="2"/>
      <c r="QP97" s="2"/>
      <c r="QQ97" s="2"/>
      <c r="QR97" s="2"/>
      <c r="QS97" s="2"/>
      <c r="QT97" s="2"/>
      <c r="QU97" s="2"/>
    </row>
    <row r="98" spans="1:463" s="362" customFormat="1" ht="73.8" customHeight="1">
      <c r="A98" s="360"/>
      <c r="B98" s="839"/>
      <c r="C98" s="460"/>
      <c r="D98" s="765"/>
      <c r="E98" s="769"/>
      <c r="F98" s="848"/>
      <c r="G98" s="796"/>
      <c r="H98" s="796"/>
      <c r="I98" s="454" t="s">
        <v>1106</v>
      </c>
      <c r="J98" s="410" t="s">
        <v>600</v>
      </c>
      <c r="K98" s="453" t="s">
        <v>363</v>
      </c>
      <c r="L98" s="453" t="s">
        <v>329</v>
      </c>
      <c r="M98" s="845"/>
      <c r="N98" s="408">
        <f t="shared" si="3"/>
        <v>0</v>
      </c>
      <c r="O98" s="455"/>
      <c r="P98" s="455" t="s">
        <v>522</v>
      </c>
      <c r="Q98" s="455"/>
      <c r="R98" s="455"/>
      <c r="S98" s="455"/>
    </row>
    <row r="99" spans="1:463" s="362" customFormat="1" ht="77.400000000000006" customHeight="1">
      <c r="A99" s="360"/>
      <c r="B99" s="840"/>
      <c r="C99" s="460"/>
      <c r="D99" s="765"/>
      <c r="E99" s="769"/>
      <c r="F99" s="849"/>
      <c r="G99" s="797"/>
      <c r="H99" s="797"/>
      <c r="I99" s="454" t="s">
        <v>1107</v>
      </c>
      <c r="J99" s="410" t="s">
        <v>600</v>
      </c>
      <c r="K99" s="453" t="s">
        <v>363</v>
      </c>
      <c r="L99" s="453" t="s">
        <v>329</v>
      </c>
      <c r="M99" s="794"/>
      <c r="N99" s="408">
        <f t="shared" si="3"/>
        <v>0</v>
      </c>
      <c r="O99" s="455"/>
      <c r="P99" s="455"/>
      <c r="Q99" s="455" t="s">
        <v>522</v>
      </c>
      <c r="R99" s="455"/>
      <c r="S99" s="455"/>
    </row>
    <row r="100" spans="1:463" s="2" customFormat="1" ht="21.75" customHeight="1">
      <c r="A100" s="405"/>
      <c r="B100" s="461"/>
      <c r="C100" s="463">
        <v>326</v>
      </c>
      <c r="D100" s="753" t="s">
        <v>326</v>
      </c>
      <c r="E100" s="754"/>
      <c r="F100" s="754"/>
      <c r="G100" s="754"/>
      <c r="H100" s="754"/>
      <c r="I100" s="755"/>
      <c r="J100" s="457" t="s">
        <v>331</v>
      </c>
      <c r="K100" s="457" t="s">
        <v>331</v>
      </c>
      <c r="L100" s="457" t="s">
        <v>331</v>
      </c>
      <c r="M100" s="453" t="s">
        <v>331</v>
      </c>
      <c r="N100" s="457" t="s">
        <v>331</v>
      </c>
      <c r="O100" s="457" t="s">
        <v>331</v>
      </c>
      <c r="P100" s="457" t="s">
        <v>331</v>
      </c>
      <c r="Q100" s="457" t="s">
        <v>331</v>
      </c>
      <c r="R100" s="457" t="s">
        <v>331</v>
      </c>
      <c r="S100" s="457" t="s">
        <v>331</v>
      </c>
      <c r="W100" s="362"/>
      <c r="X100" s="362"/>
      <c r="Y100" s="362"/>
      <c r="Z100" s="362"/>
      <c r="AA100" s="362"/>
      <c r="AB100" s="362"/>
      <c r="AC100" s="362"/>
      <c r="AD100" s="362"/>
      <c r="AE100" s="362"/>
      <c r="AF100" s="362"/>
      <c r="AG100" s="362"/>
      <c r="AH100" s="362"/>
      <c r="AI100" s="362"/>
      <c r="AJ100" s="362"/>
      <c r="AK100" s="362"/>
      <c r="AL100" s="362"/>
      <c r="AM100" s="362"/>
      <c r="AN100" s="362"/>
      <c r="AO100" s="362"/>
      <c r="AP100" s="362"/>
      <c r="AQ100" s="362"/>
      <c r="AR100" s="362"/>
      <c r="AS100" s="362"/>
      <c r="AT100" s="362"/>
      <c r="AU100" s="362"/>
      <c r="AV100" s="362"/>
      <c r="AW100" s="362"/>
      <c r="AX100" s="362"/>
      <c r="AY100" s="362"/>
      <c r="AZ100" s="362"/>
      <c r="BA100" s="362"/>
      <c r="BB100" s="362"/>
      <c r="BC100" s="362"/>
      <c r="BD100" s="362"/>
      <c r="BE100" s="362"/>
      <c r="BF100" s="362"/>
      <c r="BG100" s="362"/>
      <c r="BH100" s="362"/>
      <c r="BI100" s="362"/>
      <c r="BJ100" s="362"/>
      <c r="BK100" s="362"/>
      <c r="BL100" s="362"/>
      <c r="BM100" s="362"/>
      <c r="BN100" s="362"/>
      <c r="BO100" s="362"/>
      <c r="BP100" s="362"/>
      <c r="BQ100" s="362"/>
      <c r="BR100" s="362"/>
      <c r="BS100" s="362"/>
      <c r="BT100" s="362"/>
      <c r="BU100" s="362"/>
      <c r="BV100" s="362"/>
      <c r="BW100" s="362"/>
      <c r="BX100" s="362"/>
      <c r="BY100" s="362"/>
      <c r="BZ100" s="362"/>
      <c r="CA100" s="362"/>
      <c r="CB100" s="362"/>
      <c r="CC100" s="362"/>
      <c r="CD100" s="362"/>
      <c r="CE100" s="362"/>
      <c r="CF100" s="362"/>
      <c r="CG100" s="362"/>
      <c r="CH100" s="362"/>
      <c r="CI100" s="362"/>
      <c r="CJ100" s="362"/>
      <c r="CK100" s="362"/>
      <c r="CL100" s="362"/>
      <c r="CM100" s="362"/>
      <c r="CN100" s="362"/>
      <c r="CO100" s="362"/>
      <c r="CP100" s="362"/>
      <c r="CQ100" s="362"/>
      <c r="CR100" s="362"/>
      <c r="CS100" s="362"/>
      <c r="CT100" s="362"/>
      <c r="CU100" s="362"/>
      <c r="CV100" s="362"/>
      <c r="CW100" s="362"/>
      <c r="CX100" s="362"/>
      <c r="CY100" s="362"/>
      <c r="CZ100" s="362"/>
      <c r="DA100" s="362"/>
      <c r="DB100" s="362"/>
      <c r="DC100" s="362"/>
      <c r="DD100" s="362"/>
      <c r="DE100" s="362"/>
      <c r="DF100" s="362"/>
      <c r="DG100" s="362"/>
      <c r="DH100" s="362"/>
      <c r="DI100" s="362"/>
      <c r="DJ100" s="362"/>
      <c r="DK100" s="362"/>
      <c r="DL100" s="362"/>
      <c r="DM100" s="362"/>
      <c r="DN100" s="362"/>
      <c r="DO100" s="362"/>
      <c r="DP100" s="362"/>
      <c r="DQ100" s="362"/>
      <c r="DR100" s="362"/>
      <c r="DS100" s="362"/>
      <c r="DT100" s="362"/>
      <c r="DU100" s="362"/>
      <c r="DV100" s="362"/>
      <c r="DW100" s="362"/>
      <c r="DX100" s="362"/>
      <c r="DY100" s="362"/>
      <c r="DZ100" s="362"/>
      <c r="EA100" s="362"/>
      <c r="EB100" s="362"/>
      <c r="EC100" s="362"/>
      <c r="ED100" s="362"/>
      <c r="EE100" s="362"/>
      <c r="EF100" s="362"/>
      <c r="EG100" s="362"/>
      <c r="EH100" s="362"/>
      <c r="EI100" s="362"/>
      <c r="EJ100" s="362"/>
      <c r="EK100" s="362"/>
      <c r="EL100" s="362"/>
      <c r="EM100" s="362"/>
      <c r="EN100" s="362"/>
      <c r="EO100" s="362"/>
      <c r="EP100" s="362"/>
      <c r="EQ100" s="362"/>
      <c r="ER100" s="362"/>
      <c r="ES100" s="362"/>
      <c r="ET100" s="362"/>
      <c r="EU100" s="362"/>
      <c r="EV100" s="362"/>
      <c r="EW100" s="362"/>
      <c r="EX100" s="362"/>
      <c r="EY100" s="362"/>
      <c r="EZ100" s="362"/>
      <c r="FA100" s="362"/>
      <c r="FB100" s="362"/>
      <c r="FC100" s="362"/>
      <c r="FD100" s="362"/>
      <c r="FE100" s="362"/>
      <c r="FF100" s="362"/>
      <c r="FG100" s="362"/>
      <c r="FH100" s="362"/>
      <c r="FI100" s="362"/>
      <c r="FJ100" s="362"/>
      <c r="FK100" s="362"/>
      <c r="FL100" s="362"/>
      <c r="FM100" s="362"/>
      <c r="FN100" s="362"/>
      <c r="FO100" s="362"/>
      <c r="FP100" s="362"/>
      <c r="FQ100" s="362"/>
      <c r="FR100" s="362"/>
      <c r="FS100" s="362"/>
      <c r="FT100" s="362"/>
      <c r="FU100" s="362"/>
      <c r="FV100" s="362"/>
      <c r="FW100" s="362"/>
      <c r="FX100" s="362"/>
      <c r="FY100" s="362"/>
      <c r="FZ100" s="362"/>
      <c r="GA100" s="362"/>
      <c r="GB100" s="362"/>
      <c r="GC100" s="362"/>
      <c r="GD100" s="362"/>
      <c r="GE100" s="362"/>
      <c r="GF100" s="362"/>
      <c r="GG100" s="362"/>
      <c r="GH100" s="362"/>
      <c r="GI100" s="362"/>
      <c r="GJ100" s="362"/>
      <c r="GK100" s="362"/>
      <c r="GL100" s="362"/>
      <c r="GM100" s="362"/>
      <c r="GN100" s="362"/>
      <c r="GO100" s="362"/>
      <c r="GP100" s="362"/>
      <c r="GQ100" s="362"/>
      <c r="GR100" s="362"/>
      <c r="GS100" s="362"/>
      <c r="GT100" s="362"/>
      <c r="GU100" s="362"/>
      <c r="GV100" s="362"/>
      <c r="GW100" s="362"/>
      <c r="GX100" s="362"/>
      <c r="GY100" s="362"/>
      <c r="GZ100" s="362"/>
      <c r="HA100" s="362"/>
      <c r="HB100" s="362"/>
      <c r="HC100" s="362"/>
      <c r="HD100" s="362"/>
      <c r="HE100" s="362"/>
      <c r="HF100" s="362"/>
      <c r="HG100" s="362"/>
      <c r="HH100" s="362"/>
      <c r="HI100" s="362"/>
      <c r="HJ100" s="362"/>
      <c r="HK100" s="362"/>
      <c r="HL100" s="362"/>
      <c r="HM100" s="362"/>
      <c r="HN100" s="362"/>
      <c r="HO100" s="362"/>
      <c r="HP100" s="362"/>
      <c r="HQ100" s="362"/>
      <c r="HR100" s="362"/>
      <c r="HS100" s="362"/>
      <c r="HT100" s="362"/>
      <c r="HU100" s="362"/>
      <c r="HV100" s="362"/>
      <c r="HW100" s="362"/>
      <c r="HX100" s="362"/>
      <c r="HY100" s="362"/>
      <c r="HZ100" s="362"/>
      <c r="IA100" s="362"/>
      <c r="IB100" s="362"/>
      <c r="IC100" s="362"/>
      <c r="ID100" s="362"/>
      <c r="IE100" s="362"/>
      <c r="IF100" s="362"/>
      <c r="IG100" s="362"/>
      <c r="IH100" s="362"/>
      <c r="II100" s="362"/>
      <c r="IJ100" s="362"/>
      <c r="IK100" s="362"/>
      <c r="IL100" s="362"/>
      <c r="IM100" s="362"/>
      <c r="IN100" s="362"/>
      <c r="IO100" s="362"/>
      <c r="IP100" s="362"/>
      <c r="IQ100" s="362"/>
      <c r="IR100" s="362"/>
      <c r="IS100" s="362"/>
      <c r="IT100" s="362"/>
      <c r="IU100" s="362"/>
      <c r="IV100" s="362"/>
      <c r="IW100" s="362"/>
      <c r="IX100" s="362"/>
      <c r="IY100" s="362"/>
      <c r="IZ100" s="362"/>
      <c r="JA100" s="362"/>
      <c r="JB100" s="362"/>
      <c r="JC100" s="362"/>
      <c r="JD100" s="362"/>
      <c r="JE100" s="362"/>
      <c r="JF100" s="362"/>
      <c r="JG100" s="362"/>
      <c r="JH100" s="362"/>
      <c r="JI100" s="362"/>
      <c r="JJ100" s="362"/>
      <c r="JK100" s="362"/>
      <c r="JL100" s="362"/>
      <c r="JM100" s="362"/>
      <c r="JN100" s="362"/>
      <c r="JO100" s="362"/>
      <c r="JP100" s="362"/>
      <c r="JQ100" s="362"/>
      <c r="JR100" s="362"/>
      <c r="JS100" s="362"/>
      <c r="JT100" s="362"/>
      <c r="JU100" s="362"/>
      <c r="JV100" s="362"/>
      <c r="JW100" s="362"/>
      <c r="JX100" s="362"/>
      <c r="JY100" s="362"/>
      <c r="JZ100" s="362"/>
      <c r="KA100" s="362"/>
      <c r="KB100" s="362"/>
      <c r="KC100" s="362"/>
      <c r="KD100" s="362"/>
      <c r="KE100" s="362"/>
      <c r="KF100" s="362"/>
      <c r="KG100" s="362"/>
      <c r="KH100" s="362"/>
      <c r="KI100" s="362"/>
      <c r="KJ100" s="362"/>
      <c r="KK100" s="362"/>
      <c r="KL100" s="362"/>
      <c r="KM100" s="362"/>
      <c r="KN100" s="362"/>
      <c r="KO100" s="362"/>
      <c r="KP100" s="362"/>
      <c r="KQ100" s="362"/>
      <c r="KR100" s="362"/>
      <c r="KS100" s="362"/>
      <c r="KT100" s="362"/>
      <c r="KU100" s="362"/>
      <c r="KV100" s="362"/>
      <c r="KW100" s="362"/>
      <c r="KX100" s="362"/>
      <c r="KY100" s="362"/>
      <c r="KZ100" s="362"/>
      <c r="LA100" s="362"/>
      <c r="LB100" s="362"/>
      <c r="LC100" s="362"/>
      <c r="LD100" s="362"/>
      <c r="LE100" s="362"/>
      <c r="LF100" s="362"/>
      <c r="LG100" s="362"/>
      <c r="LH100" s="362"/>
      <c r="LI100" s="362"/>
      <c r="LJ100" s="362"/>
      <c r="LK100" s="362"/>
      <c r="LL100" s="362"/>
      <c r="LM100" s="362"/>
      <c r="LN100" s="362"/>
      <c r="LO100" s="362"/>
      <c r="LP100" s="362"/>
      <c r="LQ100" s="362"/>
      <c r="LR100" s="362"/>
      <c r="LS100" s="362"/>
      <c r="LT100" s="362"/>
      <c r="LU100" s="362"/>
      <c r="LV100" s="362"/>
      <c r="LW100" s="362"/>
      <c r="LX100" s="362"/>
      <c r="LY100" s="362"/>
      <c r="LZ100" s="362"/>
      <c r="MA100" s="362"/>
      <c r="MB100" s="362"/>
      <c r="MC100" s="362"/>
      <c r="MD100" s="362"/>
      <c r="ME100" s="362"/>
      <c r="MF100" s="362"/>
      <c r="MG100" s="362"/>
      <c r="MH100" s="362"/>
      <c r="MI100" s="362"/>
      <c r="MJ100" s="362"/>
      <c r="MK100" s="362"/>
      <c r="ML100" s="362"/>
      <c r="MM100" s="362"/>
      <c r="MN100" s="362"/>
      <c r="MO100" s="362"/>
      <c r="MP100" s="362"/>
      <c r="MQ100" s="362"/>
      <c r="MR100" s="362"/>
      <c r="MS100" s="362"/>
      <c r="MT100" s="362"/>
      <c r="MU100" s="362"/>
      <c r="MV100" s="362"/>
      <c r="MW100" s="362"/>
      <c r="MX100" s="362"/>
      <c r="MY100" s="362"/>
      <c r="MZ100" s="362"/>
      <c r="NA100" s="362"/>
      <c r="NB100" s="362"/>
      <c r="NC100" s="362"/>
      <c r="ND100" s="362"/>
      <c r="NE100" s="362"/>
      <c r="NF100" s="362"/>
      <c r="NG100" s="362"/>
      <c r="NH100" s="362"/>
      <c r="NI100" s="362"/>
      <c r="NJ100" s="362"/>
      <c r="NK100" s="362"/>
      <c r="NL100" s="362"/>
      <c r="NM100" s="362"/>
      <c r="NN100" s="362"/>
      <c r="NO100" s="362"/>
      <c r="NP100" s="362"/>
      <c r="NQ100" s="362"/>
      <c r="NR100" s="362"/>
      <c r="NS100" s="362"/>
      <c r="NT100" s="362"/>
      <c r="NU100" s="362"/>
      <c r="NV100" s="362"/>
      <c r="NW100" s="362"/>
      <c r="NX100" s="362"/>
      <c r="NY100" s="362"/>
      <c r="NZ100" s="362"/>
      <c r="OA100" s="362"/>
      <c r="OB100" s="362"/>
      <c r="OC100" s="362"/>
      <c r="OD100" s="362"/>
      <c r="OE100" s="362"/>
      <c r="OF100" s="362"/>
      <c r="OG100" s="362"/>
      <c r="OH100" s="362"/>
      <c r="OI100" s="362"/>
      <c r="OJ100" s="362"/>
      <c r="OK100" s="362"/>
      <c r="OL100" s="362"/>
      <c r="OM100" s="362"/>
      <c r="ON100" s="362"/>
      <c r="OO100" s="362"/>
      <c r="OP100" s="362"/>
      <c r="OQ100" s="362"/>
      <c r="OR100" s="362"/>
      <c r="OS100" s="362"/>
      <c r="OT100" s="362"/>
      <c r="OU100" s="362"/>
      <c r="OV100" s="362"/>
      <c r="OW100" s="362"/>
      <c r="OX100" s="362"/>
      <c r="OY100" s="362"/>
      <c r="OZ100" s="362"/>
      <c r="PA100" s="362"/>
      <c r="PB100" s="362"/>
      <c r="PC100" s="362"/>
      <c r="PD100" s="362"/>
      <c r="PE100" s="362"/>
      <c r="PF100" s="362"/>
      <c r="PG100" s="362"/>
      <c r="PH100" s="362"/>
      <c r="PI100" s="362"/>
      <c r="PJ100" s="362"/>
      <c r="PK100" s="362"/>
      <c r="PL100" s="362"/>
      <c r="PM100" s="362"/>
      <c r="PN100" s="362"/>
      <c r="PO100" s="362"/>
      <c r="PP100" s="362"/>
      <c r="PQ100" s="362"/>
      <c r="PR100" s="362"/>
      <c r="PS100" s="362"/>
      <c r="PT100" s="362"/>
      <c r="PU100" s="362"/>
      <c r="PV100" s="362"/>
      <c r="PW100" s="362"/>
      <c r="PX100" s="362"/>
      <c r="PY100" s="362"/>
      <c r="PZ100" s="362"/>
      <c r="QA100" s="362"/>
      <c r="QB100" s="362"/>
      <c r="QC100" s="362"/>
      <c r="QD100" s="362"/>
      <c r="QE100" s="362"/>
      <c r="QF100" s="362"/>
      <c r="QG100" s="362"/>
      <c r="QH100" s="362"/>
      <c r="QI100" s="362"/>
      <c r="QJ100" s="362"/>
      <c r="QK100" s="362"/>
      <c r="QL100" s="362"/>
      <c r="QM100" s="362"/>
      <c r="QN100" s="362"/>
      <c r="QO100" s="362"/>
      <c r="QP100" s="362"/>
      <c r="QQ100" s="362"/>
      <c r="QR100" s="362"/>
      <c r="QS100" s="362"/>
      <c r="QT100" s="362"/>
      <c r="QU100" s="362"/>
    </row>
    <row r="101" spans="1:463" s="362" customFormat="1" ht="77.400000000000006" customHeight="1">
      <c r="A101" s="360"/>
      <c r="B101" s="461"/>
      <c r="C101" s="793">
        <v>327</v>
      </c>
      <c r="D101" s="765" t="s">
        <v>1009</v>
      </c>
      <c r="E101" s="769" t="s">
        <v>10</v>
      </c>
      <c r="F101" s="801" t="s">
        <v>99</v>
      </c>
      <c r="G101" s="795" t="s">
        <v>12</v>
      </c>
      <c r="H101" s="766" t="s">
        <v>99</v>
      </c>
      <c r="I101" s="454" t="s">
        <v>1119</v>
      </c>
      <c r="J101" s="410" t="s">
        <v>600</v>
      </c>
      <c r="K101" s="453" t="s">
        <v>363</v>
      </c>
      <c r="L101" s="453" t="s">
        <v>329</v>
      </c>
      <c r="M101" s="793" t="s">
        <v>184</v>
      </c>
      <c r="N101" s="408">
        <f t="shared" si="3"/>
        <v>1</v>
      </c>
      <c r="O101" s="455"/>
      <c r="P101" s="455" t="s">
        <v>522</v>
      </c>
      <c r="Q101" s="455"/>
      <c r="R101" s="455"/>
      <c r="S101" s="455"/>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c r="LG101" s="2"/>
      <c r="LH101" s="2"/>
      <c r="LI101" s="2"/>
      <c r="LJ101" s="2"/>
      <c r="LK101" s="2"/>
      <c r="LL101" s="2"/>
      <c r="LM101" s="2"/>
      <c r="LN101" s="2"/>
      <c r="LO101" s="2"/>
      <c r="LP101" s="2"/>
      <c r="LQ101" s="2"/>
      <c r="LR101" s="2"/>
      <c r="LS101" s="2"/>
      <c r="LT101" s="2"/>
      <c r="LU101" s="2"/>
      <c r="LV101" s="2"/>
      <c r="LW101" s="2"/>
      <c r="LX101" s="2"/>
      <c r="LY101" s="2"/>
      <c r="LZ101" s="2"/>
      <c r="MA101" s="2"/>
      <c r="MB101" s="2"/>
      <c r="MC101" s="2"/>
      <c r="MD101" s="2"/>
      <c r="ME101" s="2"/>
      <c r="MF101" s="2"/>
      <c r="MG101" s="2"/>
      <c r="MH101" s="2"/>
      <c r="MI101" s="2"/>
      <c r="MJ101" s="2"/>
      <c r="MK101" s="2"/>
      <c r="ML101" s="2"/>
      <c r="MM101" s="2"/>
      <c r="MN101" s="2"/>
      <c r="MO101" s="2"/>
      <c r="MP101" s="2"/>
      <c r="MQ101" s="2"/>
      <c r="MR101" s="2"/>
      <c r="MS101" s="2"/>
      <c r="MT101" s="2"/>
      <c r="MU101" s="2"/>
      <c r="MV101" s="2"/>
      <c r="MW101" s="2"/>
      <c r="MX101" s="2"/>
      <c r="MY101" s="2"/>
      <c r="MZ101" s="2"/>
      <c r="NA101" s="2"/>
      <c r="NB101" s="2"/>
      <c r="NC101" s="2"/>
      <c r="ND101" s="2"/>
      <c r="NE101" s="2"/>
      <c r="NF101" s="2"/>
      <c r="NG101" s="2"/>
      <c r="NH101" s="2"/>
      <c r="NI101" s="2"/>
      <c r="NJ101" s="2"/>
      <c r="NK101" s="2"/>
      <c r="NL101" s="2"/>
      <c r="NM101" s="2"/>
      <c r="NN101" s="2"/>
      <c r="NO101" s="2"/>
      <c r="NP101" s="2"/>
      <c r="NQ101" s="2"/>
      <c r="NR101" s="2"/>
      <c r="NS101" s="2"/>
      <c r="NT101" s="2"/>
      <c r="NU101" s="2"/>
      <c r="NV101" s="2"/>
      <c r="NW101" s="2"/>
      <c r="NX101" s="2"/>
      <c r="NY101" s="2"/>
      <c r="NZ101" s="2"/>
      <c r="OA101" s="2"/>
      <c r="OB101" s="2"/>
      <c r="OC101" s="2"/>
      <c r="OD101" s="2"/>
      <c r="OE101" s="2"/>
      <c r="OF101" s="2"/>
      <c r="OG101" s="2"/>
      <c r="OH101" s="2"/>
      <c r="OI101" s="2"/>
      <c r="OJ101" s="2"/>
      <c r="OK101" s="2"/>
      <c r="OL101" s="2"/>
      <c r="OM101" s="2"/>
      <c r="ON101" s="2"/>
      <c r="OO101" s="2"/>
      <c r="OP101" s="2"/>
      <c r="OQ101" s="2"/>
      <c r="OR101" s="2"/>
      <c r="OS101" s="2"/>
      <c r="OT101" s="2"/>
      <c r="OU101" s="2"/>
      <c r="OV101" s="2"/>
      <c r="OW101" s="2"/>
      <c r="OX101" s="2"/>
      <c r="OY101" s="2"/>
      <c r="OZ101" s="2"/>
      <c r="PA101" s="2"/>
      <c r="PB101" s="2"/>
      <c r="PC101" s="2"/>
      <c r="PD101" s="2"/>
      <c r="PE101" s="2"/>
      <c r="PF101" s="2"/>
      <c r="PG101" s="2"/>
      <c r="PH101" s="2"/>
      <c r="PI101" s="2"/>
      <c r="PJ101" s="2"/>
      <c r="PK101" s="2"/>
      <c r="PL101" s="2"/>
      <c r="PM101" s="2"/>
      <c r="PN101" s="2"/>
      <c r="PO101" s="2"/>
      <c r="PP101" s="2"/>
      <c r="PQ101" s="2"/>
      <c r="PR101" s="2"/>
      <c r="PS101" s="2"/>
      <c r="PT101" s="2"/>
      <c r="PU101" s="2"/>
      <c r="PV101" s="2"/>
      <c r="PW101" s="2"/>
      <c r="PX101" s="2"/>
      <c r="PY101" s="2"/>
      <c r="PZ101" s="2"/>
      <c r="QA101" s="2"/>
      <c r="QB101" s="2"/>
      <c r="QC101" s="2"/>
      <c r="QD101" s="2"/>
      <c r="QE101" s="2"/>
      <c r="QF101" s="2"/>
      <c r="QG101" s="2"/>
      <c r="QH101" s="2"/>
      <c r="QI101" s="2"/>
      <c r="QJ101" s="2"/>
      <c r="QK101" s="2"/>
      <c r="QL101" s="2"/>
      <c r="QM101" s="2"/>
      <c r="QN101" s="2"/>
      <c r="QO101" s="2"/>
      <c r="QP101" s="2"/>
      <c r="QQ101" s="2"/>
      <c r="QR101" s="2"/>
      <c r="QS101" s="2"/>
      <c r="QT101" s="2"/>
      <c r="QU101" s="2"/>
    </row>
    <row r="102" spans="1:463" s="362" customFormat="1" ht="90" customHeight="1">
      <c r="A102" s="360"/>
      <c r="B102" s="461"/>
      <c r="C102" s="794"/>
      <c r="D102" s="765"/>
      <c r="E102" s="769"/>
      <c r="F102" s="802"/>
      <c r="G102" s="797"/>
      <c r="H102" s="768"/>
      <c r="I102" s="454" t="s">
        <v>1118</v>
      </c>
      <c r="J102" s="410" t="s">
        <v>600</v>
      </c>
      <c r="K102" s="453" t="s">
        <v>363</v>
      </c>
      <c r="L102" s="453" t="s">
        <v>329</v>
      </c>
      <c r="M102" s="794"/>
      <c r="N102" s="408">
        <f t="shared" si="3"/>
        <v>0</v>
      </c>
      <c r="O102" s="455"/>
      <c r="P102" s="455"/>
      <c r="Q102" s="455"/>
      <c r="R102" s="455" t="s">
        <v>522</v>
      </c>
      <c r="S102" s="455"/>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c r="IY102" s="2"/>
      <c r="IZ102" s="2"/>
      <c r="JA102" s="2"/>
      <c r="JB102" s="2"/>
      <c r="JC102" s="2"/>
      <c r="JD102" s="2"/>
      <c r="JE102" s="2"/>
      <c r="JF102" s="2"/>
      <c r="JG102" s="2"/>
      <c r="JH102" s="2"/>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c r="LG102" s="2"/>
      <c r="LH102" s="2"/>
      <c r="LI102" s="2"/>
      <c r="LJ102" s="2"/>
      <c r="LK102" s="2"/>
      <c r="LL102" s="2"/>
      <c r="LM102" s="2"/>
      <c r="LN102" s="2"/>
      <c r="LO102" s="2"/>
      <c r="LP102" s="2"/>
      <c r="LQ102" s="2"/>
      <c r="LR102" s="2"/>
      <c r="LS102" s="2"/>
      <c r="LT102" s="2"/>
      <c r="LU102" s="2"/>
      <c r="LV102" s="2"/>
      <c r="LW102" s="2"/>
      <c r="LX102" s="2"/>
      <c r="LY102" s="2"/>
      <c r="LZ102" s="2"/>
      <c r="MA102" s="2"/>
      <c r="MB102" s="2"/>
      <c r="MC102" s="2"/>
      <c r="MD102" s="2"/>
      <c r="ME102" s="2"/>
      <c r="MF102" s="2"/>
      <c r="MG102" s="2"/>
      <c r="MH102" s="2"/>
      <c r="MI102" s="2"/>
      <c r="MJ102" s="2"/>
      <c r="MK102" s="2"/>
      <c r="ML102" s="2"/>
      <c r="MM102" s="2"/>
      <c r="MN102" s="2"/>
      <c r="MO102" s="2"/>
      <c r="MP102" s="2"/>
      <c r="MQ102" s="2"/>
      <c r="MR102" s="2"/>
      <c r="MS102" s="2"/>
      <c r="MT102" s="2"/>
      <c r="MU102" s="2"/>
      <c r="MV102" s="2"/>
      <c r="MW102" s="2"/>
      <c r="MX102" s="2"/>
      <c r="MY102" s="2"/>
      <c r="MZ102" s="2"/>
      <c r="NA102" s="2"/>
      <c r="NB102" s="2"/>
      <c r="NC102" s="2"/>
      <c r="ND102" s="2"/>
      <c r="NE102" s="2"/>
      <c r="NF102" s="2"/>
      <c r="NG102" s="2"/>
      <c r="NH102" s="2"/>
      <c r="NI102" s="2"/>
      <c r="NJ102" s="2"/>
      <c r="NK102" s="2"/>
      <c r="NL102" s="2"/>
      <c r="NM102" s="2"/>
      <c r="NN102" s="2"/>
      <c r="NO102" s="2"/>
      <c r="NP102" s="2"/>
      <c r="NQ102" s="2"/>
      <c r="NR102" s="2"/>
      <c r="NS102" s="2"/>
      <c r="NT102" s="2"/>
      <c r="NU102" s="2"/>
      <c r="NV102" s="2"/>
      <c r="NW102" s="2"/>
      <c r="NX102" s="2"/>
      <c r="NY102" s="2"/>
      <c r="NZ102" s="2"/>
      <c r="OA102" s="2"/>
      <c r="OB102" s="2"/>
      <c r="OC102" s="2"/>
      <c r="OD102" s="2"/>
      <c r="OE102" s="2"/>
      <c r="OF102" s="2"/>
      <c r="OG102" s="2"/>
      <c r="OH102" s="2"/>
      <c r="OI102" s="2"/>
      <c r="OJ102" s="2"/>
      <c r="OK102" s="2"/>
      <c r="OL102" s="2"/>
      <c r="OM102" s="2"/>
      <c r="ON102" s="2"/>
      <c r="OO102" s="2"/>
      <c r="OP102" s="2"/>
      <c r="OQ102" s="2"/>
      <c r="OR102" s="2"/>
      <c r="OS102" s="2"/>
      <c r="OT102" s="2"/>
      <c r="OU102" s="2"/>
      <c r="OV102" s="2"/>
      <c r="OW102" s="2"/>
      <c r="OX102" s="2"/>
      <c r="OY102" s="2"/>
      <c r="OZ102" s="2"/>
      <c r="PA102" s="2"/>
      <c r="PB102" s="2"/>
      <c r="PC102" s="2"/>
      <c r="PD102" s="2"/>
      <c r="PE102" s="2"/>
      <c r="PF102" s="2"/>
      <c r="PG102" s="2"/>
      <c r="PH102" s="2"/>
      <c r="PI102" s="2"/>
      <c r="PJ102" s="2"/>
      <c r="PK102" s="2"/>
      <c r="PL102" s="2"/>
      <c r="PM102" s="2"/>
      <c r="PN102" s="2"/>
      <c r="PO102" s="2"/>
      <c r="PP102" s="2"/>
      <c r="PQ102" s="2"/>
      <c r="PR102" s="2"/>
      <c r="PS102" s="2"/>
      <c r="PT102" s="2"/>
      <c r="PU102" s="2"/>
      <c r="PV102" s="2"/>
      <c r="PW102" s="2"/>
      <c r="PX102" s="2"/>
      <c r="PY102" s="2"/>
      <c r="PZ102" s="2"/>
      <c r="QA102" s="2"/>
      <c r="QB102" s="2"/>
      <c r="QC102" s="2"/>
      <c r="QD102" s="2"/>
      <c r="QE102" s="2"/>
      <c r="QF102" s="2"/>
      <c r="QG102" s="2"/>
      <c r="QH102" s="2"/>
      <c r="QI102" s="2"/>
      <c r="QJ102" s="2"/>
      <c r="QK102" s="2"/>
      <c r="QL102" s="2"/>
      <c r="QM102" s="2"/>
      <c r="QN102" s="2"/>
      <c r="QO102" s="2"/>
      <c r="QP102" s="2"/>
      <c r="QQ102" s="2"/>
      <c r="QR102" s="2"/>
      <c r="QS102" s="2"/>
      <c r="QT102" s="2"/>
      <c r="QU102" s="2"/>
    </row>
    <row r="103" spans="1:463" s="2" customFormat="1" ht="22.8" customHeight="1">
      <c r="A103" s="405"/>
      <c r="B103" s="461">
        <v>184</v>
      </c>
      <c r="C103" s="463">
        <v>375</v>
      </c>
      <c r="D103" s="753" t="s">
        <v>169</v>
      </c>
      <c r="E103" s="754"/>
      <c r="F103" s="754"/>
      <c r="G103" s="754"/>
      <c r="H103" s="754"/>
      <c r="I103" s="755"/>
      <c r="J103" s="457" t="s">
        <v>331</v>
      </c>
      <c r="K103" s="457" t="s">
        <v>331</v>
      </c>
      <c r="L103" s="457" t="s">
        <v>331</v>
      </c>
      <c r="M103" s="457" t="s">
        <v>331</v>
      </c>
      <c r="N103" s="457" t="s">
        <v>331</v>
      </c>
      <c r="O103" s="457" t="s">
        <v>331</v>
      </c>
      <c r="P103" s="457" t="s">
        <v>331</v>
      </c>
      <c r="Q103" s="457" t="s">
        <v>331</v>
      </c>
      <c r="R103" s="457" t="s">
        <v>331</v>
      </c>
      <c r="S103" s="457" t="s">
        <v>331</v>
      </c>
      <c r="W103" s="368"/>
      <c r="X103" s="368"/>
      <c r="Y103" s="368"/>
      <c r="Z103" s="368"/>
      <c r="AA103" s="368"/>
      <c r="AB103" s="368"/>
      <c r="AC103" s="368"/>
      <c r="AD103" s="368"/>
      <c r="AE103" s="368"/>
      <c r="AF103" s="368"/>
      <c r="AG103" s="368"/>
      <c r="AH103" s="368"/>
      <c r="AI103" s="368"/>
      <c r="AJ103" s="368"/>
      <c r="AK103" s="368"/>
      <c r="AL103" s="368"/>
      <c r="AM103" s="368"/>
      <c r="AN103" s="368"/>
      <c r="AO103" s="368"/>
      <c r="AP103" s="368"/>
      <c r="AQ103" s="368"/>
      <c r="AR103" s="368"/>
      <c r="AS103" s="368"/>
      <c r="AT103" s="368"/>
      <c r="AU103" s="368"/>
      <c r="AV103" s="368"/>
      <c r="AW103" s="368"/>
      <c r="AX103" s="368"/>
      <c r="AY103" s="368"/>
      <c r="AZ103" s="368"/>
      <c r="BA103" s="368"/>
      <c r="BB103" s="368"/>
      <c r="BC103" s="368"/>
      <c r="BD103" s="368"/>
      <c r="BE103" s="368"/>
      <c r="BF103" s="368"/>
      <c r="BG103" s="368"/>
      <c r="BH103" s="368"/>
      <c r="BI103" s="368"/>
      <c r="BJ103" s="368"/>
      <c r="BK103" s="368"/>
      <c r="BL103" s="368"/>
      <c r="BM103" s="368"/>
      <c r="BN103" s="368"/>
      <c r="BO103" s="368"/>
      <c r="BP103" s="368"/>
      <c r="BQ103" s="368"/>
      <c r="BR103" s="368"/>
      <c r="BS103" s="368"/>
      <c r="BT103" s="368"/>
      <c r="BU103" s="368"/>
      <c r="BV103" s="368"/>
      <c r="BW103" s="368"/>
      <c r="BX103" s="368"/>
      <c r="BY103" s="368"/>
      <c r="BZ103" s="368"/>
      <c r="CA103" s="368"/>
      <c r="CB103" s="368"/>
      <c r="CC103" s="368"/>
      <c r="CD103" s="368"/>
      <c r="CE103" s="368"/>
      <c r="CF103" s="368"/>
      <c r="CG103" s="368"/>
      <c r="CH103" s="368"/>
      <c r="CI103" s="368"/>
      <c r="CJ103" s="368"/>
      <c r="CK103" s="368"/>
      <c r="CL103" s="368"/>
      <c r="CM103" s="368"/>
      <c r="CN103" s="368"/>
      <c r="CO103" s="368"/>
      <c r="CP103" s="368"/>
      <c r="CQ103" s="368"/>
      <c r="CR103" s="368"/>
      <c r="CS103" s="368"/>
      <c r="CT103" s="368"/>
      <c r="CU103" s="368"/>
      <c r="CV103" s="368"/>
      <c r="CW103" s="368"/>
      <c r="CX103" s="368"/>
      <c r="CY103" s="368"/>
      <c r="CZ103" s="368"/>
      <c r="DA103" s="368"/>
      <c r="DB103" s="368"/>
      <c r="DC103" s="368"/>
      <c r="DD103" s="368"/>
      <c r="DE103" s="368"/>
      <c r="DF103" s="368"/>
      <c r="DG103" s="368"/>
      <c r="DH103" s="368"/>
      <c r="DI103" s="368"/>
      <c r="DJ103" s="368"/>
      <c r="DK103" s="368"/>
      <c r="DL103" s="368"/>
      <c r="DM103" s="368"/>
      <c r="DN103" s="368"/>
      <c r="DO103" s="368"/>
      <c r="DP103" s="368"/>
      <c r="DQ103" s="368"/>
      <c r="DR103" s="368"/>
      <c r="DS103" s="368"/>
      <c r="DT103" s="368"/>
      <c r="DU103" s="368"/>
      <c r="DV103" s="368"/>
      <c r="DW103" s="368"/>
      <c r="DX103" s="368"/>
      <c r="DY103" s="368"/>
      <c r="DZ103" s="368"/>
      <c r="EA103" s="368"/>
      <c r="EB103" s="368"/>
      <c r="EC103" s="368"/>
      <c r="ED103" s="368"/>
      <c r="EE103" s="368"/>
      <c r="EF103" s="368"/>
      <c r="EG103" s="368"/>
      <c r="EH103" s="368"/>
      <c r="EI103" s="368"/>
      <c r="EJ103" s="368"/>
      <c r="EK103" s="368"/>
      <c r="EL103" s="368"/>
      <c r="EM103" s="368"/>
      <c r="EN103" s="368"/>
      <c r="EO103" s="368"/>
      <c r="EP103" s="368"/>
      <c r="EQ103" s="368"/>
      <c r="ER103" s="368"/>
      <c r="ES103" s="368"/>
      <c r="ET103" s="368"/>
      <c r="EU103" s="368"/>
      <c r="EV103" s="368"/>
      <c r="EW103" s="368"/>
      <c r="EX103" s="368"/>
      <c r="EY103" s="368"/>
      <c r="EZ103" s="368"/>
      <c r="FA103" s="368"/>
      <c r="FB103" s="368"/>
      <c r="FC103" s="368"/>
      <c r="FD103" s="368"/>
      <c r="FE103" s="368"/>
      <c r="FF103" s="368"/>
      <c r="FG103" s="368"/>
      <c r="FH103" s="368"/>
      <c r="FI103" s="368"/>
      <c r="FJ103" s="368"/>
      <c r="FK103" s="368"/>
      <c r="FL103" s="368"/>
      <c r="FM103" s="368"/>
      <c r="FN103" s="368"/>
      <c r="FO103" s="368"/>
      <c r="FP103" s="368"/>
      <c r="FQ103" s="368"/>
      <c r="FR103" s="368"/>
      <c r="FS103" s="368"/>
      <c r="FT103" s="368"/>
      <c r="FU103" s="368"/>
      <c r="FV103" s="368"/>
      <c r="FW103" s="368"/>
      <c r="FX103" s="368"/>
      <c r="FY103" s="368"/>
      <c r="FZ103" s="368"/>
      <c r="GA103" s="368"/>
      <c r="GB103" s="368"/>
      <c r="GC103" s="368"/>
      <c r="GD103" s="368"/>
      <c r="GE103" s="368"/>
      <c r="GF103" s="368"/>
      <c r="GG103" s="368"/>
      <c r="GH103" s="368"/>
      <c r="GI103" s="368"/>
      <c r="GJ103" s="368"/>
      <c r="GK103" s="368"/>
      <c r="GL103" s="368"/>
      <c r="GM103" s="368"/>
      <c r="GN103" s="368"/>
      <c r="GO103" s="368"/>
      <c r="GP103" s="368"/>
      <c r="GQ103" s="368"/>
      <c r="GR103" s="368"/>
      <c r="GS103" s="368"/>
      <c r="GT103" s="368"/>
      <c r="GU103" s="368"/>
      <c r="GV103" s="368"/>
      <c r="GW103" s="368"/>
      <c r="GX103" s="368"/>
      <c r="GY103" s="368"/>
      <c r="GZ103" s="368"/>
      <c r="HA103" s="368"/>
      <c r="HB103" s="368"/>
      <c r="HC103" s="368"/>
      <c r="HD103" s="368"/>
      <c r="HE103" s="368"/>
      <c r="HF103" s="368"/>
      <c r="HG103" s="368"/>
      <c r="HH103" s="368"/>
      <c r="HI103" s="368"/>
      <c r="HJ103" s="368"/>
      <c r="HK103" s="368"/>
      <c r="HL103" s="368"/>
      <c r="HM103" s="368"/>
      <c r="HN103" s="368"/>
      <c r="HO103" s="368"/>
      <c r="HP103" s="368"/>
      <c r="HQ103" s="368"/>
      <c r="HR103" s="368"/>
      <c r="HS103" s="368"/>
      <c r="HT103" s="368"/>
      <c r="HU103" s="368"/>
      <c r="HV103" s="368"/>
      <c r="HW103" s="368"/>
      <c r="HX103" s="368"/>
      <c r="HY103" s="368"/>
      <c r="HZ103" s="368"/>
      <c r="IA103" s="368"/>
      <c r="IB103" s="368"/>
      <c r="IC103" s="368"/>
      <c r="ID103" s="368"/>
      <c r="IE103" s="368"/>
      <c r="IF103" s="368"/>
      <c r="IG103" s="368"/>
      <c r="IH103" s="368"/>
      <c r="II103" s="368"/>
      <c r="IJ103" s="368"/>
      <c r="IK103" s="368"/>
      <c r="IL103" s="368"/>
      <c r="IM103" s="368"/>
      <c r="IN103" s="368"/>
      <c r="IO103" s="368"/>
      <c r="IP103" s="368"/>
      <c r="IQ103" s="368"/>
      <c r="IR103" s="368"/>
      <c r="IS103" s="368"/>
      <c r="IT103" s="368"/>
      <c r="IU103" s="368"/>
      <c r="IV103" s="368"/>
      <c r="IW103" s="368"/>
      <c r="IX103" s="368"/>
      <c r="IY103" s="368"/>
      <c r="IZ103" s="368"/>
      <c r="JA103" s="368"/>
      <c r="JB103" s="368"/>
      <c r="JC103" s="368"/>
      <c r="JD103" s="368"/>
      <c r="JE103" s="368"/>
      <c r="JF103" s="368"/>
      <c r="JG103" s="368"/>
      <c r="JH103" s="368"/>
      <c r="JI103" s="368"/>
      <c r="JJ103" s="368"/>
      <c r="JK103" s="368"/>
      <c r="JL103" s="368"/>
      <c r="JM103" s="368"/>
      <c r="JN103" s="368"/>
      <c r="JO103" s="368"/>
      <c r="JP103" s="368"/>
      <c r="JQ103" s="368"/>
      <c r="JR103" s="368"/>
      <c r="JS103" s="368"/>
      <c r="JT103" s="368"/>
      <c r="JU103" s="368"/>
      <c r="JV103" s="368"/>
      <c r="JW103" s="368"/>
      <c r="JX103" s="368"/>
      <c r="JY103" s="368"/>
      <c r="JZ103" s="368"/>
      <c r="KA103" s="368"/>
      <c r="KB103" s="368"/>
      <c r="KC103" s="368"/>
      <c r="KD103" s="368"/>
      <c r="KE103" s="368"/>
      <c r="KF103" s="368"/>
      <c r="KG103" s="368"/>
      <c r="KH103" s="368"/>
      <c r="KI103" s="368"/>
      <c r="KJ103" s="368"/>
      <c r="KK103" s="368"/>
      <c r="KL103" s="368"/>
      <c r="KM103" s="368"/>
      <c r="KN103" s="368"/>
      <c r="KO103" s="368"/>
      <c r="KP103" s="368"/>
      <c r="KQ103" s="368"/>
      <c r="KR103" s="368"/>
      <c r="KS103" s="368"/>
      <c r="KT103" s="368"/>
      <c r="KU103" s="368"/>
      <c r="KV103" s="368"/>
      <c r="KW103" s="368"/>
      <c r="KX103" s="368"/>
      <c r="KY103" s="368"/>
      <c r="KZ103" s="368"/>
      <c r="LA103" s="368"/>
      <c r="LB103" s="368"/>
      <c r="LC103" s="368"/>
      <c r="LD103" s="368"/>
      <c r="LE103" s="368"/>
      <c r="LF103" s="368"/>
      <c r="LG103" s="368"/>
      <c r="LH103" s="368"/>
      <c r="LI103" s="368"/>
      <c r="LJ103" s="368"/>
      <c r="LK103" s="368"/>
      <c r="LL103" s="368"/>
      <c r="LM103" s="368"/>
      <c r="LN103" s="368"/>
      <c r="LO103" s="368"/>
      <c r="LP103" s="368"/>
      <c r="LQ103" s="368"/>
      <c r="LR103" s="368"/>
      <c r="LS103" s="368"/>
      <c r="LT103" s="368"/>
      <c r="LU103" s="368"/>
      <c r="LV103" s="368"/>
      <c r="LW103" s="368"/>
      <c r="LX103" s="368"/>
      <c r="LY103" s="368"/>
      <c r="LZ103" s="368"/>
      <c r="MA103" s="368"/>
      <c r="MB103" s="368"/>
      <c r="MC103" s="368"/>
      <c r="MD103" s="368"/>
      <c r="ME103" s="368"/>
      <c r="MF103" s="368"/>
      <c r="MG103" s="368"/>
      <c r="MH103" s="368"/>
      <c r="MI103" s="368"/>
      <c r="MJ103" s="368"/>
      <c r="MK103" s="368"/>
      <c r="ML103" s="368"/>
      <c r="MM103" s="368"/>
      <c r="MN103" s="368"/>
      <c r="MO103" s="368"/>
      <c r="MP103" s="368"/>
      <c r="MQ103" s="368"/>
      <c r="MR103" s="368"/>
      <c r="MS103" s="368"/>
      <c r="MT103" s="368"/>
      <c r="MU103" s="368"/>
      <c r="MV103" s="368"/>
      <c r="MW103" s="368"/>
      <c r="MX103" s="368"/>
      <c r="MY103" s="368"/>
      <c r="MZ103" s="368"/>
      <c r="NA103" s="368"/>
      <c r="NB103" s="368"/>
      <c r="NC103" s="368"/>
      <c r="ND103" s="368"/>
      <c r="NE103" s="368"/>
      <c r="NF103" s="368"/>
      <c r="NG103" s="368"/>
      <c r="NH103" s="368"/>
      <c r="NI103" s="368"/>
      <c r="NJ103" s="368"/>
      <c r="NK103" s="368"/>
      <c r="NL103" s="368"/>
      <c r="NM103" s="368"/>
      <c r="NN103" s="368"/>
      <c r="NO103" s="368"/>
      <c r="NP103" s="368"/>
      <c r="NQ103" s="368"/>
      <c r="NR103" s="368"/>
      <c r="NS103" s="368"/>
      <c r="NT103" s="368"/>
      <c r="NU103" s="368"/>
      <c r="NV103" s="368"/>
      <c r="NW103" s="368"/>
      <c r="NX103" s="368"/>
      <c r="NY103" s="368"/>
      <c r="NZ103" s="368"/>
      <c r="OA103" s="368"/>
      <c r="OB103" s="368"/>
      <c r="OC103" s="368"/>
      <c r="OD103" s="368"/>
      <c r="OE103" s="368"/>
      <c r="OF103" s="368"/>
      <c r="OG103" s="368"/>
      <c r="OH103" s="368"/>
      <c r="OI103" s="368"/>
      <c r="OJ103" s="368"/>
      <c r="OK103" s="368"/>
      <c r="OL103" s="368"/>
      <c r="OM103" s="368"/>
      <c r="ON103" s="368"/>
      <c r="OO103" s="368"/>
      <c r="OP103" s="368"/>
      <c r="OQ103" s="368"/>
      <c r="OR103" s="368"/>
      <c r="OS103" s="368"/>
      <c r="OT103" s="368"/>
      <c r="OU103" s="368"/>
      <c r="OV103" s="368"/>
      <c r="OW103" s="368"/>
      <c r="OX103" s="368"/>
      <c r="OY103" s="368"/>
      <c r="OZ103" s="368"/>
      <c r="PA103" s="368"/>
      <c r="PB103" s="368"/>
      <c r="PC103" s="368"/>
      <c r="PD103" s="368"/>
      <c r="PE103" s="368"/>
      <c r="PF103" s="368"/>
      <c r="PG103" s="368"/>
      <c r="PH103" s="368"/>
      <c r="PI103" s="368"/>
      <c r="PJ103" s="368"/>
      <c r="PK103" s="368"/>
      <c r="PL103" s="368"/>
      <c r="PM103" s="368"/>
      <c r="PN103" s="368"/>
      <c r="PO103" s="368"/>
      <c r="PP103" s="368"/>
      <c r="PQ103" s="368"/>
      <c r="PR103" s="368"/>
      <c r="PS103" s="368"/>
      <c r="PT103" s="368"/>
      <c r="PU103" s="368"/>
      <c r="PV103" s="368"/>
      <c r="PW103" s="368"/>
      <c r="PX103" s="368"/>
      <c r="PY103" s="368"/>
      <c r="PZ103" s="368"/>
      <c r="QA103" s="368"/>
      <c r="QB103" s="368"/>
      <c r="QC103" s="368"/>
      <c r="QD103" s="368"/>
      <c r="QE103" s="368"/>
      <c r="QF103" s="368"/>
      <c r="QG103" s="368"/>
      <c r="QH103" s="368"/>
      <c r="QI103" s="368"/>
      <c r="QJ103" s="368"/>
      <c r="QK103" s="368"/>
      <c r="QL103" s="368"/>
      <c r="QM103" s="368"/>
      <c r="QN103" s="368"/>
      <c r="QO103" s="368"/>
      <c r="QP103" s="368"/>
      <c r="QQ103" s="368"/>
      <c r="QR103" s="368"/>
      <c r="QS103" s="368"/>
      <c r="QT103" s="368"/>
      <c r="QU103" s="368"/>
    </row>
    <row r="104" spans="1:463" s="2" customFormat="1" ht="24.75" customHeight="1">
      <c r="A104" s="405"/>
      <c r="B104" s="461">
        <v>185</v>
      </c>
      <c r="C104" s="463">
        <v>376</v>
      </c>
      <c r="D104" s="753" t="s">
        <v>272</v>
      </c>
      <c r="E104" s="754"/>
      <c r="F104" s="754"/>
      <c r="G104" s="754"/>
      <c r="H104" s="754"/>
      <c r="I104" s="755"/>
      <c r="J104" s="457" t="s">
        <v>331</v>
      </c>
      <c r="K104" s="457" t="s">
        <v>331</v>
      </c>
      <c r="L104" s="457" t="s">
        <v>331</v>
      </c>
      <c r="M104" s="457" t="s">
        <v>331</v>
      </c>
      <c r="N104" s="457" t="s">
        <v>331</v>
      </c>
      <c r="O104" s="457" t="s">
        <v>331</v>
      </c>
      <c r="P104" s="457" t="s">
        <v>331</v>
      </c>
      <c r="Q104" s="457" t="s">
        <v>331</v>
      </c>
      <c r="R104" s="457" t="s">
        <v>331</v>
      </c>
      <c r="S104" s="457" t="s">
        <v>331</v>
      </c>
      <c r="W104" s="368"/>
      <c r="X104" s="368"/>
      <c r="Y104" s="368"/>
      <c r="Z104" s="368"/>
      <c r="AA104" s="368"/>
      <c r="AB104" s="368"/>
      <c r="AC104" s="368"/>
      <c r="AD104" s="368"/>
      <c r="AE104" s="368"/>
      <c r="AF104" s="368"/>
      <c r="AG104" s="368"/>
      <c r="AH104" s="368"/>
      <c r="AI104" s="368"/>
      <c r="AJ104" s="368"/>
      <c r="AK104" s="368"/>
      <c r="AL104" s="368"/>
      <c r="AM104" s="368"/>
      <c r="AN104" s="368"/>
      <c r="AO104" s="368"/>
      <c r="AP104" s="368"/>
      <c r="AQ104" s="368"/>
      <c r="AR104" s="368"/>
      <c r="AS104" s="368"/>
      <c r="AT104" s="368"/>
      <c r="AU104" s="368"/>
      <c r="AV104" s="368"/>
      <c r="AW104" s="368"/>
      <c r="AX104" s="368"/>
      <c r="AY104" s="368"/>
      <c r="AZ104" s="368"/>
      <c r="BA104" s="368"/>
      <c r="BB104" s="368"/>
      <c r="BC104" s="368"/>
      <c r="BD104" s="368"/>
      <c r="BE104" s="368"/>
      <c r="BF104" s="368"/>
      <c r="BG104" s="368"/>
      <c r="BH104" s="368"/>
      <c r="BI104" s="368"/>
      <c r="BJ104" s="368"/>
      <c r="BK104" s="368"/>
      <c r="BL104" s="368"/>
      <c r="BM104" s="368"/>
      <c r="BN104" s="368"/>
      <c r="BO104" s="368"/>
      <c r="BP104" s="368"/>
      <c r="BQ104" s="368"/>
      <c r="BR104" s="368"/>
      <c r="BS104" s="368"/>
      <c r="BT104" s="368"/>
      <c r="BU104" s="368"/>
      <c r="BV104" s="368"/>
      <c r="BW104" s="368"/>
      <c r="BX104" s="368"/>
      <c r="BY104" s="368"/>
      <c r="BZ104" s="368"/>
      <c r="CA104" s="368"/>
      <c r="CB104" s="368"/>
      <c r="CC104" s="368"/>
      <c r="CD104" s="368"/>
      <c r="CE104" s="368"/>
      <c r="CF104" s="368"/>
      <c r="CG104" s="368"/>
      <c r="CH104" s="368"/>
      <c r="CI104" s="368"/>
      <c r="CJ104" s="368"/>
      <c r="CK104" s="368"/>
      <c r="CL104" s="368"/>
      <c r="CM104" s="368"/>
      <c r="CN104" s="368"/>
      <c r="CO104" s="368"/>
      <c r="CP104" s="368"/>
      <c r="CQ104" s="368"/>
      <c r="CR104" s="368"/>
      <c r="CS104" s="368"/>
      <c r="CT104" s="368"/>
      <c r="CU104" s="368"/>
      <c r="CV104" s="368"/>
      <c r="CW104" s="368"/>
      <c r="CX104" s="368"/>
      <c r="CY104" s="368"/>
      <c r="CZ104" s="368"/>
      <c r="DA104" s="368"/>
      <c r="DB104" s="368"/>
      <c r="DC104" s="368"/>
      <c r="DD104" s="368"/>
      <c r="DE104" s="368"/>
      <c r="DF104" s="368"/>
      <c r="DG104" s="368"/>
      <c r="DH104" s="368"/>
      <c r="DI104" s="368"/>
      <c r="DJ104" s="368"/>
      <c r="DK104" s="368"/>
      <c r="DL104" s="368"/>
      <c r="DM104" s="368"/>
      <c r="DN104" s="368"/>
      <c r="DO104" s="368"/>
      <c r="DP104" s="368"/>
      <c r="DQ104" s="368"/>
      <c r="DR104" s="368"/>
      <c r="DS104" s="368"/>
      <c r="DT104" s="368"/>
      <c r="DU104" s="368"/>
      <c r="DV104" s="368"/>
      <c r="DW104" s="368"/>
      <c r="DX104" s="368"/>
      <c r="DY104" s="368"/>
      <c r="DZ104" s="368"/>
      <c r="EA104" s="368"/>
      <c r="EB104" s="368"/>
      <c r="EC104" s="368"/>
      <c r="ED104" s="368"/>
      <c r="EE104" s="368"/>
      <c r="EF104" s="368"/>
      <c r="EG104" s="368"/>
      <c r="EH104" s="368"/>
      <c r="EI104" s="368"/>
      <c r="EJ104" s="368"/>
      <c r="EK104" s="368"/>
      <c r="EL104" s="368"/>
      <c r="EM104" s="368"/>
      <c r="EN104" s="368"/>
      <c r="EO104" s="368"/>
      <c r="EP104" s="368"/>
      <c r="EQ104" s="368"/>
      <c r="ER104" s="368"/>
      <c r="ES104" s="368"/>
      <c r="ET104" s="368"/>
      <c r="EU104" s="368"/>
      <c r="EV104" s="368"/>
      <c r="EW104" s="368"/>
      <c r="EX104" s="368"/>
      <c r="EY104" s="368"/>
      <c r="EZ104" s="368"/>
      <c r="FA104" s="368"/>
      <c r="FB104" s="368"/>
      <c r="FC104" s="368"/>
      <c r="FD104" s="368"/>
      <c r="FE104" s="368"/>
      <c r="FF104" s="368"/>
      <c r="FG104" s="368"/>
      <c r="FH104" s="368"/>
      <c r="FI104" s="368"/>
      <c r="FJ104" s="368"/>
      <c r="FK104" s="368"/>
      <c r="FL104" s="368"/>
      <c r="FM104" s="368"/>
      <c r="FN104" s="368"/>
      <c r="FO104" s="368"/>
      <c r="FP104" s="368"/>
      <c r="FQ104" s="368"/>
      <c r="FR104" s="368"/>
      <c r="FS104" s="368"/>
      <c r="FT104" s="368"/>
      <c r="FU104" s="368"/>
      <c r="FV104" s="368"/>
      <c r="FW104" s="368"/>
      <c r="FX104" s="368"/>
      <c r="FY104" s="368"/>
      <c r="FZ104" s="368"/>
      <c r="GA104" s="368"/>
      <c r="GB104" s="368"/>
      <c r="GC104" s="368"/>
      <c r="GD104" s="368"/>
      <c r="GE104" s="368"/>
      <c r="GF104" s="368"/>
      <c r="GG104" s="368"/>
      <c r="GH104" s="368"/>
      <c r="GI104" s="368"/>
      <c r="GJ104" s="368"/>
      <c r="GK104" s="368"/>
      <c r="GL104" s="368"/>
      <c r="GM104" s="368"/>
      <c r="GN104" s="368"/>
      <c r="GO104" s="368"/>
      <c r="GP104" s="368"/>
      <c r="GQ104" s="368"/>
      <c r="GR104" s="368"/>
      <c r="GS104" s="368"/>
      <c r="GT104" s="368"/>
      <c r="GU104" s="368"/>
      <c r="GV104" s="368"/>
      <c r="GW104" s="368"/>
      <c r="GX104" s="368"/>
      <c r="GY104" s="368"/>
      <c r="GZ104" s="368"/>
      <c r="HA104" s="368"/>
      <c r="HB104" s="368"/>
      <c r="HC104" s="368"/>
      <c r="HD104" s="368"/>
      <c r="HE104" s="368"/>
      <c r="HF104" s="368"/>
      <c r="HG104" s="368"/>
      <c r="HH104" s="368"/>
      <c r="HI104" s="368"/>
      <c r="HJ104" s="368"/>
      <c r="HK104" s="368"/>
      <c r="HL104" s="368"/>
      <c r="HM104" s="368"/>
      <c r="HN104" s="368"/>
      <c r="HO104" s="368"/>
      <c r="HP104" s="368"/>
      <c r="HQ104" s="368"/>
      <c r="HR104" s="368"/>
      <c r="HS104" s="368"/>
      <c r="HT104" s="368"/>
      <c r="HU104" s="368"/>
      <c r="HV104" s="368"/>
      <c r="HW104" s="368"/>
      <c r="HX104" s="368"/>
      <c r="HY104" s="368"/>
      <c r="HZ104" s="368"/>
      <c r="IA104" s="368"/>
      <c r="IB104" s="368"/>
      <c r="IC104" s="368"/>
      <c r="ID104" s="368"/>
      <c r="IE104" s="368"/>
      <c r="IF104" s="368"/>
      <c r="IG104" s="368"/>
      <c r="IH104" s="368"/>
      <c r="II104" s="368"/>
      <c r="IJ104" s="368"/>
      <c r="IK104" s="368"/>
      <c r="IL104" s="368"/>
      <c r="IM104" s="368"/>
      <c r="IN104" s="368"/>
      <c r="IO104" s="368"/>
      <c r="IP104" s="368"/>
      <c r="IQ104" s="368"/>
      <c r="IR104" s="368"/>
      <c r="IS104" s="368"/>
      <c r="IT104" s="368"/>
      <c r="IU104" s="368"/>
      <c r="IV104" s="368"/>
      <c r="IW104" s="368"/>
      <c r="IX104" s="368"/>
      <c r="IY104" s="368"/>
      <c r="IZ104" s="368"/>
      <c r="JA104" s="368"/>
      <c r="JB104" s="368"/>
      <c r="JC104" s="368"/>
      <c r="JD104" s="368"/>
      <c r="JE104" s="368"/>
      <c r="JF104" s="368"/>
      <c r="JG104" s="368"/>
      <c r="JH104" s="368"/>
      <c r="JI104" s="368"/>
      <c r="JJ104" s="368"/>
      <c r="JK104" s="368"/>
      <c r="JL104" s="368"/>
      <c r="JM104" s="368"/>
      <c r="JN104" s="368"/>
      <c r="JO104" s="368"/>
      <c r="JP104" s="368"/>
      <c r="JQ104" s="368"/>
      <c r="JR104" s="368"/>
      <c r="JS104" s="368"/>
      <c r="JT104" s="368"/>
      <c r="JU104" s="368"/>
      <c r="JV104" s="368"/>
      <c r="JW104" s="368"/>
      <c r="JX104" s="368"/>
      <c r="JY104" s="368"/>
      <c r="JZ104" s="368"/>
      <c r="KA104" s="368"/>
      <c r="KB104" s="368"/>
      <c r="KC104" s="368"/>
      <c r="KD104" s="368"/>
      <c r="KE104" s="368"/>
      <c r="KF104" s="368"/>
      <c r="KG104" s="368"/>
      <c r="KH104" s="368"/>
      <c r="KI104" s="368"/>
      <c r="KJ104" s="368"/>
      <c r="KK104" s="368"/>
      <c r="KL104" s="368"/>
      <c r="KM104" s="368"/>
      <c r="KN104" s="368"/>
      <c r="KO104" s="368"/>
      <c r="KP104" s="368"/>
      <c r="KQ104" s="368"/>
      <c r="KR104" s="368"/>
      <c r="KS104" s="368"/>
      <c r="KT104" s="368"/>
      <c r="KU104" s="368"/>
      <c r="KV104" s="368"/>
      <c r="KW104" s="368"/>
      <c r="KX104" s="368"/>
      <c r="KY104" s="368"/>
      <c r="KZ104" s="368"/>
      <c r="LA104" s="368"/>
      <c r="LB104" s="368"/>
      <c r="LC104" s="368"/>
      <c r="LD104" s="368"/>
      <c r="LE104" s="368"/>
      <c r="LF104" s="368"/>
      <c r="LG104" s="368"/>
      <c r="LH104" s="368"/>
      <c r="LI104" s="368"/>
      <c r="LJ104" s="368"/>
      <c r="LK104" s="368"/>
      <c r="LL104" s="368"/>
      <c r="LM104" s="368"/>
      <c r="LN104" s="368"/>
      <c r="LO104" s="368"/>
      <c r="LP104" s="368"/>
      <c r="LQ104" s="368"/>
      <c r="LR104" s="368"/>
      <c r="LS104" s="368"/>
      <c r="LT104" s="368"/>
      <c r="LU104" s="368"/>
      <c r="LV104" s="368"/>
      <c r="LW104" s="368"/>
      <c r="LX104" s="368"/>
      <c r="LY104" s="368"/>
      <c r="LZ104" s="368"/>
      <c r="MA104" s="368"/>
      <c r="MB104" s="368"/>
      <c r="MC104" s="368"/>
      <c r="MD104" s="368"/>
      <c r="ME104" s="368"/>
      <c r="MF104" s="368"/>
      <c r="MG104" s="368"/>
      <c r="MH104" s="368"/>
      <c r="MI104" s="368"/>
      <c r="MJ104" s="368"/>
      <c r="MK104" s="368"/>
      <c r="ML104" s="368"/>
      <c r="MM104" s="368"/>
      <c r="MN104" s="368"/>
      <c r="MO104" s="368"/>
      <c r="MP104" s="368"/>
      <c r="MQ104" s="368"/>
      <c r="MR104" s="368"/>
      <c r="MS104" s="368"/>
      <c r="MT104" s="368"/>
      <c r="MU104" s="368"/>
      <c r="MV104" s="368"/>
      <c r="MW104" s="368"/>
      <c r="MX104" s="368"/>
      <c r="MY104" s="368"/>
      <c r="MZ104" s="368"/>
      <c r="NA104" s="368"/>
      <c r="NB104" s="368"/>
      <c r="NC104" s="368"/>
      <c r="ND104" s="368"/>
      <c r="NE104" s="368"/>
      <c r="NF104" s="368"/>
      <c r="NG104" s="368"/>
      <c r="NH104" s="368"/>
      <c r="NI104" s="368"/>
      <c r="NJ104" s="368"/>
      <c r="NK104" s="368"/>
      <c r="NL104" s="368"/>
      <c r="NM104" s="368"/>
      <c r="NN104" s="368"/>
      <c r="NO104" s="368"/>
      <c r="NP104" s="368"/>
      <c r="NQ104" s="368"/>
      <c r="NR104" s="368"/>
      <c r="NS104" s="368"/>
      <c r="NT104" s="368"/>
      <c r="NU104" s="368"/>
      <c r="NV104" s="368"/>
      <c r="NW104" s="368"/>
      <c r="NX104" s="368"/>
      <c r="NY104" s="368"/>
      <c r="NZ104" s="368"/>
      <c r="OA104" s="368"/>
      <c r="OB104" s="368"/>
      <c r="OC104" s="368"/>
      <c r="OD104" s="368"/>
      <c r="OE104" s="368"/>
      <c r="OF104" s="368"/>
      <c r="OG104" s="368"/>
      <c r="OH104" s="368"/>
      <c r="OI104" s="368"/>
      <c r="OJ104" s="368"/>
      <c r="OK104" s="368"/>
      <c r="OL104" s="368"/>
      <c r="OM104" s="368"/>
      <c r="ON104" s="368"/>
      <c r="OO104" s="368"/>
      <c r="OP104" s="368"/>
      <c r="OQ104" s="368"/>
      <c r="OR104" s="368"/>
      <c r="OS104" s="368"/>
      <c r="OT104" s="368"/>
      <c r="OU104" s="368"/>
      <c r="OV104" s="368"/>
      <c r="OW104" s="368"/>
      <c r="OX104" s="368"/>
      <c r="OY104" s="368"/>
      <c r="OZ104" s="368"/>
      <c r="PA104" s="368"/>
      <c r="PB104" s="368"/>
      <c r="PC104" s="368"/>
      <c r="PD104" s="368"/>
      <c r="PE104" s="368"/>
      <c r="PF104" s="368"/>
      <c r="PG104" s="368"/>
      <c r="PH104" s="368"/>
      <c r="PI104" s="368"/>
      <c r="PJ104" s="368"/>
      <c r="PK104" s="368"/>
      <c r="PL104" s="368"/>
      <c r="PM104" s="368"/>
      <c r="PN104" s="368"/>
      <c r="PO104" s="368"/>
      <c r="PP104" s="368"/>
      <c r="PQ104" s="368"/>
      <c r="PR104" s="368"/>
      <c r="PS104" s="368"/>
      <c r="PT104" s="368"/>
      <c r="PU104" s="368"/>
      <c r="PV104" s="368"/>
      <c r="PW104" s="368"/>
      <c r="PX104" s="368"/>
      <c r="PY104" s="368"/>
      <c r="PZ104" s="368"/>
      <c r="QA104" s="368"/>
      <c r="QB104" s="368"/>
      <c r="QC104" s="368"/>
      <c r="QD104" s="368"/>
      <c r="QE104" s="368"/>
      <c r="QF104" s="368"/>
      <c r="QG104" s="368"/>
      <c r="QH104" s="368"/>
      <c r="QI104" s="368"/>
      <c r="QJ104" s="368"/>
      <c r="QK104" s="368"/>
      <c r="QL104" s="368"/>
      <c r="QM104" s="368"/>
      <c r="QN104" s="368"/>
      <c r="QO104" s="368"/>
      <c r="QP104" s="368"/>
      <c r="QQ104" s="368"/>
      <c r="QR104" s="368"/>
      <c r="QS104" s="368"/>
      <c r="QT104" s="368"/>
      <c r="QU104" s="368"/>
    </row>
    <row r="105" spans="1:463" s="368" customFormat="1" ht="24.75" customHeight="1">
      <c r="A105" s="385"/>
      <c r="B105" s="366">
        <v>185</v>
      </c>
      <c r="C105" s="466">
        <v>380</v>
      </c>
      <c r="D105" s="753" t="s">
        <v>1050</v>
      </c>
      <c r="E105" s="754"/>
      <c r="F105" s="754"/>
      <c r="G105" s="754"/>
      <c r="H105" s="754"/>
      <c r="I105" s="755"/>
      <c r="J105" s="457" t="s">
        <v>331</v>
      </c>
      <c r="K105" s="457" t="s">
        <v>331</v>
      </c>
      <c r="L105" s="457" t="s">
        <v>331</v>
      </c>
      <c r="M105" s="457" t="s">
        <v>331</v>
      </c>
      <c r="N105" s="457" t="s">
        <v>331</v>
      </c>
      <c r="O105" s="457" t="s">
        <v>331</v>
      </c>
      <c r="P105" s="457" t="s">
        <v>331</v>
      </c>
      <c r="Q105" s="457" t="s">
        <v>331</v>
      </c>
      <c r="R105" s="457" t="s">
        <v>331</v>
      </c>
      <c r="S105" s="457" t="s">
        <v>331</v>
      </c>
      <c r="T105" s="396"/>
      <c r="U105" s="367"/>
      <c r="V105" s="367"/>
      <c r="W105" s="365"/>
      <c r="X105" s="365"/>
      <c r="Y105" s="365"/>
      <c r="Z105" s="365"/>
      <c r="AA105" s="365"/>
      <c r="AB105" s="365"/>
      <c r="AC105" s="365"/>
      <c r="AD105" s="365"/>
      <c r="AE105" s="365"/>
      <c r="AF105" s="365"/>
      <c r="AG105" s="365"/>
      <c r="AH105" s="365"/>
      <c r="AI105" s="365"/>
      <c r="AJ105" s="365"/>
      <c r="AK105" s="365"/>
      <c r="AL105" s="365"/>
      <c r="AM105" s="365"/>
      <c r="AN105" s="365"/>
      <c r="AO105" s="365"/>
      <c r="AP105" s="365"/>
      <c r="AQ105" s="365"/>
      <c r="AR105" s="365"/>
      <c r="AS105" s="365"/>
      <c r="AT105" s="365"/>
      <c r="AU105" s="365"/>
      <c r="AV105" s="365"/>
      <c r="AW105" s="365"/>
      <c r="AX105" s="365"/>
      <c r="AY105" s="365"/>
      <c r="AZ105" s="365"/>
      <c r="BA105" s="365"/>
      <c r="BB105" s="365"/>
      <c r="BC105" s="365"/>
      <c r="BD105" s="365"/>
      <c r="BE105" s="365"/>
      <c r="BF105" s="365"/>
      <c r="BG105" s="365"/>
      <c r="BH105" s="365"/>
      <c r="BI105" s="365"/>
      <c r="BJ105" s="365"/>
      <c r="BK105" s="365"/>
      <c r="BL105" s="365"/>
      <c r="BM105" s="365"/>
      <c r="BN105" s="365"/>
      <c r="BO105" s="365"/>
      <c r="BP105" s="365"/>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c r="EB105" s="365"/>
      <c r="EC105" s="365"/>
      <c r="ED105" s="365"/>
      <c r="EE105" s="365"/>
      <c r="EF105" s="365"/>
      <c r="EG105" s="365"/>
      <c r="EH105" s="365"/>
      <c r="EI105" s="365"/>
      <c r="EJ105" s="365"/>
      <c r="EK105" s="365"/>
      <c r="EL105" s="365"/>
      <c r="EM105" s="365"/>
      <c r="EN105" s="365"/>
      <c r="EO105" s="365"/>
      <c r="EP105" s="365"/>
      <c r="EQ105" s="365"/>
      <c r="ER105" s="365"/>
      <c r="ES105" s="365"/>
      <c r="ET105" s="365"/>
      <c r="EU105" s="365"/>
      <c r="EV105" s="365"/>
      <c r="EW105" s="365"/>
      <c r="EX105" s="365"/>
      <c r="EY105" s="365"/>
      <c r="EZ105" s="365"/>
      <c r="FA105" s="365"/>
      <c r="FB105" s="365"/>
      <c r="FC105" s="365"/>
      <c r="FD105" s="365"/>
      <c r="FE105" s="365"/>
      <c r="FF105" s="365"/>
      <c r="FG105" s="365"/>
      <c r="FH105" s="365"/>
      <c r="FI105" s="365"/>
      <c r="FJ105" s="365"/>
      <c r="FK105" s="365"/>
      <c r="FL105" s="365"/>
      <c r="FM105" s="365"/>
      <c r="FN105" s="365"/>
      <c r="FO105" s="365"/>
      <c r="FP105" s="365"/>
      <c r="FQ105" s="365"/>
      <c r="FR105" s="365"/>
      <c r="FS105" s="365"/>
      <c r="FT105" s="365"/>
      <c r="FU105" s="365"/>
      <c r="FV105" s="365"/>
      <c r="FW105" s="365"/>
      <c r="FX105" s="365"/>
      <c r="FY105" s="365"/>
      <c r="FZ105" s="365"/>
      <c r="GA105" s="365"/>
      <c r="GB105" s="365"/>
      <c r="GC105" s="365"/>
      <c r="GD105" s="365"/>
      <c r="GE105" s="365"/>
      <c r="GF105" s="365"/>
      <c r="GG105" s="365"/>
      <c r="GH105" s="365"/>
      <c r="GI105" s="365"/>
      <c r="GJ105" s="365"/>
      <c r="GK105" s="365"/>
      <c r="GL105" s="365"/>
      <c r="GM105" s="365"/>
      <c r="GN105" s="365"/>
      <c r="GO105" s="365"/>
      <c r="GP105" s="365"/>
      <c r="GQ105" s="365"/>
      <c r="GR105" s="365"/>
      <c r="GS105" s="365"/>
      <c r="GT105" s="365"/>
      <c r="GU105" s="365"/>
      <c r="GV105" s="365"/>
      <c r="GW105" s="365"/>
      <c r="GX105" s="365"/>
      <c r="GY105" s="365"/>
      <c r="GZ105" s="365"/>
      <c r="HA105" s="365"/>
      <c r="HB105" s="365"/>
      <c r="HC105" s="365"/>
      <c r="HD105" s="365"/>
      <c r="HE105" s="365"/>
      <c r="HF105" s="365"/>
      <c r="HG105" s="365"/>
      <c r="HH105" s="365"/>
      <c r="HI105" s="365"/>
      <c r="HJ105" s="365"/>
      <c r="HK105" s="365"/>
      <c r="HL105" s="365"/>
      <c r="HM105" s="365"/>
      <c r="HN105" s="365"/>
      <c r="HO105" s="365"/>
      <c r="HP105" s="365"/>
      <c r="HQ105" s="365"/>
      <c r="HR105" s="365"/>
      <c r="HS105" s="365"/>
      <c r="HT105" s="365"/>
      <c r="HU105" s="365"/>
      <c r="HV105" s="365"/>
      <c r="HW105" s="365"/>
      <c r="HX105" s="365"/>
      <c r="HY105" s="365"/>
      <c r="HZ105" s="365"/>
      <c r="IA105" s="365"/>
      <c r="IB105" s="365"/>
      <c r="IC105" s="365"/>
      <c r="ID105" s="365"/>
      <c r="IE105" s="365"/>
      <c r="IF105" s="365"/>
      <c r="IG105" s="365"/>
      <c r="IH105" s="365"/>
      <c r="II105" s="365"/>
      <c r="IJ105" s="365"/>
      <c r="IK105" s="365"/>
      <c r="IL105" s="365"/>
      <c r="IM105" s="365"/>
      <c r="IN105" s="365"/>
      <c r="IO105" s="365"/>
      <c r="IP105" s="365"/>
      <c r="IQ105" s="365"/>
      <c r="IR105" s="365"/>
      <c r="IS105" s="365"/>
      <c r="IT105" s="365"/>
      <c r="IU105" s="365"/>
      <c r="IV105" s="365"/>
      <c r="IW105" s="365"/>
      <c r="IX105" s="365"/>
      <c r="IY105" s="365"/>
      <c r="IZ105" s="365"/>
      <c r="JA105" s="365"/>
      <c r="JB105" s="365"/>
      <c r="JC105" s="365"/>
      <c r="JD105" s="365"/>
      <c r="JE105" s="365"/>
      <c r="JF105" s="365"/>
      <c r="JG105" s="365"/>
      <c r="JH105" s="365"/>
      <c r="JI105" s="365"/>
      <c r="JJ105" s="365"/>
      <c r="JK105" s="365"/>
      <c r="JL105" s="365"/>
      <c r="JM105" s="365"/>
      <c r="JN105" s="365"/>
      <c r="JO105" s="365"/>
      <c r="JP105" s="365"/>
      <c r="JQ105" s="365"/>
      <c r="JR105" s="365"/>
      <c r="JS105" s="365"/>
      <c r="JT105" s="365"/>
      <c r="JU105" s="365"/>
      <c r="JV105" s="365"/>
      <c r="JW105" s="365"/>
      <c r="JX105" s="365"/>
      <c r="JY105" s="365"/>
      <c r="JZ105" s="365"/>
      <c r="KA105" s="365"/>
      <c r="KB105" s="365"/>
      <c r="KC105" s="365"/>
      <c r="KD105" s="365"/>
      <c r="KE105" s="365"/>
      <c r="KF105" s="365"/>
      <c r="KG105" s="365"/>
      <c r="KH105" s="365"/>
      <c r="KI105" s="365"/>
      <c r="KJ105" s="365"/>
      <c r="KK105" s="365"/>
      <c r="KL105" s="365"/>
      <c r="KM105" s="365"/>
      <c r="KN105" s="365"/>
      <c r="KO105" s="365"/>
      <c r="KP105" s="365"/>
      <c r="KQ105" s="365"/>
      <c r="KR105" s="365"/>
      <c r="KS105" s="365"/>
      <c r="KT105" s="365"/>
      <c r="KU105" s="365"/>
      <c r="KV105" s="365"/>
      <c r="KW105" s="365"/>
      <c r="KX105" s="365"/>
      <c r="KY105" s="365"/>
      <c r="KZ105" s="365"/>
      <c r="LA105" s="365"/>
      <c r="LB105" s="365"/>
      <c r="LC105" s="365"/>
      <c r="LD105" s="365"/>
      <c r="LE105" s="365"/>
      <c r="LF105" s="365"/>
      <c r="LG105" s="365"/>
      <c r="LH105" s="365"/>
      <c r="LI105" s="365"/>
      <c r="LJ105" s="365"/>
      <c r="LK105" s="365"/>
      <c r="LL105" s="365"/>
      <c r="LM105" s="365"/>
      <c r="LN105" s="365"/>
      <c r="LO105" s="365"/>
      <c r="LP105" s="365"/>
      <c r="LQ105" s="365"/>
      <c r="LR105" s="365"/>
      <c r="LS105" s="365"/>
      <c r="LT105" s="365"/>
      <c r="LU105" s="365"/>
      <c r="LV105" s="365"/>
      <c r="LW105" s="365"/>
      <c r="LX105" s="365"/>
      <c r="LY105" s="365"/>
      <c r="LZ105" s="365"/>
      <c r="MA105" s="365"/>
      <c r="MB105" s="365"/>
      <c r="MC105" s="365"/>
      <c r="MD105" s="365"/>
      <c r="ME105" s="365"/>
      <c r="MF105" s="365"/>
      <c r="MG105" s="365"/>
      <c r="MH105" s="365"/>
      <c r="MI105" s="365"/>
      <c r="MJ105" s="365"/>
      <c r="MK105" s="365"/>
      <c r="ML105" s="365"/>
      <c r="MM105" s="365"/>
      <c r="MN105" s="365"/>
      <c r="MO105" s="365"/>
      <c r="MP105" s="365"/>
      <c r="MQ105" s="365"/>
      <c r="MR105" s="365"/>
      <c r="MS105" s="365"/>
      <c r="MT105" s="365"/>
      <c r="MU105" s="365"/>
      <c r="MV105" s="365"/>
      <c r="MW105" s="365"/>
      <c r="MX105" s="365"/>
      <c r="MY105" s="365"/>
      <c r="MZ105" s="365"/>
      <c r="NA105" s="365"/>
      <c r="NB105" s="365"/>
      <c r="NC105" s="365"/>
      <c r="ND105" s="365"/>
      <c r="NE105" s="365"/>
      <c r="NF105" s="365"/>
      <c r="NG105" s="365"/>
      <c r="NH105" s="365"/>
      <c r="NI105" s="365"/>
      <c r="NJ105" s="365"/>
      <c r="NK105" s="365"/>
      <c r="NL105" s="365"/>
      <c r="NM105" s="365"/>
      <c r="NN105" s="365"/>
      <c r="NO105" s="365"/>
      <c r="NP105" s="365"/>
      <c r="NQ105" s="365"/>
      <c r="NR105" s="365"/>
      <c r="NS105" s="365"/>
      <c r="NT105" s="365"/>
      <c r="NU105" s="365"/>
      <c r="NV105" s="365"/>
      <c r="NW105" s="365"/>
      <c r="NX105" s="365"/>
      <c r="NY105" s="365"/>
      <c r="NZ105" s="365"/>
      <c r="OA105" s="365"/>
      <c r="OB105" s="365"/>
      <c r="OC105" s="365"/>
      <c r="OD105" s="365"/>
      <c r="OE105" s="365"/>
      <c r="OF105" s="365"/>
      <c r="OG105" s="365"/>
      <c r="OH105" s="365"/>
      <c r="OI105" s="365"/>
      <c r="OJ105" s="365"/>
      <c r="OK105" s="365"/>
      <c r="OL105" s="365"/>
      <c r="OM105" s="365"/>
      <c r="ON105" s="365"/>
      <c r="OO105" s="365"/>
      <c r="OP105" s="365"/>
      <c r="OQ105" s="365"/>
      <c r="OR105" s="365"/>
      <c r="OS105" s="365"/>
      <c r="OT105" s="365"/>
      <c r="OU105" s="365"/>
      <c r="OV105" s="365"/>
      <c r="OW105" s="365"/>
      <c r="OX105" s="365"/>
      <c r="OY105" s="365"/>
      <c r="OZ105" s="365"/>
      <c r="PA105" s="365"/>
      <c r="PB105" s="365"/>
      <c r="PC105" s="365"/>
      <c r="PD105" s="365"/>
      <c r="PE105" s="365"/>
      <c r="PF105" s="365"/>
      <c r="PG105" s="365"/>
      <c r="PH105" s="365"/>
      <c r="PI105" s="365"/>
      <c r="PJ105" s="365"/>
      <c r="PK105" s="365"/>
      <c r="PL105" s="365"/>
      <c r="PM105" s="365"/>
      <c r="PN105" s="365"/>
      <c r="PO105" s="365"/>
      <c r="PP105" s="365"/>
      <c r="PQ105" s="365"/>
      <c r="PR105" s="365"/>
      <c r="PS105" s="365"/>
      <c r="PT105" s="365"/>
      <c r="PU105" s="365"/>
      <c r="PV105" s="365"/>
      <c r="PW105" s="365"/>
      <c r="PX105" s="365"/>
      <c r="PY105" s="365"/>
      <c r="PZ105" s="365"/>
      <c r="QA105" s="365"/>
      <c r="QB105" s="365"/>
      <c r="QC105" s="365"/>
      <c r="QD105" s="365"/>
      <c r="QE105" s="365"/>
      <c r="QF105" s="365"/>
      <c r="QG105" s="365"/>
      <c r="QH105" s="365"/>
      <c r="QI105" s="365"/>
      <c r="QJ105" s="365"/>
      <c r="QK105" s="365"/>
      <c r="QL105" s="365"/>
      <c r="QM105" s="365"/>
      <c r="QN105" s="365"/>
      <c r="QO105" s="365"/>
      <c r="QP105" s="365"/>
      <c r="QQ105" s="365"/>
      <c r="QR105" s="365"/>
      <c r="QS105" s="365"/>
      <c r="QT105" s="365"/>
      <c r="QU105" s="365"/>
    </row>
    <row r="106" spans="1:463" s="368" customFormat="1" ht="24.75" customHeight="1">
      <c r="A106" s="385"/>
      <c r="B106" s="366"/>
      <c r="C106" s="466"/>
      <c r="D106" s="753" t="s">
        <v>1143</v>
      </c>
      <c r="E106" s="754"/>
      <c r="F106" s="754"/>
      <c r="G106" s="754"/>
      <c r="H106" s="754"/>
      <c r="I106" s="755"/>
      <c r="J106" s="457" t="s">
        <v>331</v>
      </c>
      <c r="K106" s="457" t="s">
        <v>331</v>
      </c>
      <c r="L106" s="457" t="s">
        <v>331</v>
      </c>
      <c r="M106" s="457"/>
      <c r="N106" s="457" t="s">
        <v>331</v>
      </c>
      <c r="O106" s="457" t="s">
        <v>331</v>
      </c>
      <c r="P106" s="457" t="s">
        <v>331</v>
      </c>
      <c r="Q106" s="457" t="s">
        <v>331</v>
      </c>
      <c r="R106" s="457" t="s">
        <v>331</v>
      </c>
      <c r="S106" s="457" t="s">
        <v>331</v>
      </c>
      <c r="T106" s="396"/>
      <c r="U106" s="367"/>
      <c r="V106" s="367"/>
      <c r="W106" s="365"/>
      <c r="X106" s="365"/>
      <c r="Y106" s="365"/>
      <c r="Z106" s="365"/>
      <c r="AA106" s="365"/>
      <c r="AB106" s="365"/>
      <c r="AC106" s="365"/>
      <c r="AD106" s="365"/>
      <c r="AE106" s="365"/>
      <c r="AF106" s="365"/>
      <c r="AG106" s="365"/>
      <c r="AH106" s="365"/>
      <c r="AI106" s="365"/>
      <c r="AJ106" s="365"/>
      <c r="AK106" s="365"/>
      <c r="AL106" s="365"/>
      <c r="AM106" s="365"/>
      <c r="AN106" s="365"/>
      <c r="AO106" s="365"/>
      <c r="AP106" s="365"/>
      <c r="AQ106" s="365"/>
      <c r="AR106" s="365"/>
      <c r="AS106" s="365"/>
      <c r="AT106" s="365"/>
      <c r="AU106" s="365"/>
      <c r="AV106" s="365"/>
      <c r="AW106" s="365"/>
      <c r="AX106" s="365"/>
      <c r="AY106" s="365"/>
      <c r="AZ106" s="365"/>
      <c r="BA106" s="365"/>
      <c r="BB106" s="365"/>
      <c r="BC106" s="365"/>
      <c r="BD106" s="365"/>
      <c r="BE106" s="365"/>
      <c r="BF106" s="365"/>
      <c r="BG106" s="365"/>
      <c r="BH106" s="365"/>
      <c r="BI106" s="365"/>
      <c r="BJ106" s="365"/>
      <c r="BK106" s="365"/>
      <c r="BL106" s="365"/>
      <c r="BM106" s="365"/>
      <c r="BN106" s="365"/>
      <c r="BO106" s="365"/>
      <c r="BP106" s="365"/>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c r="EB106" s="365"/>
      <c r="EC106" s="365"/>
      <c r="ED106" s="365"/>
      <c r="EE106" s="365"/>
      <c r="EF106" s="365"/>
      <c r="EG106" s="365"/>
      <c r="EH106" s="365"/>
      <c r="EI106" s="365"/>
      <c r="EJ106" s="365"/>
      <c r="EK106" s="365"/>
      <c r="EL106" s="365"/>
      <c r="EM106" s="365"/>
      <c r="EN106" s="365"/>
      <c r="EO106" s="365"/>
      <c r="EP106" s="365"/>
      <c r="EQ106" s="365"/>
      <c r="ER106" s="365"/>
      <c r="ES106" s="365"/>
      <c r="ET106" s="365"/>
      <c r="EU106" s="365"/>
      <c r="EV106" s="365"/>
      <c r="EW106" s="365"/>
      <c r="EX106" s="365"/>
      <c r="EY106" s="365"/>
      <c r="EZ106" s="365"/>
      <c r="FA106" s="365"/>
      <c r="FB106" s="365"/>
      <c r="FC106" s="365"/>
      <c r="FD106" s="365"/>
      <c r="FE106" s="365"/>
      <c r="FF106" s="365"/>
      <c r="FG106" s="365"/>
      <c r="FH106" s="365"/>
      <c r="FI106" s="365"/>
      <c r="FJ106" s="365"/>
      <c r="FK106" s="365"/>
      <c r="FL106" s="365"/>
      <c r="FM106" s="365"/>
      <c r="FN106" s="365"/>
      <c r="FO106" s="365"/>
      <c r="FP106" s="365"/>
      <c r="FQ106" s="365"/>
      <c r="FR106" s="365"/>
      <c r="FS106" s="365"/>
      <c r="FT106" s="365"/>
      <c r="FU106" s="365"/>
      <c r="FV106" s="365"/>
      <c r="FW106" s="365"/>
      <c r="FX106" s="365"/>
      <c r="FY106" s="365"/>
      <c r="FZ106" s="365"/>
      <c r="GA106" s="365"/>
      <c r="GB106" s="365"/>
      <c r="GC106" s="365"/>
      <c r="GD106" s="365"/>
      <c r="GE106" s="365"/>
      <c r="GF106" s="365"/>
      <c r="GG106" s="365"/>
      <c r="GH106" s="365"/>
      <c r="GI106" s="365"/>
      <c r="GJ106" s="365"/>
      <c r="GK106" s="365"/>
      <c r="GL106" s="365"/>
      <c r="GM106" s="365"/>
      <c r="GN106" s="365"/>
      <c r="GO106" s="365"/>
      <c r="GP106" s="365"/>
      <c r="GQ106" s="365"/>
      <c r="GR106" s="365"/>
      <c r="GS106" s="365"/>
      <c r="GT106" s="365"/>
      <c r="GU106" s="365"/>
      <c r="GV106" s="365"/>
      <c r="GW106" s="365"/>
      <c r="GX106" s="365"/>
      <c r="GY106" s="365"/>
      <c r="GZ106" s="365"/>
      <c r="HA106" s="365"/>
      <c r="HB106" s="365"/>
      <c r="HC106" s="365"/>
      <c r="HD106" s="365"/>
      <c r="HE106" s="365"/>
      <c r="HF106" s="365"/>
      <c r="HG106" s="365"/>
      <c r="HH106" s="365"/>
      <c r="HI106" s="365"/>
      <c r="HJ106" s="365"/>
      <c r="HK106" s="365"/>
      <c r="HL106" s="365"/>
      <c r="HM106" s="365"/>
      <c r="HN106" s="365"/>
      <c r="HO106" s="365"/>
      <c r="HP106" s="365"/>
      <c r="HQ106" s="365"/>
      <c r="HR106" s="365"/>
      <c r="HS106" s="365"/>
      <c r="HT106" s="365"/>
      <c r="HU106" s="365"/>
      <c r="HV106" s="365"/>
      <c r="HW106" s="365"/>
      <c r="HX106" s="365"/>
      <c r="HY106" s="365"/>
      <c r="HZ106" s="365"/>
      <c r="IA106" s="365"/>
      <c r="IB106" s="365"/>
      <c r="IC106" s="365"/>
      <c r="ID106" s="365"/>
      <c r="IE106" s="365"/>
      <c r="IF106" s="365"/>
      <c r="IG106" s="365"/>
      <c r="IH106" s="365"/>
      <c r="II106" s="365"/>
      <c r="IJ106" s="365"/>
      <c r="IK106" s="365"/>
      <c r="IL106" s="365"/>
      <c r="IM106" s="365"/>
      <c r="IN106" s="365"/>
      <c r="IO106" s="365"/>
      <c r="IP106" s="365"/>
      <c r="IQ106" s="365"/>
      <c r="IR106" s="365"/>
      <c r="IS106" s="365"/>
      <c r="IT106" s="365"/>
      <c r="IU106" s="365"/>
      <c r="IV106" s="365"/>
      <c r="IW106" s="365"/>
      <c r="IX106" s="365"/>
      <c r="IY106" s="365"/>
      <c r="IZ106" s="365"/>
      <c r="JA106" s="365"/>
      <c r="JB106" s="365"/>
      <c r="JC106" s="365"/>
      <c r="JD106" s="365"/>
      <c r="JE106" s="365"/>
      <c r="JF106" s="365"/>
      <c r="JG106" s="365"/>
      <c r="JH106" s="365"/>
      <c r="JI106" s="365"/>
      <c r="JJ106" s="365"/>
      <c r="JK106" s="365"/>
      <c r="JL106" s="365"/>
      <c r="JM106" s="365"/>
      <c r="JN106" s="365"/>
      <c r="JO106" s="365"/>
      <c r="JP106" s="365"/>
      <c r="JQ106" s="365"/>
      <c r="JR106" s="365"/>
      <c r="JS106" s="365"/>
      <c r="JT106" s="365"/>
      <c r="JU106" s="365"/>
      <c r="JV106" s="365"/>
      <c r="JW106" s="365"/>
      <c r="JX106" s="365"/>
      <c r="JY106" s="365"/>
      <c r="JZ106" s="365"/>
      <c r="KA106" s="365"/>
      <c r="KB106" s="365"/>
      <c r="KC106" s="365"/>
      <c r="KD106" s="365"/>
      <c r="KE106" s="365"/>
      <c r="KF106" s="365"/>
      <c r="KG106" s="365"/>
      <c r="KH106" s="365"/>
      <c r="KI106" s="365"/>
      <c r="KJ106" s="365"/>
      <c r="KK106" s="365"/>
      <c r="KL106" s="365"/>
      <c r="KM106" s="365"/>
      <c r="KN106" s="365"/>
      <c r="KO106" s="365"/>
      <c r="KP106" s="365"/>
      <c r="KQ106" s="365"/>
      <c r="KR106" s="365"/>
      <c r="KS106" s="365"/>
      <c r="KT106" s="365"/>
      <c r="KU106" s="365"/>
      <c r="KV106" s="365"/>
      <c r="KW106" s="365"/>
      <c r="KX106" s="365"/>
      <c r="KY106" s="365"/>
      <c r="KZ106" s="365"/>
      <c r="LA106" s="365"/>
      <c r="LB106" s="365"/>
      <c r="LC106" s="365"/>
      <c r="LD106" s="365"/>
      <c r="LE106" s="365"/>
      <c r="LF106" s="365"/>
      <c r="LG106" s="365"/>
      <c r="LH106" s="365"/>
      <c r="LI106" s="365"/>
      <c r="LJ106" s="365"/>
      <c r="LK106" s="365"/>
      <c r="LL106" s="365"/>
      <c r="LM106" s="365"/>
      <c r="LN106" s="365"/>
      <c r="LO106" s="365"/>
      <c r="LP106" s="365"/>
      <c r="LQ106" s="365"/>
      <c r="LR106" s="365"/>
      <c r="LS106" s="365"/>
      <c r="LT106" s="365"/>
      <c r="LU106" s="365"/>
      <c r="LV106" s="365"/>
      <c r="LW106" s="365"/>
      <c r="LX106" s="365"/>
      <c r="LY106" s="365"/>
      <c r="LZ106" s="365"/>
      <c r="MA106" s="365"/>
      <c r="MB106" s="365"/>
      <c r="MC106" s="365"/>
      <c r="MD106" s="365"/>
      <c r="ME106" s="365"/>
      <c r="MF106" s="365"/>
      <c r="MG106" s="365"/>
      <c r="MH106" s="365"/>
      <c r="MI106" s="365"/>
      <c r="MJ106" s="365"/>
      <c r="MK106" s="365"/>
      <c r="ML106" s="365"/>
      <c r="MM106" s="365"/>
      <c r="MN106" s="365"/>
      <c r="MO106" s="365"/>
      <c r="MP106" s="365"/>
      <c r="MQ106" s="365"/>
      <c r="MR106" s="365"/>
      <c r="MS106" s="365"/>
      <c r="MT106" s="365"/>
      <c r="MU106" s="365"/>
      <c r="MV106" s="365"/>
      <c r="MW106" s="365"/>
      <c r="MX106" s="365"/>
      <c r="MY106" s="365"/>
      <c r="MZ106" s="365"/>
      <c r="NA106" s="365"/>
      <c r="NB106" s="365"/>
      <c r="NC106" s="365"/>
      <c r="ND106" s="365"/>
      <c r="NE106" s="365"/>
      <c r="NF106" s="365"/>
      <c r="NG106" s="365"/>
      <c r="NH106" s="365"/>
      <c r="NI106" s="365"/>
      <c r="NJ106" s="365"/>
      <c r="NK106" s="365"/>
      <c r="NL106" s="365"/>
      <c r="NM106" s="365"/>
      <c r="NN106" s="365"/>
      <c r="NO106" s="365"/>
      <c r="NP106" s="365"/>
      <c r="NQ106" s="365"/>
      <c r="NR106" s="365"/>
      <c r="NS106" s="365"/>
      <c r="NT106" s="365"/>
      <c r="NU106" s="365"/>
      <c r="NV106" s="365"/>
      <c r="NW106" s="365"/>
      <c r="NX106" s="365"/>
      <c r="NY106" s="365"/>
      <c r="NZ106" s="365"/>
      <c r="OA106" s="365"/>
      <c r="OB106" s="365"/>
      <c r="OC106" s="365"/>
      <c r="OD106" s="365"/>
      <c r="OE106" s="365"/>
      <c r="OF106" s="365"/>
      <c r="OG106" s="365"/>
      <c r="OH106" s="365"/>
      <c r="OI106" s="365"/>
      <c r="OJ106" s="365"/>
      <c r="OK106" s="365"/>
      <c r="OL106" s="365"/>
      <c r="OM106" s="365"/>
      <c r="ON106" s="365"/>
      <c r="OO106" s="365"/>
      <c r="OP106" s="365"/>
      <c r="OQ106" s="365"/>
      <c r="OR106" s="365"/>
      <c r="OS106" s="365"/>
      <c r="OT106" s="365"/>
      <c r="OU106" s="365"/>
      <c r="OV106" s="365"/>
      <c r="OW106" s="365"/>
      <c r="OX106" s="365"/>
      <c r="OY106" s="365"/>
      <c r="OZ106" s="365"/>
      <c r="PA106" s="365"/>
      <c r="PB106" s="365"/>
      <c r="PC106" s="365"/>
      <c r="PD106" s="365"/>
      <c r="PE106" s="365"/>
      <c r="PF106" s="365"/>
      <c r="PG106" s="365"/>
      <c r="PH106" s="365"/>
      <c r="PI106" s="365"/>
      <c r="PJ106" s="365"/>
      <c r="PK106" s="365"/>
      <c r="PL106" s="365"/>
      <c r="PM106" s="365"/>
      <c r="PN106" s="365"/>
      <c r="PO106" s="365"/>
      <c r="PP106" s="365"/>
      <c r="PQ106" s="365"/>
      <c r="PR106" s="365"/>
      <c r="PS106" s="365"/>
      <c r="PT106" s="365"/>
      <c r="PU106" s="365"/>
      <c r="PV106" s="365"/>
      <c r="PW106" s="365"/>
      <c r="PX106" s="365"/>
      <c r="PY106" s="365"/>
      <c r="PZ106" s="365"/>
      <c r="QA106" s="365"/>
      <c r="QB106" s="365"/>
      <c r="QC106" s="365"/>
      <c r="QD106" s="365"/>
      <c r="QE106" s="365"/>
      <c r="QF106" s="365"/>
      <c r="QG106" s="365"/>
      <c r="QH106" s="365"/>
      <c r="QI106" s="365"/>
      <c r="QJ106" s="365"/>
      <c r="QK106" s="365"/>
      <c r="QL106" s="365"/>
      <c r="QM106" s="365"/>
      <c r="QN106" s="365"/>
      <c r="QO106" s="365"/>
      <c r="QP106" s="365"/>
      <c r="QQ106" s="365"/>
      <c r="QR106" s="365"/>
      <c r="QS106" s="365"/>
      <c r="QT106" s="365"/>
      <c r="QU106" s="365"/>
    </row>
    <row r="107" spans="1:463" s="365" customFormat="1" ht="51.6" customHeight="1">
      <c r="A107" s="364"/>
      <c r="B107" s="366"/>
      <c r="C107" s="466"/>
      <c r="D107" s="765" t="s">
        <v>1001</v>
      </c>
      <c r="E107" s="769" t="s">
        <v>10</v>
      </c>
      <c r="F107" s="476"/>
      <c r="G107" s="458"/>
      <c r="H107" s="766" t="s">
        <v>1144</v>
      </c>
      <c r="I107" s="458" t="s">
        <v>1223</v>
      </c>
      <c r="J107" s="410" t="s">
        <v>600</v>
      </c>
      <c r="K107" s="453" t="s">
        <v>363</v>
      </c>
      <c r="L107" s="453" t="s">
        <v>328</v>
      </c>
      <c r="M107" s="863" t="s">
        <v>184</v>
      </c>
      <c r="N107" s="457"/>
      <c r="O107" s="463" t="s">
        <v>1217</v>
      </c>
      <c r="P107" s="455" t="s">
        <v>522</v>
      </c>
      <c r="Q107" s="455"/>
      <c r="R107" s="455"/>
      <c r="S107" s="457"/>
      <c r="T107" s="395"/>
      <c r="U107" s="361"/>
      <c r="V107" s="361"/>
    </row>
    <row r="108" spans="1:463" s="365" customFormat="1" ht="52.2" customHeight="1">
      <c r="A108" s="364"/>
      <c r="B108" s="366"/>
      <c r="C108" s="466"/>
      <c r="D108" s="765"/>
      <c r="E108" s="769"/>
      <c r="F108" s="476"/>
      <c r="G108" s="458"/>
      <c r="H108" s="767"/>
      <c r="I108" s="458" t="s">
        <v>1224</v>
      </c>
      <c r="J108" s="410" t="s">
        <v>600</v>
      </c>
      <c r="K108" s="453" t="s">
        <v>363</v>
      </c>
      <c r="L108" s="453" t="s">
        <v>328</v>
      </c>
      <c r="M108" s="862"/>
      <c r="N108" s="457"/>
      <c r="O108" s="455"/>
      <c r="P108" s="455"/>
      <c r="Q108" s="463" t="s">
        <v>519</v>
      </c>
      <c r="R108" s="455"/>
      <c r="S108" s="457"/>
      <c r="T108" s="395"/>
      <c r="U108" s="361"/>
      <c r="V108" s="361"/>
      <c r="W108" s="368"/>
      <c r="X108" s="368"/>
      <c r="Y108" s="368"/>
      <c r="Z108" s="368"/>
      <c r="AA108" s="368"/>
      <c r="AB108" s="368"/>
      <c r="AC108" s="368"/>
      <c r="AD108" s="368"/>
      <c r="AE108" s="368"/>
      <c r="AF108" s="368"/>
      <c r="AG108" s="368"/>
      <c r="AH108" s="368"/>
      <c r="AI108" s="368"/>
      <c r="AJ108" s="368"/>
      <c r="AK108" s="368"/>
      <c r="AL108" s="368"/>
      <c r="AM108" s="368"/>
      <c r="AN108" s="368"/>
      <c r="AO108" s="368"/>
      <c r="AP108" s="368"/>
      <c r="AQ108" s="368"/>
      <c r="AR108" s="368"/>
      <c r="AS108" s="368"/>
      <c r="AT108" s="368"/>
      <c r="AU108" s="368"/>
      <c r="AV108" s="368"/>
      <c r="AW108" s="368"/>
      <c r="AX108" s="368"/>
      <c r="AY108" s="368"/>
      <c r="AZ108" s="368"/>
      <c r="BA108" s="368"/>
      <c r="BB108" s="368"/>
      <c r="BC108" s="368"/>
      <c r="BD108" s="368"/>
      <c r="BE108" s="368"/>
      <c r="BF108" s="368"/>
      <c r="BG108" s="368"/>
      <c r="BH108" s="368"/>
      <c r="BI108" s="368"/>
      <c r="BJ108" s="368"/>
      <c r="BK108" s="368"/>
      <c r="BL108" s="368"/>
      <c r="BM108" s="368"/>
      <c r="BN108" s="368"/>
      <c r="BO108" s="368"/>
      <c r="BP108" s="368"/>
      <c r="BQ108" s="368"/>
      <c r="BR108" s="368"/>
      <c r="BS108" s="368"/>
      <c r="BT108" s="368"/>
      <c r="BU108" s="368"/>
      <c r="BV108" s="368"/>
      <c r="BW108" s="368"/>
      <c r="BX108" s="368"/>
      <c r="BY108" s="368"/>
      <c r="BZ108" s="368"/>
      <c r="CA108" s="368"/>
      <c r="CB108" s="368"/>
      <c r="CC108" s="368"/>
      <c r="CD108" s="368"/>
      <c r="CE108" s="368"/>
      <c r="CF108" s="368"/>
      <c r="CG108" s="368"/>
      <c r="CH108" s="368"/>
      <c r="CI108" s="368"/>
      <c r="CJ108" s="368"/>
      <c r="CK108" s="368"/>
      <c r="CL108" s="368"/>
      <c r="CM108" s="368"/>
      <c r="CN108" s="368"/>
      <c r="CO108" s="368"/>
      <c r="CP108" s="368"/>
      <c r="CQ108" s="368"/>
      <c r="CR108" s="368"/>
      <c r="CS108" s="368"/>
      <c r="CT108" s="368"/>
      <c r="CU108" s="368"/>
      <c r="CV108" s="368"/>
      <c r="CW108" s="368"/>
      <c r="CX108" s="368"/>
      <c r="CY108" s="368"/>
      <c r="CZ108" s="368"/>
      <c r="DA108" s="368"/>
      <c r="DB108" s="368"/>
      <c r="DC108" s="368"/>
      <c r="DD108" s="368"/>
      <c r="DE108" s="368"/>
      <c r="DF108" s="368"/>
      <c r="DG108" s="368"/>
      <c r="DH108" s="368"/>
      <c r="DI108" s="368"/>
      <c r="DJ108" s="368"/>
      <c r="DK108" s="368"/>
      <c r="DL108" s="368"/>
      <c r="DM108" s="368"/>
      <c r="DN108" s="368"/>
      <c r="DO108" s="368"/>
      <c r="DP108" s="368"/>
      <c r="DQ108" s="368"/>
      <c r="DR108" s="368"/>
      <c r="DS108" s="368"/>
      <c r="DT108" s="368"/>
      <c r="DU108" s="368"/>
      <c r="DV108" s="368"/>
      <c r="DW108" s="368"/>
      <c r="DX108" s="368"/>
      <c r="DY108" s="368"/>
      <c r="DZ108" s="368"/>
      <c r="EA108" s="368"/>
      <c r="EB108" s="368"/>
      <c r="EC108" s="368"/>
      <c r="ED108" s="368"/>
      <c r="EE108" s="368"/>
      <c r="EF108" s="368"/>
      <c r="EG108" s="368"/>
      <c r="EH108" s="368"/>
      <c r="EI108" s="368"/>
      <c r="EJ108" s="368"/>
      <c r="EK108" s="368"/>
      <c r="EL108" s="368"/>
      <c r="EM108" s="368"/>
      <c r="EN108" s="368"/>
      <c r="EO108" s="368"/>
      <c r="EP108" s="368"/>
      <c r="EQ108" s="368"/>
      <c r="ER108" s="368"/>
      <c r="ES108" s="368"/>
      <c r="ET108" s="368"/>
      <c r="EU108" s="368"/>
      <c r="EV108" s="368"/>
      <c r="EW108" s="368"/>
      <c r="EX108" s="368"/>
      <c r="EY108" s="368"/>
      <c r="EZ108" s="368"/>
      <c r="FA108" s="368"/>
      <c r="FB108" s="368"/>
      <c r="FC108" s="368"/>
      <c r="FD108" s="368"/>
      <c r="FE108" s="368"/>
      <c r="FF108" s="368"/>
      <c r="FG108" s="368"/>
      <c r="FH108" s="368"/>
      <c r="FI108" s="368"/>
      <c r="FJ108" s="368"/>
      <c r="FK108" s="368"/>
      <c r="FL108" s="368"/>
      <c r="FM108" s="368"/>
      <c r="FN108" s="368"/>
      <c r="FO108" s="368"/>
      <c r="FP108" s="368"/>
      <c r="FQ108" s="368"/>
      <c r="FR108" s="368"/>
      <c r="FS108" s="368"/>
      <c r="FT108" s="368"/>
      <c r="FU108" s="368"/>
      <c r="FV108" s="368"/>
      <c r="FW108" s="368"/>
      <c r="FX108" s="368"/>
      <c r="FY108" s="368"/>
      <c r="FZ108" s="368"/>
      <c r="GA108" s="368"/>
      <c r="GB108" s="368"/>
      <c r="GC108" s="368"/>
      <c r="GD108" s="368"/>
      <c r="GE108" s="368"/>
      <c r="GF108" s="368"/>
      <c r="GG108" s="368"/>
      <c r="GH108" s="368"/>
      <c r="GI108" s="368"/>
      <c r="GJ108" s="368"/>
      <c r="GK108" s="368"/>
      <c r="GL108" s="368"/>
      <c r="GM108" s="368"/>
      <c r="GN108" s="368"/>
      <c r="GO108" s="368"/>
      <c r="GP108" s="368"/>
      <c r="GQ108" s="368"/>
      <c r="GR108" s="368"/>
      <c r="GS108" s="368"/>
      <c r="GT108" s="368"/>
      <c r="GU108" s="368"/>
      <c r="GV108" s="368"/>
      <c r="GW108" s="368"/>
      <c r="GX108" s="368"/>
      <c r="GY108" s="368"/>
      <c r="GZ108" s="368"/>
      <c r="HA108" s="368"/>
      <c r="HB108" s="368"/>
      <c r="HC108" s="368"/>
      <c r="HD108" s="368"/>
      <c r="HE108" s="368"/>
      <c r="HF108" s="368"/>
      <c r="HG108" s="368"/>
      <c r="HH108" s="368"/>
      <c r="HI108" s="368"/>
      <c r="HJ108" s="368"/>
      <c r="HK108" s="368"/>
      <c r="HL108" s="368"/>
      <c r="HM108" s="368"/>
      <c r="HN108" s="368"/>
      <c r="HO108" s="368"/>
      <c r="HP108" s="368"/>
      <c r="HQ108" s="368"/>
      <c r="HR108" s="368"/>
      <c r="HS108" s="368"/>
      <c r="HT108" s="368"/>
      <c r="HU108" s="368"/>
      <c r="HV108" s="368"/>
      <c r="HW108" s="368"/>
      <c r="HX108" s="368"/>
      <c r="HY108" s="368"/>
      <c r="HZ108" s="368"/>
      <c r="IA108" s="368"/>
      <c r="IB108" s="368"/>
      <c r="IC108" s="368"/>
      <c r="ID108" s="368"/>
      <c r="IE108" s="368"/>
      <c r="IF108" s="368"/>
      <c r="IG108" s="368"/>
      <c r="IH108" s="368"/>
      <c r="II108" s="368"/>
      <c r="IJ108" s="368"/>
      <c r="IK108" s="368"/>
      <c r="IL108" s="368"/>
      <c r="IM108" s="368"/>
      <c r="IN108" s="368"/>
      <c r="IO108" s="368"/>
      <c r="IP108" s="368"/>
      <c r="IQ108" s="368"/>
      <c r="IR108" s="368"/>
      <c r="IS108" s="368"/>
      <c r="IT108" s="368"/>
      <c r="IU108" s="368"/>
      <c r="IV108" s="368"/>
      <c r="IW108" s="368"/>
      <c r="IX108" s="368"/>
      <c r="IY108" s="368"/>
      <c r="IZ108" s="368"/>
      <c r="JA108" s="368"/>
      <c r="JB108" s="368"/>
      <c r="JC108" s="368"/>
      <c r="JD108" s="368"/>
      <c r="JE108" s="368"/>
      <c r="JF108" s="368"/>
      <c r="JG108" s="368"/>
      <c r="JH108" s="368"/>
      <c r="JI108" s="368"/>
      <c r="JJ108" s="368"/>
      <c r="JK108" s="368"/>
      <c r="JL108" s="368"/>
      <c r="JM108" s="368"/>
      <c r="JN108" s="368"/>
      <c r="JO108" s="368"/>
      <c r="JP108" s="368"/>
      <c r="JQ108" s="368"/>
      <c r="JR108" s="368"/>
      <c r="JS108" s="368"/>
      <c r="JT108" s="368"/>
      <c r="JU108" s="368"/>
      <c r="JV108" s="368"/>
      <c r="JW108" s="368"/>
      <c r="JX108" s="368"/>
      <c r="JY108" s="368"/>
      <c r="JZ108" s="368"/>
      <c r="KA108" s="368"/>
      <c r="KB108" s="368"/>
      <c r="KC108" s="368"/>
      <c r="KD108" s="368"/>
      <c r="KE108" s="368"/>
      <c r="KF108" s="368"/>
      <c r="KG108" s="368"/>
      <c r="KH108" s="368"/>
      <c r="KI108" s="368"/>
      <c r="KJ108" s="368"/>
      <c r="KK108" s="368"/>
      <c r="KL108" s="368"/>
      <c r="KM108" s="368"/>
      <c r="KN108" s="368"/>
      <c r="KO108" s="368"/>
      <c r="KP108" s="368"/>
      <c r="KQ108" s="368"/>
      <c r="KR108" s="368"/>
      <c r="KS108" s="368"/>
      <c r="KT108" s="368"/>
      <c r="KU108" s="368"/>
      <c r="KV108" s="368"/>
      <c r="KW108" s="368"/>
      <c r="KX108" s="368"/>
      <c r="KY108" s="368"/>
      <c r="KZ108" s="368"/>
      <c r="LA108" s="368"/>
      <c r="LB108" s="368"/>
      <c r="LC108" s="368"/>
      <c r="LD108" s="368"/>
      <c r="LE108" s="368"/>
      <c r="LF108" s="368"/>
      <c r="LG108" s="368"/>
      <c r="LH108" s="368"/>
      <c r="LI108" s="368"/>
      <c r="LJ108" s="368"/>
      <c r="LK108" s="368"/>
      <c r="LL108" s="368"/>
      <c r="LM108" s="368"/>
      <c r="LN108" s="368"/>
      <c r="LO108" s="368"/>
      <c r="LP108" s="368"/>
      <c r="LQ108" s="368"/>
      <c r="LR108" s="368"/>
      <c r="LS108" s="368"/>
      <c r="LT108" s="368"/>
      <c r="LU108" s="368"/>
      <c r="LV108" s="368"/>
      <c r="LW108" s="368"/>
      <c r="LX108" s="368"/>
      <c r="LY108" s="368"/>
      <c r="LZ108" s="368"/>
      <c r="MA108" s="368"/>
      <c r="MB108" s="368"/>
      <c r="MC108" s="368"/>
      <c r="MD108" s="368"/>
      <c r="ME108" s="368"/>
      <c r="MF108" s="368"/>
      <c r="MG108" s="368"/>
      <c r="MH108" s="368"/>
      <c r="MI108" s="368"/>
      <c r="MJ108" s="368"/>
      <c r="MK108" s="368"/>
      <c r="ML108" s="368"/>
      <c r="MM108" s="368"/>
      <c r="MN108" s="368"/>
      <c r="MO108" s="368"/>
      <c r="MP108" s="368"/>
      <c r="MQ108" s="368"/>
      <c r="MR108" s="368"/>
      <c r="MS108" s="368"/>
      <c r="MT108" s="368"/>
      <c r="MU108" s="368"/>
      <c r="MV108" s="368"/>
      <c r="MW108" s="368"/>
      <c r="MX108" s="368"/>
      <c r="MY108" s="368"/>
      <c r="MZ108" s="368"/>
      <c r="NA108" s="368"/>
      <c r="NB108" s="368"/>
      <c r="NC108" s="368"/>
      <c r="ND108" s="368"/>
      <c r="NE108" s="368"/>
      <c r="NF108" s="368"/>
      <c r="NG108" s="368"/>
      <c r="NH108" s="368"/>
      <c r="NI108" s="368"/>
      <c r="NJ108" s="368"/>
      <c r="NK108" s="368"/>
      <c r="NL108" s="368"/>
      <c r="NM108" s="368"/>
      <c r="NN108" s="368"/>
      <c r="NO108" s="368"/>
      <c r="NP108" s="368"/>
      <c r="NQ108" s="368"/>
      <c r="NR108" s="368"/>
      <c r="NS108" s="368"/>
      <c r="NT108" s="368"/>
      <c r="NU108" s="368"/>
      <c r="NV108" s="368"/>
      <c r="NW108" s="368"/>
      <c r="NX108" s="368"/>
      <c r="NY108" s="368"/>
      <c r="NZ108" s="368"/>
      <c r="OA108" s="368"/>
      <c r="OB108" s="368"/>
      <c r="OC108" s="368"/>
      <c r="OD108" s="368"/>
      <c r="OE108" s="368"/>
      <c r="OF108" s="368"/>
      <c r="OG108" s="368"/>
      <c r="OH108" s="368"/>
      <c r="OI108" s="368"/>
      <c r="OJ108" s="368"/>
      <c r="OK108" s="368"/>
      <c r="OL108" s="368"/>
      <c r="OM108" s="368"/>
      <c r="ON108" s="368"/>
      <c r="OO108" s="368"/>
      <c r="OP108" s="368"/>
      <c r="OQ108" s="368"/>
      <c r="OR108" s="368"/>
      <c r="OS108" s="368"/>
      <c r="OT108" s="368"/>
      <c r="OU108" s="368"/>
      <c r="OV108" s="368"/>
      <c r="OW108" s="368"/>
      <c r="OX108" s="368"/>
      <c r="OY108" s="368"/>
      <c r="OZ108" s="368"/>
      <c r="PA108" s="368"/>
      <c r="PB108" s="368"/>
      <c r="PC108" s="368"/>
      <c r="PD108" s="368"/>
      <c r="PE108" s="368"/>
      <c r="PF108" s="368"/>
      <c r="PG108" s="368"/>
      <c r="PH108" s="368"/>
      <c r="PI108" s="368"/>
      <c r="PJ108" s="368"/>
      <c r="PK108" s="368"/>
      <c r="PL108" s="368"/>
      <c r="PM108" s="368"/>
      <c r="PN108" s="368"/>
      <c r="PO108" s="368"/>
      <c r="PP108" s="368"/>
      <c r="PQ108" s="368"/>
      <c r="PR108" s="368"/>
      <c r="PS108" s="368"/>
      <c r="PT108" s="368"/>
      <c r="PU108" s="368"/>
      <c r="PV108" s="368"/>
      <c r="PW108" s="368"/>
      <c r="PX108" s="368"/>
      <c r="PY108" s="368"/>
      <c r="PZ108" s="368"/>
      <c r="QA108" s="368"/>
      <c r="QB108" s="368"/>
      <c r="QC108" s="368"/>
      <c r="QD108" s="368"/>
      <c r="QE108" s="368"/>
      <c r="QF108" s="368"/>
      <c r="QG108" s="368"/>
      <c r="QH108" s="368"/>
      <c r="QI108" s="368"/>
      <c r="QJ108" s="368"/>
      <c r="QK108" s="368"/>
      <c r="QL108" s="368"/>
      <c r="QM108" s="368"/>
      <c r="QN108" s="368"/>
      <c r="QO108" s="368"/>
      <c r="QP108" s="368"/>
      <c r="QQ108" s="368"/>
      <c r="QR108" s="368"/>
      <c r="QS108" s="368"/>
      <c r="QT108" s="368"/>
      <c r="QU108" s="368"/>
    </row>
    <row r="109" spans="1:463" s="365" customFormat="1" ht="45" customHeight="1">
      <c r="A109" s="364"/>
      <c r="B109" s="366"/>
      <c r="C109" s="466"/>
      <c r="D109" s="765"/>
      <c r="E109" s="769"/>
      <c r="F109" s="476"/>
      <c r="G109" s="458"/>
      <c r="H109" s="768"/>
      <c r="I109" s="454" t="s">
        <v>1206</v>
      </c>
      <c r="J109" s="410" t="s">
        <v>600</v>
      </c>
      <c r="K109" s="453" t="s">
        <v>363</v>
      </c>
      <c r="L109" s="453" t="s">
        <v>328</v>
      </c>
      <c r="M109" s="457" t="s">
        <v>184</v>
      </c>
      <c r="N109" s="457"/>
      <c r="O109" s="455"/>
      <c r="P109" s="455"/>
      <c r="Q109" s="455"/>
      <c r="R109" s="455" t="s">
        <v>523</v>
      </c>
      <c r="S109" s="455"/>
      <c r="T109" s="395"/>
      <c r="U109" s="361"/>
      <c r="V109" s="361"/>
    </row>
    <row r="110" spans="1:463" s="368" customFormat="1" ht="22.8" customHeight="1">
      <c r="A110" s="385"/>
      <c r="B110" s="366">
        <v>236</v>
      </c>
      <c r="C110" s="466">
        <v>391</v>
      </c>
      <c r="D110" s="753" t="s">
        <v>1015</v>
      </c>
      <c r="E110" s="754"/>
      <c r="F110" s="754"/>
      <c r="G110" s="754"/>
      <c r="H110" s="754"/>
      <c r="I110" s="755"/>
      <c r="J110" s="457" t="s">
        <v>331</v>
      </c>
      <c r="K110" s="457" t="s">
        <v>331</v>
      </c>
      <c r="L110" s="457" t="s">
        <v>331</v>
      </c>
      <c r="M110" s="457" t="s">
        <v>331</v>
      </c>
      <c r="N110" s="457" t="s">
        <v>331</v>
      </c>
      <c r="O110" s="457" t="s">
        <v>331</v>
      </c>
      <c r="P110" s="457" t="s">
        <v>331</v>
      </c>
      <c r="Q110" s="457" t="s">
        <v>331</v>
      </c>
      <c r="R110" s="457" t="s">
        <v>331</v>
      </c>
      <c r="S110" s="457" t="s">
        <v>331</v>
      </c>
      <c r="T110" s="396" t="s">
        <v>331</v>
      </c>
      <c r="U110" s="367" t="s">
        <v>331</v>
      </c>
      <c r="V110" s="367" t="s">
        <v>331</v>
      </c>
      <c r="W110" s="365"/>
      <c r="X110" s="365"/>
      <c r="Y110" s="365"/>
      <c r="Z110" s="365"/>
      <c r="AA110" s="365"/>
      <c r="AB110" s="365"/>
      <c r="AC110" s="365"/>
      <c r="AD110" s="365"/>
      <c r="AE110" s="365"/>
      <c r="AF110" s="365"/>
      <c r="AG110" s="365"/>
      <c r="AH110" s="365"/>
      <c r="AI110" s="365"/>
      <c r="AJ110" s="365"/>
      <c r="AK110" s="365"/>
      <c r="AL110" s="365"/>
      <c r="AM110" s="365"/>
      <c r="AN110" s="365"/>
      <c r="AO110" s="365"/>
      <c r="AP110" s="365"/>
      <c r="AQ110" s="365"/>
      <c r="AR110" s="365"/>
      <c r="AS110" s="365"/>
      <c r="AT110" s="365"/>
      <c r="AU110" s="365"/>
      <c r="AV110" s="365"/>
      <c r="AW110" s="365"/>
      <c r="AX110" s="365"/>
      <c r="AY110" s="365"/>
      <c r="AZ110" s="365"/>
      <c r="BA110" s="365"/>
      <c r="BB110" s="365"/>
      <c r="BC110" s="365"/>
      <c r="BD110" s="365"/>
      <c r="BE110" s="365"/>
      <c r="BF110" s="365"/>
      <c r="BG110" s="365"/>
      <c r="BH110" s="365"/>
      <c r="BI110" s="365"/>
      <c r="BJ110" s="365"/>
      <c r="BK110" s="365"/>
      <c r="BL110" s="365"/>
      <c r="BM110" s="365"/>
      <c r="BN110" s="365"/>
      <c r="BO110" s="365"/>
      <c r="BP110" s="365"/>
      <c r="BQ110" s="365"/>
      <c r="BR110" s="365"/>
      <c r="BS110" s="365"/>
      <c r="BT110" s="365"/>
      <c r="BU110" s="365"/>
      <c r="BV110" s="365"/>
      <c r="BW110" s="365"/>
      <c r="BX110" s="365"/>
      <c r="BY110" s="365"/>
      <c r="BZ110" s="365"/>
      <c r="CA110" s="365"/>
      <c r="CB110" s="365"/>
      <c r="CC110" s="365"/>
      <c r="CD110" s="365"/>
      <c r="CE110" s="365"/>
      <c r="CF110" s="365"/>
      <c r="CG110" s="365"/>
      <c r="CH110" s="365"/>
      <c r="CI110" s="365"/>
      <c r="CJ110" s="365"/>
      <c r="CK110" s="365"/>
      <c r="CL110" s="365"/>
      <c r="CM110" s="365"/>
      <c r="CN110" s="365"/>
      <c r="CO110" s="365"/>
      <c r="CP110" s="365"/>
      <c r="CQ110" s="365"/>
      <c r="CR110" s="365"/>
      <c r="CS110" s="365"/>
      <c r="CT110" s="365"/>
      <c r="CU110" s="365"/>
      <c r="CV110" s="365"/>
      <c r="CW110" s="365"/>
      <c r="CX110" s="365"/>
      <c r="CY110" s="365"/>
      <c r="CZ110" s="365"/>
      <c r="DA110" s="365"/>
      <c r="DB110" s="365"/>
      <c r="DC110" s="365"/>
      <c r="DD110" s="365"/>
      <c r="DE110" s="365"/>
      <c r="DF110" s="365"/>
      <c r="DG110" s="365"/>
      <c r="DH110" s="365"/>
      <c r="DI110" s="365"/>
      <c r="DJ110" s="365"/>
      <c r="DK110" s="365"/>
      <c r="DL110" s="365"/>
      <c r="DM110" s="365"/>
      <c r="DN110" s="365"/>
      <c r="DO110" s="365"/>
      <c r="DP110" s="365"/>
      <c r="DQ110" s="365"/>
      <c r="DR110" s="365"/>
      <c r="DS110" s="365"/>
      <c r="DT110" s="365"/>
      <c r="DU110" s="365"/>
      <c r="DV110" s="365"/>
      <c r="DW110" s="365"/>
      <c r="DX110" s="365"/>
      <c r="DY110" s="365"/>
      <c r="DZ110" s="365"/>
      <c r="EA110" s="365"/>
      <c r="EB110" s="365"/>
      <c r="EC110" s="365"/>
      <c r="ED110" s="365"/>
      <c r="EE110" s="365"/>
      <c r="EF110" s="365"/>
      <c r="EG110" s="365"/>
      <c r="EH110" s="365"/>
      <c r="EI110" s="365"/>
      <c r="EJ110" s="365"/>
      <c r="EK110" s="365"/>
      <c r="EL110" s="365"/>
      <c r="EM110" s="365"/>
      <c r="EN110" s="365"/>
      <c r="EO110" s="365"/>
      <c r="EP110" s="365"/>
      <c r="EQ110" s="365"/>
      <c r="ER110" s="365"/>
      <c r="ES110" s="365"/>
      <c r="ET110" s="365"/>
      <c r="EU110" s="365"/>
      <c r="EV110" s="365"/>
      <c r="EW110" s="365"/>
      <c r="EX110" s="365"/>
      <c r="EY110" s="365"/>
      <c r="EZ110" s="365"/>
      <c r="FA110" s="365"/>
      <c r="FB110" s="365"/>
      <c r="FC110" s="365"/>
      <c r="FD110" s="365"/>
      <c r="FE110" s="365"/>
      <c r="FF110" s="365"/>
      <c r="FG110" s="365"/>
      <c r="FH110" s="365"/>
      <c r="FI110" s="365"/>
      <c r="FJ110" s="365"/>
      <c r="FK110" s="365"/>
      <c r="FL110" s="365"/>
      <c r="FM110" s="365"/>
      <c r="FN110" s="365"/>
      <c r="FO110" s="365"/>
      <c r="FP110" s="365"/>
      <c r="FQ110" s="365"/>
      <c r="FR110" s="365"/>
      <c r="FS110" s="365"/>
      <c r="FT110" s="365"/>
      <c r="FU110" s="365"/>
      <c r="FV110" s="365"/>
      <c r="FW110" s="365"/>
      <c r="FX110" s="365"/>
      <c r="FY110" s="365"/>
      <c r="FZ110" s="365"/>
      <c r="GA110" s="365"/>
      <c r="GB110" s="365"/>
      <c r="GC110" s="365"/>
      <c r="GD110" s="365"/>
      <c r="GE110" s="365"/>
      <c r="GF110" s="365"/>
      <c r="GG110" s="365"/>
      <c r="GH110" s="365"/>
      <c r="GI110" s="365"/>
      <c r="GJ110" s="365"/>
      <c r="GK110" s="365"/>
      <c r="GL110" s="365"/>
      <c r="GM110" s="365"/>
      <c r="GN110" s="365"/>
      <c r="GO110" s="365"/>
      <c r="GP110" s="365"/>
      <c r="GQ110" s="365"/>
      <c r="GR110" s="365"/>
      <c r="GS110" s="365"/>
      <c r="GT110" s="365"/>
      <c r="GU110" s="365"/>
      <c r="GV110" s="365"/>
      <c r="GW110" s="365"/>
      <c r="GX110" s="365"/>
      <c r="GY110" s="365"/>
      <c r="GZ110" s="365"/>
      <c r="HA110" s="365"/>
      <c r="HB110" s="365"/>
      <c r="HC110" s="365"/>
      <c r="HD110" s="365"/>
      <c r="HE110" s="365"/>
      <c r="HF110" s="365"/>
      <c r="HG110" s="365"/>
      <c r="HH110" s="365"/>
      <c r="HI110" s="365"/>
      <c r="HJ110" s="365"/>
      <c r="HK110" s="365"/>
      <c r="HL110" s="365"/>
      <c r="HM110" s="365"/>
      <c r="HN110" s="365"/>
      <c r="HO110" s="365"/>
      <c r="HP110" s="365"/>
      <c r="HQ110" s="365"/>
      <c r="HR110" s="365"/>
      <c r="HS110" s="365"/>
      <c r="HT110" s="365"/>
      <c r="HU110" s="365"/>
      <c r="HV110" s="365"/>
      <c r="HW110" s="365"/>
      <c r="HX110" s="365"/>
      <c r="HY110" s="365"/>
      <c r="HZ110" s="365"/>
      <c r="IA110" s="365"/>
      <c r="IB110" s="365"/>
      <c r="IC110" s="365"/>
      <c r="ID110" s="365"/>
      <c r="IE110" s="365"/>
      <c r="IF110" s="365"/>
      <c r="IG110" s="365"/>
      <c r="IH110" s="365"/>
      <c r="II110" s="365"/>
      <c r="IJ110" s="365"/>
      <c r="IK110" s="365"/>
      <c r="IL110" s="365"/>
      <c r="IM110" s="365"/>
      <c r="IN110" s="365"/>
      <c r="IO110" s="365"/>
      <c r="IP110" s="365"/>
      <c r="IQ110" s="365"/>
      <c r="IR110" s="365"/>
      <c r="IS110" s="365"/>
      <c r="IT110" s="365"/>
      <c r="IU110" s="365"/>
      <c r="IV110" s="365"/>
      <c r="IW110" s="365"/>
      <c r="IX110" s="365"/>
      <c r="IY110" s="365"/>
      <c r="IZ110" s="365"/>
      <c r="JA110" s="365"/>
      <c r="JB110" s="365"/>
      <c r="JC110" s="365"/>
      <c r="JD110" s="365"/>
      <c r="JE110" s="365"/>
      <c r="JF110" s="365"/>
      <c r="JG110" s="365"/>
      <c r="JH110" s="365"/>
      <c r="JI110" s="365"/>
      <c r="JJ110" s="365"/>
      <c r="JK110" s="365"/>
      <c r="JL110" s="365"/>
      <c r="JM110" s="365"/>
      <c r="JN110" s="365"/>
      <c r="JO110" s="365"/>
      <c r="JP110" s="365"/>
      <c r="JQ110" s="365"/>
      <c r="JR110" s="365"/>
      <c r="JS110" s="365"/>
      <c r="JT110" s="365"/>
      <c r="JU110" s="365"/>
      <c r="JV110" s="365"/>
      <c r="JW110" s="365"/>
      <c r="JX110" s="365"/>
      <c r="JY110" s="365"/>
      <c r="JZ110" s="365"/>
      <c r="KA110" s="365"/>
      <c r="KB110" s="365"/>
      <c r="KC110" s="365"/>
      <c r="KD110" s="365"/>
      <c r="KE110" s="365"/>
      <c r="KF110" s="365"/>
      <c r="KG110" s="365"/>
      <c r="KH110" s="365"/>
      <c r="KI110" s="365"/>
      <c r="KJ110" s="365"/>
      <c r="KK110" s="365"/>
      <c r="KL110" s="365"/>
      <c r="KM110" s="365"/>
      <c r="KN110" s="365"/>
      <c r="KO110" s="365"/>
      <c r="KP110" s="365"/>
      <c r="KQ110" s="365"/>
      <c r="KR110" s="365"/>
      <c r="KS110" s="365"/>
      <c r="KT110" s="365"/>
      <c r="KU110" s="365"/>
      <c r="KV110" s="365"/>
      <c r="KW110" s="365"/>
      <c r="KX110" s="365"/>
      <c r="KY110" s="365"/>
      <c r="KZ110" s="365"/>
      <c r="LA110" s="365"/>
      <c r="LB110" s="365"/>
      <c r="LC110" s="365"/>
      <c r="LD110" s="365"/>
      <c r="LE110" s="365"/>
      <c r="LF110" s="365"/>
      <c r="LG110" s="365"/>
      <c r="LH110" s="365"/>
      <c r="LI110" s="365"/>
      <c r="LJ110" s="365"/>
      <c r="LK110" s="365"/>
      <c r="LL110" s="365"/>
      <c r="LM110" s="365"/>
      <c r="LN110" s="365"/>
      <c r="LO110" s="365"/>
      <c r="LP110" s="365"/>
      <c r="LQ110" s="365"/>
      <c r="LR110" s="365"/>
      <c r="LS110" s="365"/>
      <c r="LT110" s="365"/>
      <c r="LU110" s="365"/>
      <c r="LV110" s="365"/>
      <c r="LW110" s="365"/>
      <c r="LX110" s="365"/>
      <c r="LY110" s="365"/>
      <c r="LZ110" s="365"/>
      <c r="MA110" s="365"/>
      <c r="MB110" s="365"/>
      <c r="MC110" s="365"/>
      <c r="MD110" s="365"/>
      <c r="ME110" s="365"/>
      <c r="MF110" s="365"/>
      <c r="MG110" s="365"/>
      <c r="MH110" s="365"/>
      <c r="MI110" s="365"/>
      <c r="MJ110" s="365"/>
      <c r="MK110" s="365"/>
      <c r="ML110" s="365"/>
      <c r="MM110" s="365"/>
      <c r="MN110" s="365"/>
      <c r="MO110" s="365"/>
      <c r="MP110" s="365"/>
      <c r="MQ110" s="365"/>
      <c r="MR110" s="365"/>
      <c r="MS110" s="365"/>
      <c r="MT110" s="365"/>
      <c r="MU110" s="365"/>
      <c r="MV110" s="365"/>
      <c r="MW110" s="365"/>
      <c r="MX110" s="365"/>
      <c r="MY110" s="365"/>
      <c r="MZ110" s="365"/>
      <c r="NA110" s="365"/>
      <c r="NB110" s="365"/>
      <c r="NC110" s="365"/>
      <c r="ND110" s="365"/>
      <c r="NE110" s="365"/>
      <c r="NF110" s="365"/>
      <c r="NG110" s="365"/>
      <c r="NH110" s="365"/>
      <c r="NI110" s="365"/>
      <c r="NJ110" s="365"/>
      <c r="NK110" s="365"/>
      <c r="NL110" s="365"/>
      <c r="NM110" s="365"/>
      <c r="NN110" s="365"/>
      <c r="NO110" s="365"/>
      <c r="NP110" s="365"/>
      <c r="NQ110" s="365"/>
      <c r="NR110" s="365"/>
      <c r="NS110" s="365"/>
      <c r="NT110" s="365"/>
      <c r="NU110" s="365"/>
      <c r="NV110" s="365"/>
      <c r="NW110" s="365"/>
      <c r="NX110" s="365"/>
      <c r="NY110" s="365"/>
      <c r="NZ110" s="365"/>
      <c r="OA110" s="365"/>
      <c r="OB110" s="365"/>
      <c r="OC110" s="365"/>
      <c r="OD110" s="365"/>
      <c r="OE110" s="365"/>
      <c r="OF110" s="365"/>
      <c r="OG110" s="365"/>
      <c r="OH110" s="365"/>
      <c r="OI110" s="365"/>
      <c r="OJ110" s="365"/>
      <c r="OK110" s="365"/>
      <c r="OL110" s="365"/>
      <c r="OM110" s="365"/>
      <c r="ON110" s="365"/>
      <c r="OO110" s="365"/>
      <c r="OP110" s="365"/>
      <c r="OQ110" s="365"/>
      <c r="OR110" s="365"/>
      <c r="OS110" s="365"/>
      <c r="OT110" s="365"/>
      <c r="OU110" s="365"/>
      <c r="OV110" s="365"/>
      <c r="OW110" s="365"/>
      <c r="OX110" s="365"/>
      <c r="OY110" s="365"/>
      <c r="OZ110" s="365"/>
      <c r="PA110" s="365"/>
      <c r="PB110" s="365"/>
      <c r="PC110" s="365"/>
      <c r="PD110" s="365"/>
      <c r="PE110" s="365"/>
      <c r="PF110" s="365"/>
      <c r="PG110" s="365"/>
      <c r="PH110" s="365"/>
      <c r="PI110" s="365"/>
      <c r="PJ110" s="365"/>
      <c r="PK110" s="365"/>
      <c r="PL110" s="365"/>
      <c r="PM110" s="365"/>
      <c r="PN110" s="365"/>
      <c r="PO110" s="365"/>
      <c r="PP110" s="365"/>
      <c r="PQ110" s="365"/>
      <c r="PR110" s="365"/>
      <c r="PS110" s="365"/>
      <c r="PT110" s="365"/>
      <c r="PU110" s="365"/>
      <c r="PV110" s="365"/>
      <c r="PW110" s="365"/>
      <c r="PX110" s="365"/>
      <c r="PY110" s="365"/>
      <c r="PZ110" s="365"/>
      <c r="QA110" s="365"/>
      <c r="QB110" s="365"/>
      <c r="QC110" s="365"/>
      <c r="QD110" s="365"/>
      <c r="QE110" s="365"/>
      <c r="QF110" s="365"/>
      <c r="QG110" s="365"/>
      <c r="QH110" s="365"/>
      <c r="QI110" s="365"/>
      <c r="QJ110" s="365"/>
      <c r="QK110" s="365"/>
      <c r="QL110" s="365"/>
      <c r="QM110" s="365"/>
      <c r="QN110" s="365"/>
      <c r="QO110" s="365"/>
      <c r="QP110" s="365"/>
      <c r="QQ110" s="365"/>
      <c r="QR110" s="365"/>
      <c r="QS110" s="365"/>
      <c r="QT110" s="365"/>
      <c r="QU110" s="365"/>
    </row>
    <row r="111" spans="1:463" s="365" customFormat="1" ht="40.5" customHeight="1">
      <c r="A111" s="364"/>
      <c r="B111" s="366"/>
      <c r="C111" s="466"/>
      <c r="D111" s="471"/>
      <c r="E111" s="458"/>
      <c r="F111" s="476"/>
      <c r="G111" s="458"/>
      <c r="H111" s="457"/>
      <c r="I111" s="454" t="s">
        <v>1147</v>
      </c>
      <c r="J111" s="467" t="s">
        <v>600</v>
      </c>
      <c r="K111" s="453" t="s">
        <v>363</v>
      </c>
      <c r="L111" s="453" t="s">
        <v>328</v>
      </c>
      <c r="M111" s="457" t="s">
        <v>184</v>
      </c>
      <c r="N111" s="457"/>
      <c r="O111" s="455"/>
      <c r="P111" s="455" t="s">
        <v>523</v>
      </c>
      <c r="Q111" s="455"/>
      <c r="R111" s="455"/>
      <c r="S111" s="455"/>
      <c r="T111" s="395"/>
      <c r="U111" s="361"/>
      <c r="V111" s="361"/>
    </row>
    <row r="112" spans="1:463" s="365" customFormat="1" ht="47.25" customHeight="1">
      <c r="A112" s="364"/>
      <c r="B112" s="366">
        <v>243</v>
      </c>
      <c r="C112" s="456"/>
      <c r="D112" s="765" t="s">
        <v>307</v>
      </c>
      <c r="E112" s="453"/>
      <c r="F112" s="476"/>
      <c r="G112" s="458"/>
      <c r="H112" s="766" t="s">
        <v>308</v>
      </c>
      <c r="I112" s="458" t="s">
        <v>1225</v>
      </c>
      <c r="J112" s="453" t="s">
        <v>363</v>
      </c>
      <c r="K112" s="453" t="s">
        <v>363</v>
      </c>
      <c r="L112" s="453" t="s">
        <v>328</v>
      </c>
      <c r="M112" s="457" t="s">
        <v>184</v>
      </c>
      <c r="N112" s="456" t="s">
        <v>184</v>
      </c>
      <c r="O112" s="455" t="s">
        <v>522</v>
      </c>
      <c r="P112" s="463" t="s">
        <v>1217</v>
      </c>
      <c r="Q112" s="455"/>
      <c r="R112" s="455"/>
      <c r="S112" s="456"/>
      <c r="T112" s="401"/>
      <c r="U112" s="364"/>
      <c r="V112" s="364"/>
    </row>
    <row r="113" spans="1:463" s="365" customFormat="1" ht="51.6" customHeight="1">
      <c r="A113" s="364"/>
      <c r="B113" s="366">
        <v>244</v>
      </c>
      <c r="C113" s="456"/>
      <c r="D113" s="765"/>
      <c r="E113" s="453"/>
      <c r="F113" s="476"/>
      <c r="G113" s="458"/>
      <c r="H113" s="767"/>
      <c r="I113" s="458" t="s">
        <v>1226</v>
      </c>
      <c r="J113" s="453" t="s">
        <v>363</v>
      </c>
      <c r="K113" s="453" t="s">
        <v>363</v>
      </c>
      <c r="L113" s="453" t="s">
        <v>328</v>
      </c>
      <c r="M113" s="457" t="s">
        <v>184</v>
      </c>
      <c r="N113" s="456" t="s">
        <v>184</v>
      </c>
      <c r="O113" s="455"/>
      <c r="P113" s="455"/>
      <c r="Q113" s="455"/>
      <c r="R113" s="463" t="s">
        <v>519</v>
      </c>
      <c r="S113" s="456"/>
      <c r="T113" s="401"/>
      <c r="U113" s="364"/>
      <c r="V113" s="364"/>
      <c r="W113" s="388"/>
      <c r="X113" s="388"/>
      <c r="Y113" s="388"/>
      <c r="Z113" s="388"/>
      <c r="AA113" s="388"/>
      <c r="AB113" s="388"/>
      <c r="AC113" s="388"/>
      <c r="AD113" s="388"/>
      <c r="AE113" s="388"/>
      <c r="AF113" s="388"/>
      <c r="AG113" s="388"/>
      <c r="AH113" s="388"/>
      <c r="AI113" s="388"/>
      <c r="AJ113" s="388"/>
      <c r="AK113" s="388"/>
      <c r="AL113" s="388"/>
      <c r="AM113" s="388"/>
      <c r="AN113" s="388"/>
      <c r="AO113" s="388"/>
      <c r="AP113" s="388"/>
      <c r="AQ113" s="388"/>
      <c r="AR113" s="388"/>
      <c r="AS113" s="388"/>
      <c r="AT113" s="388"/>
      <c r="AU113" s="388"/>
      <c r="AV113" s="388"/>
      <c r="AW113" s="388"/>
      <c r="AX113" s="388"/>
      <c r="AY113" s="388"/>
      <c r="AZ113" s="388"/>
      <c r="BA113" s="388"/>
      <c r="BB113" s="388"/>
      <c r="BC113" s="388"/>
      <c r="BD113" s="388"/>
      <c r="BE113" s="388"/>
      <c r="BF113" s="388"/>
      <c r="BG113" s="388"/>
      <c r="BH113" s="388"/>
      <c r="BI113" s="388"/>
      <c r="BJ113" s="388"/>
      <c r="BK113" s="388"/>
      <c r="BL113" s="388"/>
      <c r="BM113" s="388"/>
      <c r="BN113" s="388"/>
      <c r="BO113" s="388"/>
      <c r="BP113" s="388"/>
      <c r="BQ113" s="388"/>
      <c r="BR113" s="388"/>
      <c r="BS113" s="388"/>
      <c r="BT113" s="388"/>
      <c r="BU113" s="388"/>
      <c r="BV113" s="388"/>
      <c r="BW113" s="388"/>
      <c r="BX113" s="388"/>
      <c r="BY113" s="388"/>
      <c r="BZ113" s="388"/>
      <c r="CA113" s="388"/>
      <c r="CB113" s="388"/>
      <c r="CC113" s="388"/>
      <c r="CD113" s="388"/>
      <c r="CE113" s="388"/>
      <c r="CF113" s="388"/>
      <c r="CG113" s="388"/>
      <c r="CH113" s="388"/>
      <c r="CI113" s="388"/>
      <c r="CJ113" s="388"/>
      <c r="CK113" s="388"/>
      <c r="CL113" s="388"/>
      <c r="CM113" s="388"/>
      <c r="CN113" s="388"/>
      <c r="CO113" s="388"/>
      <c r="CP113" s="388"/>
      <c r="CQ113" s="388"/>
      <c r="CR113" s="388"/>
      <c r="CS113" s="388"/>
      <c r="CT113" s="388"/>
      <c r="CU113" s="388"/>
      <c r="CV113" s="388"/>
      <c r="CW113" s="388"/>
      <c r="CX113" s="388"/>
      <c r="CY113" s="388"/>
      <c r="CZ113" s="388"/>
      <c r="DA113" s="388"/>
      <c r="DB113" s="388"/>
      <c r="DC113" s="388"/>
      <c r="DD113" s="388"/>
      <c r="DE113" s="388"/>
      <c r="DF113" s="388"/>
      <c r="DG113" s="388"/>
      <c r="DH113" s="388"/>
      <c r="DI113" s="388"/>
      <c r="DJ113" s="388"/>
      <c r="DK113" s="388"/>
      <c r="DL113" s="388"/>
      <c r="DM113" s="388"/>
      <c r="DN113" s="388"/>
      <c r="DO113" s="388"/>
      <c r="DP113" s="388"/>
      <c r="DQ113" s="388"/>
      <c r="DR113" s="388"/>
      <c r="DS113" s="388"/>
      <c r="DT113" s="388"/>
      <c r="DU113" s="388"/>
      <c r="DV113" s="388"/>
      <c r="DW113" s="388"/>
      <c r="DX113" s="388"/>
      <c r="DY113" s="388"/>
      <c r="DZ113" s="388"/>
      <c r="EA113" s="388"/>
      <c r="EB113" s="388"/>
      <c r="EC113" s="388"/>
      <c r="ED113" s="388"/>
      <c r="EE113" s="388"/>
      <c r="EF113" s="388"/>
      <c r="EG113" s="388"/>
      <c r="EH113" s="388"/>
      <c r="EI113" s="388"/>
      <c r="EJ113" s="388"/>
      <c r="EK113" s="388"/>
      <c r="EL113" s="388"/>
      <c r="EM113" s="388"/>
      <c r="EN113" s="388"/>
      <c r="EO113" s="388"/>
      <c r="EP113" s="388"/>
      <c r="EQ113" s="388"/>
      <c r="ER113" s="388"/>
      <c r="ES113" s="388"/>
      <c r="ET113" s="388"/>
      <c r="EU113" s="388"/>
      <c r="EV113" s="388"/>
      <c r="EW113" s="388"/>
      <c r="EX113" s="388"/>
      <c r="EY113" s="388"/>
      <c r="EZ113" s="388"/>
      <c r="FA113" s="388"/>
      <c r="FB113" s="388"/>
      <c r="FC113" s="388"/>
      <c r="FD113" s="388"/>
      <c r="FE113" s="388"/>
      <c r="FF113" s="388"/>
      <c r="FG113" s="388"/>
      <c r="FH113" s="388"/>
      <c r="FI113" s="388"/>
      <c r="FJ113" s="388"/>
      <c r="FK113" s="388"/>
      <c r="FL113" s="388"/>
      <c r="FM113" s="388"/>
      <c r="FN113" s="388"/>
      <c r="FO113" s="388"/>
      <c r="FP113" s="388"/>
      <c r="FQ113" s="388"/>
      <c r="FR113" s="388"/>
      <c r="FS113" s="388"/>
      <c r="FT113" s="388"/>
      <c r="FU113" s="388"/>
      <c r="FV113" s="388"/>
      <c r="FW113" s="388"/>
      <c r="FX113" s="388"/>
      <c r="FY113" s="388"/>
      <c r="FZ113" s="388"/>
      <c r="GA113" s="388"/>
      <c r="GB113" s="388"/>
      <c r="GC113" s="388"/>
      <c r="GD113" s="388"/>
      <c r="GE113" s="388"/>
      <c r="GF113" s="388"/>
      <c r="GG113" s="388"/>
      <c r="GH113" s="388"/>
      <c r="GI113" s="388"/>
      <c r="GJ113" s="388"/>
      <c r="GK113" s="388"/>
      <c r="GL113" s="388"/>
      <c r="GM113" s="388"/>
      <c r="GN113" s="388"/>
      <c r="GO113" s="388"/>
      <c r="GP113" s="388"/>
      <c r="GQ113" s="388"/>
      <c r="GR113" s="388"/>
      <c r="GS113" s="388"/>
      <c r="GT113" s="388"/>
      <c r="GU113" s="388"/>
      <c r="GV113" s="388"/>
      <c r="GW113" s="388"/>
      <c r="GX113" s="388"/>
      <c r="GY113" s="388"/>
      <c r="GZ113" s="388"/>
      <c r="HA113" s="388"/>
      <c r="HB113" s="388"/>
      <c r="HC113" s="388"/>
      <c r="HD113" s="388"/>
      <c r="HE113" s="388"/>
      <c r="HF113" s="388"/>
      <c r="HG113" s="388"/>
      <c r="HH113" s="388"/>
      <c r="HI113" s="388"/>
      <c r="HJ113" s="388"/>
      <c r="HK113" s="388"/>
      <c r="HL113" s="388"/>
      <c r="HM113" s="388"/>
      <c r="HN113" s="388"/>
      <c r="HO113" s="388"/>
      <c r="HP113" s="388"/>
      <c r="HQ113" s="388"/>
      <c r="HR113" s="388"/>
      <c r="HS113" s="388"/>
      <c r="HT113" s="388"/>
      <c r="HU113" s="388"/>
      <c r="HV113" s="388"/>
      <c r="HW113" s="388"/>
      <c r="HX113" s="388"/>
      <c r="HY113" s="388"/>
      <c r="HZ113" s="388"/>
      <c r="IA113" s="388"/>
      <c r="IB113" s="388"/>
      <c r="IC113" s="388"/>
      <c r="ID113" s="388"/>
      <c r="IE113" s="388"/>
      <c r="IF113" s="388"/>
      <c r="IG113" s="388"/>
      <c r="IH113" s="388"/>
      <c r="II113" s="388"/>
      <c r="IJ113" s="388"/>
      <c r="IK113" s="388"/>
      <c r="IL113" s="388"/>
      <c r="IM113" s="388"/>
      <c r="IN113" s="388"/>
      <c r="IO113" s="388"/>
      <c r="IP113" s="388"/>
      <c r="IQ113" s="388"/>
      <c r="IR113" s="388"/>
      <c r="IS113" s="388"/>
      <c r="IT113" s="388"/>
      <c r="IU113" s="388"/>
      <c r="IV113" s="388"/>
      <c r="IW113" s="388"/>
      <c r="IX113" s="388"/>
      <c r="IY113" s="388"/>
      <c r="IZ113" s="388"/>
      <c r="JA113" s="388"/>
      <c r="JB113" s="388"/>
      <c r="JC113" s="388"/>
      <c r="JD113" s="388"/>
      <c r="JE113" s="388"/>
      <c r="JF113" s="388"/>
      <c r="JG113" s="388"/>
      <c r="JH113" s="388"/>
      <c r="JI113" s="388"/>
      <c r="JJ113" s="388"/>
      <c r="JK113" s="388"/>
      <c r="JL113" s="388"/>
      <c r="JM113" s="388"/>
      <c r="JN113" s="388"/>
      <c r="JO113" s="388"/>
      <c r="JP113" s="388"/>
      <c r="JQ113" s="388"/>
      <c r="JR113" s="388"/>
      <c r="JS113" s="388"/>
      <c r="JT113" s="388"/>
      <c r="JU113" s="388"/>
      <c r="JV113" s="388"/>
      <c r="JW113" s="388"/>
      <c r="JX113" s="388"/>
      <c r="JY113" s="388"/>
      <c r="JZ113" s="388"/>
      <c r="KA113" s="388"/>
      <c r="KB113" s="388"/>
      <c r="KC113" s="388"/>
      <c r="KD113" s="388"/>
      <c r="KE113" s="388"/>
      <c r="KF113" s="388"/>
      <c r="KG113" s="388"/>
      <c r="KH113" s="388"/>
      <c r="KI113" s="388"/>
      <c r="KJ113" s="388"/>
      <c r="KK113" s="388"/>
      <c r="KL113" s="388"/>
      <c r="KM113" s="388"/>
      <c r="KN113" s="388"/>
      <c r="KO113" s="388"/>
      <c r="KP113" s="388"/>
      <c r="KQ113" s="388"/>
      <c r="KR113" s="388"/>
      <c r="KS113" s="388"/>
      <c r="KT113" s="388"/>
      <c r="KU113" s="388"/>
      <c r="KV113" s="388"/>
      <c r="KW113" s="388"/>
      <c r="KX113" s="388"/>
      <c r="KY113" s="388"/>
      <c r="KZ113" s="388"/>
      <c r="LA113" s="388"/>
      <c r="LB113" s="388"/>
      <c r="LC113" s="388"/>
      <c r="LD113" s="388"/>
      <c r="LE113" s="388"/>
      <c r="LF113" s="388"/>
      <c r="LG113" s="388"/>
      <c r="LH113" s="388"/>
      <c r="LI113" s="388"/>
      <c r="LJ113" s="388"/>
      <c r="LK113" s="388"/>
      <c r="LL113" s="388"/>
      <c r="LM113" s="388"/>
      <c r="LN113" s="388"/>
      <c r="LO113" s="388"/>
      <c r="LP113" s="388"/>
      <c r="LQ113" s="388"/>
      <c r="LR113" s="388"/>
      <c r="LS113" s="388"/>
      <c r="LT113" s="388"/>
      <c r="LU113" s="388"/>
      <c r="LV113" s="388"/>
      <c r="LW113" s="388"/>
      <c r="LX113" s="388"/>
      <c r="LY113" s="388"/>
      <c r="LZ113" s="388"/>
      <c r="MA113" s="388"/>
      <c r="MB113" s="388"/>
      <c r="MC113" s="388"/>
      <c r="MD113" s="388"/>
      <c r="ME113" s="388"/>
      <c r="MF113" s="388"/>
      <c r="MG113" s="388"/>
      <c r="MH113" s="388"/>
      <c r="MI113" s="388"/>
      <c r="MJ113" s="388"/>
      <c r="MK113" s="388"/>
      <c r="ML113" s="388"/>
      <c r="MM113" s="388"/>
      <c r="MN113" s="388"/>
      <c r="MO113" s="388"/>
      <c r="MP113" s="388"/>
      <c r="MQ113" s="388"/>
      <c r="MR113" s="388"/>
      <c r="MS113" s="388"/>
      <c r="MT113" s="388"/>
      <c r="MU113" s="388"/>
      <c r="MV113" s="388"/>
      <c r="MW113" s="388"/>
      <c r="MX113" s="388"/>
      <c r="MY113" s="388"/>
      <c r="MZ113" s="388"/>
      <c r="NA113" s="388"/>
      <c r="NB113" s="388"/>
      <c r="NC113" s="388"/>
      <c r="ND113" s="388"/>
      <c r="NE113" s="388"/>
      <c r="NF113" s="388"/>
      <c r="NG113" s="388"/>
      <c r="NH113" s="388"/>
      <c r="NI113" s="388"/>
      <c r="NJ113" s="388"/>
      <c r="NK113" s="388"/>
      <c r="NL113" s="388"/>
      <c r="NM113" s="388"/>
      <c r="NN113" s="388"/>
      <c r="NO113" s="388"/>
      <c r="NP113" s="388"/>
      <c r="NQ113" s="388"/>
      <c r="NR113" s="388"/>
      <c r="NS113" s="388"/>
      <c r="NT113" s="388"/>
      <c r="NU113" s="388"/>
      <c r="NV113" s="388"/>
      <c r="NW113" s="388"/>
      <c r="NX113" s="388"/>
      <c r="NY113" s="388"/>
      <c r="NZ113" s="388"/>
      <c r="OA113" s="388"/>
      <c r="OB113" s="388"/>
      <c r="OC113" s="388"/>
      <c r="OD113" s="388"/>
      <c r="OE113" s="388"/>
      <c r="OF113" s="388"/>
      <c r="OG113" s="388"/>
      <c r="OH113" s="388"/>
      <c r="OI113" s="388"/>
      <c r="OJ113" s="388"/>
      <c r="OK113" s="388"/>
      <c r="OL113" s="388"/>
      <c r="OM113" s="388"/>
      <c r="ON113" s="388"/>
      <c r="OO113" s="388"/>
      <c r="OP113" s="388"/>
      <c r="OQ113" s="388"/>
      <c r="OR113" s="388"/>
      <c r="OS113" s="388"/>
      <c r="OT113" s="388"/>
      <c r="OU113" s="388"/>
      <c r="OV113" s="388"/>
      <c r="OW113" s="388"/>
      <c r="OX113" s="388"/>
      <c r="OY113" s="388"/>
      <c r="OZ113" s="388"/>
      <c r="PA113" s="388"/>
      <c r="PB113" s="388"/>
      <c r="PC113" s="388"/>
      <c r="PD113" s="388"/>
      <c r="PE113" s="388"/>
      <c r="PF113" s="388"/>
      <c r="PG113" s="388"/>
      <c r="PH113" s="388"/>
      <c r="PI113" s="388"/>
      <c r="PJ113" s="388"/>
      <c r="PK113" s="388"/>
      <c r="PL113" s="388"/>
      <c r="PM113" s="388"/>
      <c r="PN113" s="388"/>
      <c r="PO113" s="388"/>
      <c r="PP113" s="388"/>
      <c r="PQ113" s="388"/>
      <c r="PR113" s="388"/>
      <c r="PS113" s="388"/>
      <c r="PT113" s="388"/>
      <c r="PU113" s="388"/>
      <c r="PV113" s="388"/>
      <c r="PW113" s="388"/>
      <c r="PX113" s="388"/>
      <c r="PY113" s="388"/>
      <c r="PZ113" s="388"/>
      <c r="QA113" s="388"/>
      <c r="QB113" s="388"/>
      <c r="QC113" s="388"/>
      <c r="QD113" s="388"/>
      <c r="QE113" s="388"/>
      <c r="QF113" s="388"/>
      <c r="QG113" s="388"/>
      <c r="QH113" s="388"/>
      <c r="QI113" s="388"/>
      <c r="QJ113" s="388"/>
      <c r="QK113" s="388"/>
      <c r="QL113" s="388"/>
      <c r="QM113" s="388"/>
      <c r="QN113" s="388"/>
      <c r="QO113" s="388"/>
      <c r="QP113" s="388"/>
      <c r="QQ113" s="388"/>
      <c r="QR113" s="388"/>
      <c r="QS113" s="388"/>
      <c r="QT113" s="388"/>
      <c r="QU113" s="388"/>
    </row>
    <row r="114" spans="1:463" s="365" customFormat="1" ht="39" customHeight="1">
      <c r="A114" s="364"/>
      <c r="B114" s="366">
        <v>245</v>
      </c>
      <c r="C114" s="456"/>
      <c r="D114" s="765"/>
      <c r="E114" s="453"/>
      <c r="F114" s="476"/>
      <c r="G114" s="458"/>
      <c r="H114" s="768"/>
      <c r="I114" s="454" t="s">
        <v>1183</v>
      </c>
      <c r="J114" s="453" t="s">
        <v>363</v>
      </c>
      <c r="K114" s="453" t="s">
        <v>363</v>
      </c>
      <c r="L114" s="453" t="s">
        <v>328</v>
      </c>
      <c r="M114" s="457" t="s">
        <v>184</v>
      </c>
      <c r="N114" s="456" t="s">
        <v>184</v>
      </c>
      <c r="O114" s="455"/>
      <c r="P114" s="455"/>
      <c r="Q114" s="455" t="s">
        <v>523</v>
      </c>
      <c r="R114" s="455"/>
      <c r="S114" s="456"/>
      <c r="T114" s="401"/>
      <c r="U114" s="364"/>
      <c r="V114" s="364"/>
    </row>
    <row r="115" spans="1:463" s="388" customFormat="1" ht="28.5" customHeight="1">
      <c r="A115" s="366"/>
      <c r="B115" s="366">
        <v>236</v>
      </c>
      <c r="C115" s="466">
        <v>391</v>
      </c>
      <c r="D115" s="753" t="s">
        <v>1123</v>
      </c>
      <c r="E115" s="754"/>
      <c r="F115" s="754"/>
      <c r="G115" s="754"/>
      <c r="H115" s="754"/>
      <c r="I115" s="755"/>
      <c r="J115" s="457" t="s">
        <v>331</v>
      </c>
      <c r="K115" s="457" t="s">
        <v>331</v>
      </c>
      <c r="L115" s="457" t="s">
        <v>331</v>
      </c>
      <c r="M115" s="457" t="s">
        <v>331</v>
      </c>
      <c r="N115" s="457" t="s">
        <v>331</v>
      </c>
      <c r="O115" s="457" t="s">
        <v>331</v>
      </c>
      <c r="P115" s="457" t="s">
        <v>331</v>
      </c>
      <c r="Q115" s="457" t="s">
        <v>331</v>
      </c>
      <c r="R115" s="457" t="s">
        <v>331</v>
      </c>
      <c r="S115" s="457" t="s">
        <v>331</v>
      </c>
      <c r="T115" s="396"/>
      <c r="U115" s="367"/>
      <c r="V115" s="367"/>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65"/>
      <c r="AR115" s="365"/>
      <c r="AS115" s="365"/>
      <c r="AT115" s="365"/>
      <c r="AU115" s="365"/>
      <c r="AV115" s="365"/>
      <c r="AW115" s="365"/>
      <c r="AX115" s="365"/>
      <c r="AY115" s="365"/>
      <c r="AZ115" s="365"/>
      <c r="BA115" s="365"/>
      <c r="BB115" s="365"/>
      <c r="BC115" s="365"/>
      <c r="BD115" s="365"/>
      <c r="BE115" s="365"/>
      <c r="BF115" s="365"/>
      <c r="BG115" s="365"/>
      <c r="BH115" s="365"/>
      <c r="BI115" s="365"/>
      <c r="BJ115" s="365"/>
      <c r="BK115" s="365"/>
      <c r="BL115" s="365"/>
      <c r="BM115" s="365"/>
      <c r="BN115" s="365"/>
      <c r="BO115" s="365"/>
      <c r="BP115" s="365"/>
      <c r="BQ115" s="365"/>
      <c r="BR115" s="365"/>
      <c r="BS115" s="365"/>
      <c r="BT115" s="365"/>
      <c r="BU115" s="365"/>
      <c r="BV115" s="365"/>
      <c r="BW115" s="365"/>
      <c r="BX115" s="365"/>
      <c r="BY115" s="365"/>
      <c r="BZ115" s="365"/>
      <c r="CA115" s="365"/>
      <c r="CB115" s="365"/>
      <c r="CC115" s="365"/>
      <c r="CD115" s="365"/>
      <c r="CE115" s="365"/>
      <c r="CF115" s="365"/>
      <c r="CG115" s="365"/>
      <c r="CH115" s="365"/>
      <c r="CI115" s="365"/>
      <c r="CJ115" s="365"/>
      <c r="CK115" s="365"/>
      <c r="CL115" s="365"/>
      <c r="CM115" s="365"/>
      <c r="CN115" s="365"/>
      <c r="CO115" s="365"/>
      <c r="CP115" s="365"/>
      <c r="CQ115" s="365"/>
      <c r="CR115" s="365"/>
      <c r="CS115" s="365"/>
      <c r="CT115" s="365"/>
      <c r="CU115" s="365"/>
      <c r="CV115" s="365"/>
      <c r="CW115" s="365"/>
      <c r="CX115" s="365"/>
      <c r="CY115" s="365"/>
      <c r="CZ115" s="365"/>
      <c r="DA115" s="365"/>
      <c r="DB115" s="365"/>
      <c r="DC115" s="365"/>
      <c r="DD115" s="365"/>
      <c r="DE115" s="365"/>
      <c r="DF115" s="365"/>
      <c r="DG115" s="365"/>
      <c r="DH115" s="365"/>
      <c r="DI115" s="365"/>
      <c r="DJ115" s="365"/>
      <c r="DK115" s="365"/>
      <c r="DL115" s="365"/>
      <c r="DM115" s="365"/>
      <c r="DN115" s="365"/>
      <c r="DO115" s="365"/>
      <c r="DP115" s="365"/>
      <c r="DQ115" s="365"/>
      <c r="DR115" s="365"/>
      <c r="DS115" s="365"/>
      <c r="DT115" s="365"/>
      <c r="DU115" s="365"/>
      <c r="DV115" s="365"/>
      <c r="DW115" s="365"/>
      <c r="DX115" s="365"/>
      <c r="DY115" s="365"/>
      <c r="DZ115" s="365"/>
      <c r="EA115" s="365"/>
      <c r="EB115" s="365"/>
      <c r="EC115" s="365"/>
      <c r="ED115" s="365"/>
      <c r="EE115" s="365"/>
      <c r="EF115" s="365"/>
      <c r="EG115" s="365"/>
      <c r="EH115" s="365"/>
      <c r="EI115" s="365"/>
      <c r="EJ115" s="365"/>
      <c r="EK115" s="365"/>
      <c r="EL115" s="365"/>
      <c r="EM115" s="365"/>
      <c r="EN115" s="365"/>
      <c r="EO115" s="365"/>
      <c r="EP115" s="365"/>
      <c r="EQ115" s="365"/>
      <c r="ER115" s="365"/>
      <c r="ES115" s="365"/>
      <c r="ET115" s="365"/>
      <c r="EU115" s="365"/>
      <c r="EV115" s="365"/>
      <c r="EW115" s="365"/>
      <c r="EX115" s="365"/>
      <c r="EY115" s="365"/>
      <c r="EZ115" s="365"/>
      <c r="FA115" s="365"/>
      <c r="FB115" s="365"/>
      <c r="FC115" s="365"/>
      <c r="FD115" s="365"/>
      <c r="FE115" s="365"/>
      <c r="FF115" s="365"/>
      <c r="FG115" s="365"/>
      <c r="FH115" s="365"/>
      <c r="FI115" s="365"/>
      <c r="FJ115" s="365"/>
      <c r="FK115" s="365"/>
      <c r="FL115" s="365"/>
      <c r="FM115" s="365"/>
      <c r="FN115" s="365"/>
      <c r="FO115" s="365"/>
      <c r="FP115" s="365"/>
      <c r="FQ115" s="365"/>
      <c r="FR115" s="365"/>
      <c r="FS115" s="365"/>
      <c r="FT115" s="365"/>
      <c r="FU115" s="365"/>
      <c r="FV115" s="365"/>
      <c r="FW115" s="365"/>
      <c r="FX115" s="365"/>
      <c r="FY115" s="365"/>
      <c r="FZ115" s="365"/>
      <c r="GA115" s="365"/>
      <c r="GB115" s="365"/>
      <c r="GC115" s="365"/>
      <c r="GD115" s="365"/>
      <c r="GE115" s="365"/>
      <c r="GF115" s="365"/>
      <c r="GG115" s="365"/>
      <c r="GH115" s="365"/>
      <c r="GI115" s="365"/>
      <c r="GJ115" s="365"/>
      <c r="GK115" s="365"/>
      <c r="GL115" s="365"/>
      <c r="GM115" s="365"/>
      <c r="GN115" s="365"/>
      <c r="GO115" s="365"/>
      <c r="GP115" s="365"/>
      <c r="GQ115" s="365"/>
      <c r="GR115" s="365"/>
      <c r="GS115" s="365"/>
      <c r="GT115" s="365"/>
      <c r="GU115" s="365"/>
      <c r="GV115" s="365"/>
      <c r="GW115" s="365"/>
      <c r="GX115" s="365"/>
      <c r="GY115" s="365"/>
      <c r="GZ115" s="365"/>
      <c r="HA115" s="365"/>
      <c r="HB115" s="365"/>
      <c r="HC115" s="365"/>
      <c r="HD115" s="365"/>
      <c r="HE115" s="365"/>
      <c r="HF115" s="365"/>
      <c r="HG115" s="365"/>
      <c r="HH115" s="365"/>
      <c r="HI115" s="365"/>
      <c r="HJ115" s="365"/>
      <c r="HK115" s="365"/>
      <c r="HL115" s="365"/>
      <c r="HM115" s="365"/>
      <c r="HN115" s="365"/>
      <c r="HO115" s="365"/>
      <c r="HP115" s="365"/>
      <c r="HQ115" s="365"/>
      <c r="HR115" s="365"/>
      <c r="HS115" s="365"/>
      <c r="HT115" s="365"/>
      <c r="HU115" s="365"/>
      <c r="HV115" s="365"/>
      <c r="HW115" s="365"/>
      <c r="HX115" s="365"/>
      <c r="HY115" s="365"/>
      <c r="HZ115" s="365"/>
      <c r="IA115" s="365"/>
      <c r="IB115" s="365"/>
      <c r="IC115" s="365"/>
      <c r="ID115" s="365"/>
      <c r="IE115" s="365"/>
      <c r="IF115" s="365"/>
      <c r="IG115" s="365"/>
      <c r="IH115" s="365"/>
      <c r="II115" s="365"/>
      <c r="IJ115" s="365"/>
      <c r="IK115" s="365"/>
      <c r="IL115" s="365"/>
      <c r="IM115" s="365"/>
      <c r="IN115" s="365"/>
      <c r="IO115" s="365"/>
      <c r="IP115" s="365"/>
      <c r="IQ115" s="365"/>
      <c r="IR115" s="365"/>
      <c r="IS115" s="365"/>
      <c r="IT115" s="365"/>
      <c r="IU115" s="365"/>
      <c r="IV115" s="365"/>
      <c r="IW115" s="365"/>
      <c r="IX115" s="365"/>
      <c r="IY115" s="365"/>
      <c r="IZ115" s="365"/>
      <c r="JA115" s="365"/>
      <c r="JB115" s="365"/>
      <c r="JC115" s="365"/>
      <c r="JD115" s="365"/>
      <c r="JE115" s="365"/>
      <c r="JF115" s="365"/>
      <c r="JG115" s="365"/>
      <c r="JH115" s="365"/>
      <c r="JI115" s="365"/>
      <c r="JJ115" s="365"/>
      <c r="JK115" s="365"/>
      <c r="JL115" s="365"/>
      <c r="JM115" s="365"/>
      <c r="JN115" s="365"/>
      <c r="JO115" s="365"/>
      <c r="JP115" s="365"/>
      <c r="JQ115" s="365"/>
      <c r="JR115" s="365"/>
      <c r="JS115" s="365"/>
      <c r="JT115" s="365"/>
      <c r="JU115" s="365"/>
      <c r="JV115" s="365"/>
      <c r="JW115" s="365"/>
      <c r="JX115" s="365"/>
      <c r="JY115" s="365"/>
      <c r="JZ115" s="365"/>
      <c r="KA115" s="365"/>
      <c r="KB115" s="365"/>
      <c r="KC115" s="365"/>
      <c r="KD115" s="365"/>
      <c r="KE115" s="365"/>
      <c r="KF115" s="365"/>
      <c r="KG115" s="365"/>
      <c r="KH115" s="365"/>
      <c r="KI115" s="365"/>
      <c r="KJ115" s="365"/>
      <c r="KK115" s="365"/>
      <c r="KL115" s="365"/>
      <c r="KM115" s="365"/>
      <c r="KN115" s="365"/>
      <c r="KO115" s="365"/>
      <c r="KP115" s="365"/>
      <c r="KQ115" s="365"/>
      <c r="KR115" s="365"/>
      <c r="KS115" s="365"/>
      <c r="KT115" s="365"/>
      <c r="KU115" s="365"/>
      <c r="KV115" s="365"/>
      <c r="KW115" s="365"/>
      <c r="KX115" s="365"/>
      <c r="KY115" s="365"/>
      <c r="KZ115" s="365"/>
      <c r="LA115" s="365"/>
      <c r="LB115" s="365"/>
      <c r="LC115" s="365"/>
      <c r="LD115" s="365"/>
      <c r="LE115" s="365"/>
      <c r="LF115" s="365"/>
      <c r="LG115" s="365"/>
      <c r="LH115" s="365"/>
      <c r="LI115" s="365"/>
      <c r="LJ115" s="365"/>
      <c r="LK115" s="365"/>
      <c r="LL115" s="365"/>
      <c r="LM115" s="365"/>
      <c r="LN115" s="365"/>
      <c r="LO115" s="365"/>
      <c r="LP115" s="365"/>
      <c r="LQ115" s="365"/>
      <c r="LR115" s="365"/>
      <c r="LS115" s="365"/>
      <c r="LT115" s="365"/>
      <c r="LU115" s="365"/>
      <c r="LV115" s="365"/>
      <c r="LW115" s="365"/>
      <c r="LX115" s="365"/>
      <c r="LY115" s="365"/>
      <c r="LZ115" s="365"/>
      <c r="MA115" s="365"/>
      <c r="MB115" s="365"/>
      <c r="MC115" s="365"/>
      <c r="MD115" s="365"/>
      <c r="ME115" s="365"/>
      <c r="MF115" s="365"/>
      <c r="MG115" s="365"/>
      <c r="MH115" s="365"/>
      <c r="MI115" s="365"/>
      <c r="MJ115" s="365"/>
      <c r="MK115" s="365"/>
      <c r="ML115" s="365"/>
      <c r="MM115" s="365"/>
      <c r="MN115" s="365"/>
      <c r="MO115" s="365"/>
      <c r="MP115" s="365"/>
      <c r="MQ115" s="365"/>
      <c r="MR115" s="365"/>
      <c r="MS115" s="365"/>
      <c r="MT115" s="365"/>
      <c r="MU115" s="365"/>
      <c r="MV115" s="365"/>
      <c r="MW115" s="365"/>
      <c r="MX115" s="365"/>
      <c r="MY115" s="365"/>
      <c r="MZ115" s="365"/>
      <c r="NA115" s="365"/>
      <c r="NB115" s="365"/>
      <c r="NC115" s="365"/>
      <c r="ND115" s="365"/>
      <c r="NE115" s="365"/>
      <c r="NF115" s="365"/>
      <c r="NG115" s="365"/>
      <c r="NH115" s="365"/>
      <c r="NI115" s="365"/>
      <c r="NJ115" s="365"/>
      <c r="NK115" s="365"/>
      <c r="NL115" s="365"/>
      <c r="NM115" s="365"/>
      <c r="NN115" s="365"/>
      <c r="NO115" s="365"/>
      <c r="NP115" s="365"/>
      <c r="NQ115" s="365"/>
      <c r="NR115" s="365"/>
      <c r="NS115" s="365"/>
      <c r="NT115" s="365"/>
      <c r="NU115" s="365"/>
      <c r="NV115" s="365"/>
      <c r="NW115" s="365"/>
      <c r="NX115" s="365"/>
      <c r="NY115" s="365"/>
      <c r="NZ115" s="365"/>
      <c r="OA115" s="365"/>
      <c r="OB115" s="365"/>
      <c r="OC115" s="365"/>
      <c r="OD115" s="365"/>
      <c r="OE115" s="365"/>
      <c r="OF115" s="365"/>
      <c r="OG115" s="365"/>
      <c r="OH115" s="365"/>
      <c r="OI115" s="365"/>
      <c r="OJ115" s="365"/>
      <c r="OK115" s="365"/>
      <c r="OL115" s="365"/>
      <c r="OM115" s="365"/>
      <c r="ON115" s="365"/>
      <c r="OO115" s="365"/>
      <c r="OP115" s="365"/>
      <c r="OQ115" s="365"/>
      <c r="OR115" s="365"/>
      <c r="OS115" s="365"/>
      <c r="OT115" s="365"/>
      <c r="OU115" s="365"/>
      <c r="OV115" s="365"/>
      <c r="OW115" s="365"/>
      <c r="OX115" s="365"/>
      <c r="OY115" s="365"/>
      <c r="OZ115" s="365"/>
      <c r="PA115" s="365"/>
      <c r="PB115" s="365"/>
      <c r="PC115" s="365"/>
      <c r="PD115" s="365"/>
      <c r="PE115" s="365"/>
      <c r="PF115" s="365"/>
      <c r="PG115" s="365"/>
      <c r="PH115" s="365"/>
      <c r="PI115" s="365"/>
      <c r="PJ115" s="365"/>
      <c r="PK115" s="365"/>
      <c r="PL115" s="365"/>
      <c r="PM115" s="365"/>
      <c r="PN115" s="365"/>
      <c r="PO115" s="365"/>
      <c r="PP115" s="365"/>
      <c r="PQ115" s="365"/>
      <c r="PR115" s="365"/>
      <c r="PS115" s="365"/>
      <c r="PT115" s="365"/>
      <c r="PU115" s="365"/>
      <c r="PV115" s="365"/>
      <c r="PW115" s="365"/>
      <c r="PX115" s="365"/>
      <c r="PY115" s="365"/>
      <c r="PZ115" s="365"/>
      <c r="QA115" s="365"/>
      <c r="QB115" s="365"/>
      <c r="QC115" s="365"/>
      <c r="QD115" s="365"/>
      <c r="QE115" s="365"/>
      <c r="QF115" s="365"/>
      <c r="QG115" s="365"/>
      <c r="QH115" s="365"/>
      <c r="QI115" s="365"/>
      <c r="QJ115" s="365"/>
      <c r="QK115" s="365"/>
      <c r="QL115" s="365"/>
      <c r="QM115" s="365"/>
      <c r="QN115" s="365"/>
      <c r="QO115" s="365"/>
      <c r="QP115" s="365"/>
      <c r="QQ115" s="365"/>
      <c r="QR115" s="365"/>
      <c r="QS115" s="365"/>
      <c r="QT115" s="365"/>
      <c r="QU115" s="365"/>
    </row>
    <row r="116" spans="1:463" s="365" customFormat="1" ht="50.4" customHeight="1">
      <c r="A116" s="364"/>
      <c r="B116" s="366"/>
      <c r="C116" s="466"/>
      <c r="D116" s="800" t="s">
        <v>1124</v>
      </c>
      <c r="E116" s="769" t="s">
        <v>10</v>
      </c>
      <c r="F116" s="801" t="s">
        <v>1125</v>
      </c>
      <c r="G116" s="458"/>
      <c r="H116" s="766" t="s">
        <v>1128</v>
      </c>
      <c r="I116" s="454" t="s">
        <v>1126</v>
      </c>
      <c r="J116" s="421" t="s">
        <v>600</v>
      </c>
      <c r="K116" s="453" t="s">
        <v>363</v>
      </c>
      <c r="L116" s="453" t="s">
        <v>328</v>
      </c>
      <c r="M116" s="798" t="s">
        <v>184</v>
      </c>
      <c r="N116" s="456" t="s">
        <v>184</v>
      </c>
      <c r="O116" s="455"/>
      <c r="P116" s="455"/>
      <c r="Q116" s="455" t="s">
        <v>522</v>
      </c>
      <c r="R116" s="455" t="s">
        <v>522</v>
      </c>
      <c r="S116" s="457"/>
      <c r="T116" s="395"/>
      <c r="U116" s="361"/>
      <c r="V116" s="361"/>
    </row>
    <row r="117" spans="1:463" s="365" customFormat="1" ht="60" customHeight="1">
      <c r="A117" s="364"/>
      <c r="B117" s="366"/>
      <c r="C117" s="466"/>
      <c r="D117" s="800"/>
      <c r="E117" s="769"/>
      <c r="F117" s="843"/>
      <c r="G117" s="458"/>
      <c r="H117" s="767"/>
      <c r="I117" s="454" t="s">
        <v>1200</v>
      </c>
      <c r="J117" s="421" t="s">
        <v>600</v>
      </c>
      <c r="K117" s="453" t="s">
        <v>363</v>
      </c>
      <c r="L117" s="453" t="s">
        <v>328</v>
      </c>
      <c r="M117" s="818"/>
      <c r="N117" s="456" t="s">
        <v>184</v>
      </c>
      <c r="O117" s="455"/>
      <c r="P117" s="455"/>
      <c r="Q117" s="455" t="s">
        <v>522</v>
      </c>
      <c r="R117" s="455"/>
      <c r="S117" s="457"/>
      <c r="T117" s="395"/>
      <c r="U117" s="361"/>
      <c r="V117" s="361"/>
      <c r="W117" s="389"/>
      <c r="X117" s="389"/>
      <c r="Y117" s="389"/>
      <c r="Z117" s="389"/>
      <c r="AA117" s="389"/>
      <c r="AB117" s="389"/>
      <c r="AC117" s="389"/>
      <c r="AD117" s="389"/>
      <c r="AE117" s="389"/>
      <c r="AF117" s="389"/>
      <c r="AG117" s="389"/>
      <c r="AH117" s="389"/>
      <c r="AI117" s="389"/>
      <c r="AJ117" s="389"/>
      <c r="AK117" s="389"/>
      <c r="AL117" s="389"/>
      <c r="AM117" s="389"/>
      <c r="AN117" s="389"/>
      <c r="AO117" s="389"/>
      <c r="AP117" s="389"/>
      <c r="AQ117" s="389"/>
      <c r="AR117" s="389"/>
      <c r="AS117" s="389"/>
      <c r="AT117" s="389"/>
      <c r="AU117" s="389"/>
      <c r="AV117" s="389"/>
      <c r="AW117" s="389"/>
      <c r="AX117" s="389"/>
      <c r="AY117" s="389"/>
      <c r="AZ117" s="389"/>
      <c r="BA117" s="389"/>
      <c r="BB117" s="389"/>
      <c r="BC117" s="389"/>
      <c r="BD117" s="389"/>
      <c r="BE117" s="389"/>
      <c r="BF117" s="389"/>
      <c r="BG117" s="389"/>
      <c r="BH117" s="389"/>
      <c r="BI117" s="389"/>
      <c r="BJ117" s="389"/>
      <c r="BK117" s="389"/>
      <c r="BL117" s="389"/>
      <c r="BM117" s="389"/>
      <c r="BN117" s="389"/>
      <c r="BO117" s="389"/>
      <c r="BP117" s="389"/>
      <c r="BQ117" s="389"/>
      <c r="BR117" s="389"/>
      <c r="BS117" s="389"/>
      <c r="BT117" s="389"/>
      <c r="BU117" s="389"/>
      <c r="BV117" s="389"/>
      <c r="BW117" s="389"/>
      <c r="BX117" s="389"/>
      <c r="BY117" s="389"/>
      <c r="BZ117" s="389"/>
      <c r="CA117" s="389"/>
      <c r="CB117" s="389"/>
      <c r="CC117" s="389"/>
      <c r="CD117" s="389"/>
      <c r="CE117" s="389"/>
      <c r="CF117" s="389"/>
      <c r="CG117" s="389"/>
      <c r="CH117" s="389"/>
      <c r="CI117" s="389"/>
      <c r="CJ117" s="389"/>
      <c r="CK117" s="389"/>
      <c r="CL117" s="389"/>
      <c r="CM117" s="389"/>
      <c r="CN117" s="389"/>
      <c r="CO117" s="389"/>
      <c r="CP117" s="389"/>
      <c r="CQ117" s="389"/>
      <c r="CR117" s="389"/>
      <c r="CS117" s="389"/>
      <c r="CT117" s="389"/>
      <c r="CU117" s="389"/>
      <c r="CV117" s="389"/>
      <c r="CW117" s="389"/>
      <c r="CX117" s="389"/>
      <c r="CY117" s="389"/>
      <c r="CZ117" s="389"/>
      <c r="DA117" s="389"/>
      <c r="DB117" s="389"/>
      <c r="DC117" s="389"/>
      <c r="DD117" s="389"/>
      <c r="DE117" s="389"/>
      <c r="DF117" s="389"/>
      <c r="DG117" s="389"/>
      <c r="DH117" s="389"/>
      <c r="DI117" s="389"/>
      <c r="DJ117" s="389"/>
      <c r="DK117" s="389"/>
      <c r="DL117" s="389"/>
      <c r="DM117" s="389"/>
      <c r="DN117" s="389"/>
      <c r="DO117" s="389"/>
      <c r="DP117" s="389"/>
      <c r="DQ117" s="389"/>
      <c r="DR117" s="389"/>
      <c r="DS117" s="389"/>
      <c r="DT117" s="389"/>
      <c r="DU117" s="389"/>
      <c r="DV117" s="389"/>
      <c r="DW117" s="389"/>
      <c r="DX117" s="389"/>
      <c r="DY117" s="389"/>
      <c r="DZ117" s="389"/>
      <c r="EA117" s="389"/>
      <c r="EB117" s="389"/>
      <c r="EC117" s="389"/>
      <c r="ED117" s="389"/>
      <c r="EE117" s="389"/>
      <c r="EF117" s="389"/>
      <c r="EG117" s="389"/>
      <c r="EH117" s="389"/>
      <c r="EI117" s="389"/>
      <c r="EJ117" s="389"/>
      <c r="EK117" s="389"/>
      <c r="EL117" s="389"/>
      <c r="EM117" s="389"/>
      <c r="EN117" s="389"/>
      <c r="EO117" s="389"/>
      <c r="EP117" s="389"/>
      <c r="EQ117" s="389"/>
      <c r="ER117" s="389"/>
      <c r="ES117" s="389"/>
      <c r="ET117" s="389"/>
      <c r="EU117" s="389"/>
      <c r="EV117" s="389"/>
      <c r="EW117" s="389"/>
      <c r="EX117" s="389"/>
      <c r="EY117" s="389"/>
      <c r="EZ117" s="389"/>
      <c r="FA117" s="389"/>
      <c r="FB117" s="389"/>
      <c r="FC117" s="389"/>
      <c r="FD117" s="389"/>
      <c r="FE117" s="389"/>
      <c r="FF117" s="389"/>
      <c r="FG117" s="389"/>
      <c r="FH117" s="389"/>
      <c r="FI117" s="389"/>
      <c r="FJ117" s="389"/>
      <c r="FK117" s="389"/>
      <c r="FL117" s="389"/>
      <c r="FM117" s="389"/>
      <c r="FN117" s="389"/>
      <c r="FO117" s="389"/>
      <c r="FP117" s="389"/>
      <c r="FQ117" s="389"/>
      <c r="FR117" s="389"/>
      <c r="FS117" s="389"/>
      <c r="FT117" s="389"/>
      <c r="FU117" s="389"/>
      <c r="FV117" s="389"/>
      <c r="FW117" s="389"/>
      <c r="FX117" s="389"/>
      <c r="FY117" s="389"/>
      <c r="FZ117" s="389"/>
      <c r="GA117" s="389"/>
      <c r="GB117" s="389"/>
      <c r="GC117" s="389"/>
      <c r="GD117" s="389"/>
      <c r="GE117" s="389"/>
      <c r="GF117" s="389"/>
      <c r="GG117" s="389"/>
      <c r="GH117" s="389"/>
      <c r="GI117" s="389"/>
      <c r="GJ117" s="389"/>
      <c r="GK117" s="389"/>
      <c r="GL117" s="389"/>
      <c r="GM117" s="389"/>
      <c r="GN117" s="389"/>
      <c r="GO117" s="389"/>
      <c r="GP117" s="389"/>
      <c r="GQ117" s="389"/>
      <c r="GR117" s="389"/>
      <c r="GS117" s="389"/>
      <c r="GT117" s="389"/>
      <c r="GU117" s="389"/>
      <c r="GV117" s="389"/>
      <c r="GW117" s="389"/>
      <c r="GX117" s="389"/>
      <c r="GY117" s="389"/>
      <c r="GZ117" s="389"/>
      <c r="HA117" s="389"/>
      <c r="HB117" s="389"/>
      <c r="HC117" s="389"/>
      <c r="HD117" s="389"/>
      <c r="HE117" s="389"/>
      <c r="HF117" s="389"/>
      <c r="HG117" s="389"/>
      <c r="HH117" s="389"/>
      <c r="HI117" s="389"/>
      <c r="HJ117" s="389"/>
      <c r="HK117" s="389"/>
      <c r="HL117" s="389"/>
      <c r="HM117" s="389"/>
      <c r="HN117" s="389"/>
      <c r="HO117" s="389"/>
      <c r="HP117" s="389"/>
      <c r="HQ117" s="389"/>
      <c r="HR117" s="389"/>
      <c r="HS117" s="389"/>
      <c r="HT117" s="389"/>
      <c r="HU117" s="389"/>
      <c r="HV117" s="389"/>
      <c r="HW117" s="389"/>
      <c r="HX117" s="389"/>
      <c r="HY117" s="389"/>
      <c r="HZ117" s="389"/>
      <c r="IA117" s="389"/>
      <c r="IB117" s="389"/>
      <c r="IC117" s="389"/>
      <c r="ID117" s="389"/>
      <c r="IE117" s="389"/>
      <c r="IF117" s="389"/>
      <c r="IG117" s="389"/>
      <c r="IH117" s="389"/>
      <c r="II117" s="389"/>
      <c r="IJ117" s="389"/>
      <c r="IK117" s="389"/>
      <c r="IL117" s="389"/>
      <c r="IM117" s="389"/>
      <c r="IN117" s="389"/>
      <c r="IO117" s="389"/>
      <c r="IP117" s="389"/>
      <c r="IQ117" s="389"/>
      <c r="IR117" s="389"/>
      <c r="IS117" s="389"/>
      <c r="IT117" s="389"/>
      <c r="IU117" s="389"/>
      <c r="IV117" s="389"/>
      <c r="IW117" s="389"/>
      <c r="IX117" s="389"/>
      <c r="IY117" s="389"/>
      <c r="IZ117" s="389"/>
      <c r="JA117" s="389"/>
      <c r="JB117" s="389"/>
      <c r="JC117" s="389"/>
      <c r="JD117" s="389"/>
      <c r="JE117" s="389"/>
      <c r="JF117" s="389"/>
      <c r="JG117" s="389"/>
      <c r="JH117" s="389"/>
      <c r="JI117" s="389"/>
      <c r="JJ117" s="389"/>
      <c r="JK117" s="389"/>
      <c r="JL117" s="389"/>
      <c r="JM117" s="389"/>
      <c r="JN117" s="389"/>
      <c r="JO117" s="389"/>
      <c r="JP117" s="389"/>
      <c r="JQ117" s="389"/>
      <c r="JR117" s="389"/>
      <c r="JS117" s="389"/>
      <c r="JT117" s="389"/>
      <c r="JU117" s="389"/>
      <c r="JV117" s="389"/>
      <c r="JW117" s="389"/>
      <c r="JX117" s="389"/>
      <c r="JY117" s="389"/>
      <c r="JZ117" s="389"/>
      <c r="KA117" s="389"/>
      <c r="KB117" s="389"/>
      <c r="KC117" s="389"/>
      <c r="KD117" s="389"/>
      <c r="KE117" s="389"/>
      <c r="KF117" s="389"/>
      <c r="KG117" s="389"/>
      <c r="KH117" s="389"/>
      <c r="KI117" s="389"/>
      <c r="KJ117" s="389"/>
      <c r="KK117" s="389"/>
      <c r="KL117" s="389"/>
      <c r="KM117" s="389"/>
      <c r="KN117" s="389"/>
      <c r="KO117" s="389"/>
      <c r="KP117" s="389"/>
      <c r="KQ117" s="389"/>
      <c r="KR117" s="389"/>
      <c r="KS117" s="389"/>
      <c r="KT117" s="389"/>
      <c r="KU117" s="389"/>
      <c r="KV117" s="389"/>
      <c r="KW117" s="389"/>
      <c r="KX117" s="389"/>
      <c r="KY117" s="389"/>
      <c r="KZ117" s="389"/>
      <c r="LA117" s="389"/>
      <c r="LB117" s="389"/>
      <c r="LC117" s="389"/>
      <c r="LD117" s="389"/>
      <c r="LE117" s="389"/>
      <c r="LF117" s="389"/>
      <c r="LG117" s="389"/>
      <c r="LH117" s="389"/>
      <c r="LI117" s="389"/>
      <c r="LJ117" s="389"/>
      <c r="LK117" s="389"/>
      <c r="LL117" s="389"/>
      <c r="LM117" s="389"/>
      <c r="LN117" s="389"/>
      <c r="LO117" s="389"/>
      <c r="LP117" s="389"/>
      <c r="LQ117" s="389"/>
      <c r="LR117" s="389"/>
      <c r="LS117" s="389"/>
      <c r="LT117" s="389"/>
      <c r="LU117" s="389"/>
      <c r="LV117" s="389"/>
      <c r="LW117" s="389"/>
      <c r="LX117" s="389"/>
      <c r="LY117" s="389"/>
      <c r="LZ117" s="389"/>
      <c r="MA117" s="389"/>
      <c r="MB117" s="389"/>
      <c r="MC117" s="389"/>
      <c r="MD117" s="389"/>
      <c r="ME117" s="389"/>
      <c r="MF117" s="389"/>
      <c r="MG117" s="389"/>
      <c r="MH117" s="389"/>
      <c r="MI117" s="389"/>
      <c r="MJ117" s="389"/>
      <c r="MK117" s="389"/>
      <c r="ML117" s="389"/>
      <c r="MM117" s="389"/>
      <c r="MN117" s="389"/>
      <c r="MO117" s="389"/>
      <c r="MP117" s="389"/>
      <c r="MQ117" s="389"/>
      <c r="MR117" s="389"/>
      <c r="MS117" s="389"/>
      <c r="MT117" s="389"/>
      <c r="MU117" s="389"/>
      <c r="MV117" s="389"/>
      <c r="MW117" s="389"/>
      <c r="MX117" s="389"/>
      <c r="MY117" s="389"/>
      <c r="MZ117" s="389"/>
      <c r="NA117" s="389"/>
      <c r="NB117" s="389"/>
      <c r="NC117" s="389"/>
      <c r="ND117" s="389"/>
      <c r="NE117" s="389"/>
      <c r="NF117" s="389"/>
      <c r="NG117" s="389"/>
      <c r="NH117" s="389"/>
      <c r="NI117" s="389"/>
      <c r="NJ117" s="389"/>
      <c r="NK117" s="389"/>
      <c r="NL117" s="389"/>
      <c r="NM117" s="389"/>
      <c r="NN117" s="389"/>
      <c r="NO117" s="389"/>
      <c r="NP117" s="389"/>
      <c r="NQ117" s="389"/>
      <c r="NR117" s="389"/>
      <c r="NS117" s="389"/>
      <c r="NT117" s="389"/>
      <c r="NU117" s="389"/>
      <c r="NV117" s="389"/>
      <c r="NW117" s="389"/>
      <c r="NX117" s="389"/>
      <c r="NY117" s="389"/>
      <c r="NZ117" s="389"/>
      <c r="OA117" s="389"/>
      <c r="OB117" s="389"/>
      <c r="OC117" s="389"/>
      <c r="OD117" s="389"/>
      <c r="OE117" s="389"/>
      <c r="OF117" s="389"/>
      <c r="OG117" s="389"/>
      <c r="OH117" s="389"/>
      <c r="OI117" s="389"/>
      <c r="OJ117" s="389"/>
      <c r="OK117" s="389"/>
      <c r="OL117" s="389"/>
      <c r="OM117" s="389"/>
      <c r="ON117" s="389"/>
      <c r="OO117" s="389"/>
      <c r="OP117" s="389"/>
      <c r="OQ117" s="389"/>
      <c r="OR117" s="389"/>
      <c r="OS117" s="389"/>
      <c r="OT117" s="389"/>
      <c r="OU117" s="389"/>
      <c r="OV117" s="389"/>
      <c r="OW117" s="389"/>
      <c r="OX117" s="389"/>
      <c r="OY117" s="389"/>
      <c r="OZ117" s="389"/>
      <c r="PA117" s="389"/>
      <c r="PB117" s="389"/>
      <c r="PC117" s="389"/>
      <c r="PD117" s="389"/>
      <c r="PE117" s="389"/>
      <c r="PF117" s="389"/>
      <c r="PG117" s="389"/>
      <c r="PH117" s="389"/>
      <c r="PI117" s="389"/>
      <c r="PJ117" s="389"/>
      <c r="PK117" s="389"/>
      <c r="PL117" s="389"/>
      <c r="PM117" s="389"/>
      <c r="PN117" s="389"/>
      <c r="PO117" s="389"/>
      <c r="PP117" s="389"/>
      <c r="PQ117" s="389"/>
      <c r="PR117" s="389"/>
      <c r="PS117" s="389"/>
      <c r="PT117" s="389"/>
      <c r="PU117" s="389"/>
      <c r="PV117" s="389"/>
      <c r="PW117" s="389"/>
      <c r="PX117" s="389"/>
      <c r="PY117" s="389"/>
      <c r="PZ117" s="389"/>
      <c r="QA117" s="389"/>
      <c r="QB117" s="389"/>
      <c r="QC117" s="389"/>
      <c r="QD117" s="389"/>
      <c r="QE117" s="389"/>
      <c r="QF117" s="389"/>
      <c r="QG117" s="389"/>
      <c r="QH117" s="389"/>
      <c r="QI117" s="389"/>
      <c r="QJ117" s="389"/>
      <c r="QK117" s="389"/>
      <c r="QL117" s="389"/>
      <c r="QM117" s="389"/>
      <c r="QN117" s="389"/>
      <c r="QO117" s="389"/>
      <c r="QP117" s="389"/>
      <c r="QQ117" s="389"/>
      <c r="QR117" s="389"/>
      <c r="QS117" s="389"/>
      <c r="QT117" s="389"/>
      <c r="QU117" s="389"/>
    </row>
    <row r="118" spans="1:463" s="365" customFormat="1" ht="49.5" customHeight="1">
      <c r="A118" s="364"/>
      <c r="B118" s="366"/>
      <c r="C118" s="466"/>
      <c r="D118" s="800"/>
      <c r="E118" s="769"/>
      <c r="F118" s="802"/>
      <c r="G118" s="458"/>
      <c r="H118" s="768"/>
      <c r="I118" s="454" t="s">
        <v>1127</v>
      </c>
      <c r="J118" s="421" t="s">
        <v>600</v>
      </c>
      <c r="K118" s="453" t="s">
        <v>356</v>
      </c>
      <c r="L118" s="453" t="s">
        <v>328</v>
      </c>
      <c r="M118" s="799"/>
      <c r="N118" s="456" t="s">
        <v>184</v>
      </c>
      <c r="O118" s="455"/>
      <c r="P118" s="455"/>
      <c r="Q118" s="455"/>
      <c r="R118" s="455" t="s">
        <v>522</v>
      </c>
      <c r="S118" s="457"/>
      <c r="T118" s="395"/>
      <c r="U118" s="361"/>
      <c r="V118" s="361"/>
      <c r="W118" s="362"/>
      <c r="X118" s="362"/>
      <c r="Y118" s="362"/>
      <c r="Z118" s="362"/>
      <c r="AA118" s="362"/>
      <c r="AB118" s="362"/>
      <c r="AC118" s="362"/>
      <c r="AD118" s="362"/>
      <c r="AE118" s="362"/>
      <c r="AF118" s="362"/>
      <c r="AG118" s="362"/>
      <c r="AH118" s="362"/>
      <c r="AI118" s="362"/>
      <c r="AJ118" s="362"/>
      <c r="AK118" s="362"/>
      <c r="AL118" s="362"/>
      <c r="AM118" s="362"/>
      <c r="AN118" s="362"/>
      <c r="AO118" s="362"/>
      <c r="AP118" s="362"/>
      <c r="AQ118" s="362"/>
      <c r="AR118" s="362"/>
      <c r="AS118" s="362"/>
      <c r="AT118" s="362"/>
      <c r="AU118" s="362"/>
      <c r="AV118" s="362"/>
      <c r="AW118" s="362"/>
      <c r="AX118" s="362"/>
      <c r="AY118" s="362"/>
      <c r="AZ118" s="362"/>
      <c r="BA118" s="362"/>
      <c r="BB118" s="362"/>
      <c r="BC118" s="362"/>
      <c r="BD118" s="362"/>
      <c r="BE118" s="362"/>
      <c r="BF118" s="362"/>
      <c r="BG118" s="362"/>
      <c r="BH118" s="362"/>
      <c r="BI118" s="362"/>
      <c r="BJ118" s="362"/>
      <c r="BK118" s="362"/>
      <c r="BL118" s="362"/>
      <c r="BM118" s="362"/>
      <c r="BN118" s="362"/>
      <c r="BO118" s="362"/>
      <c r="BP118" s="362"/>
      <c r="BQ118" s="362"/>
      <c r="BR118" s="362"/>
      <c r="BS118" s="362"/>
      <c r="BT118" s="362"/>
      <c r="BU118" s="362"/>
      <c r="BV118" s="362"/>
      <c r="BW118" s="362"/>
      <c r="BX118" s="362"/>
      <c r="BY118" s="362"/>
      <c r="BZ118" s="362"/>
      <c r="CA118" s="362"/>
      <c r="CB118" s="362"/>
      <c r="CC118" s="362"/>
      <c r="CD118" s="362"/>
      <c r="CE118" s="362"/>
      <c r="CF118" s="362"/>
      <c r="CG118" s="362"/>
      <c r="CH118" s="362"/>
      <c r="CI118" s="362"/>
      <c r="CJ118" s="362"/>
      <c r="CK118" s="362"/>
      <c r="CL118" s="362"/>
      <c r="CM118" s="362"/>
      <c r="CN118" s="362"/>
      <c r="CO118" s="362"/>
      <c r="CP118" s="362"/>
      <c r="CQ118" s="362"/>
      <c r="CR118" s="362"/>
      <c r="CS118" s="362"/>
      <c r="CT118" s="362"/>
      <c r="CU118" s="362"/>
      <c r="CV118" s="362"/>
      <c r="CW118" s="362"/>
      <c r="CX118" s="362"/>
      <c r="CY118" s="362"/>
      <c r="CZ118" s="362"/>
      <c r="DA118" s="362"/>
      <c r="DB118" s="362"/>
      <c r="DC118" s="362"/>
      <c r="DD118" s="362"/>
      <c r="DE118" s="362"/>
      <c r="DF118" s="362"/>
      <c r="DG118" s="362"/>
      <c r="DH118" s="362"/>
      <c r="DI118" s="362"/>
      <c r="DJ118" s="362"/>
      <c r="DK118" s="362"/>
      <c r="DL118" s="362"/>
      <c r="DM118" s="362"/>
      <c r="DN118" s="362"/>
      <c r="DO118" s="362"/>
      <c r="DP118" s="362"/>
      <c r="DQ118" s="362"/>
      <c r="DR118" s="362"/>
      <c r="DS118" s="362"/>
      <c r="DT118" s="362"/>
      <c r="DU118" s="362"/>
      <c r="DV118" s="362"/>
      <c r="DW118" s="362"/>
      <c r="DX118" s="362"/>
      <c r="DY118" s="362"/>
      <c r="DZ118" s="362"/>
      <c r="EA118" s="362"/>
      <c r="EB118" s="362"/>
      <c r="EC118" s="362"/>
      <c r="ED118" s="362"/>
      <c r="EE118" s="362"/>
      <c r="EF118" s="362"/>
      <c r="EG118" s="362"/>
      <c r="EH118" s="362"/>
      <c r="EI118" s="362"/>
      <c r="EJ118" s="362"/>
      <c r="EK118" s="362"/>
      <c r="EL118" s="362"/>
      <c r="EM118" s="362"/>
      <c r="EN118" s="362"/>
      <c r="EO118" s="362"/>
      <c r="EP118" s="362"/>
      <c r="EQ118" s="362"/>
      <c r="ER118" s="362"/>
      <c r="ES118" s="362"/>
      <c r="ET118" s="362"/>
      <c r="EU118" s="362"/>
      <c r="EV118" s="362"/>
      <c r="EW118" s="362"/>
      <c r="EX118" s="362"/>
      <c r="EY118" s="362"/>
      <c r="EZ118" s="362"/>
      <c r="FA118" s="362"/>
      <c r="FB118" s="362"/>
      <c r="FC118" s="362"/>
      <c r="FD118" s="362"/>
      <c r="FE118" s="362"/>
      <c r="FF118" s="362"/>
      <c r="FG118" s="362"/>
      <c r="FH118" s="362"/>
      <c r="FI118" s="362"/>
      <c r="FJ118" s="362"/>
      <c r="FK118" s="362"/>
      <c r="FL118" s="362"/>
      <c r="FM118" s="362"/>
      <c r="FN118" s="362"/>
      <c r="FO118" s="362"/>
      <c r="FP118" s="362"/>
      <c r="FQ118" s="362"/>
      <c r="FR118" s="362"/>
      <c r="FS118" s="362"/>
      <c r="FT118" s="362"/>
      <c r="FU118" s="362"/>
      <c r="FV118" s="362"/>
      <c r="FW118" s="362"/>
      <c r="FX118" s="362"/>
      <c r="FY118" s="362"/>
      <c r="FZ118" s="362"/>
      <c r="GA118" s="362"/>
      <c r="GB118" s="362"/>
      <c r="GC118" s="362"/>
      <c r="GD118" s="362"/>
      <c r="GE118" s="362"/>
      <c r="GF118" s="362"/>
      <c r="GG118" s="362"/>
      <c r="GH118" s="362"/>
      <c r="GI118" s="362"/>
      <c r="GJ118" s="362"/>
      <c r="GK118" s="362"/>
      <c r="GL118" s="362"/>
      <c r="GM118" s="362"/>
      <c r="GN118" s="362"/>
      <c r="GO118" s="362"/>
      <c r="GP118" s="362"/>
      <c r="GQ118" s="362"/>
      <c r="GR118" s="362"/>
      <c r="GS118" s="362"/>
      <c r="GT118" s="362"/>
      <c r="GU118" s="362"/>
      <c r="GV118" s="362"/>
      <c r="GW118" s="362"/>
      <c r="GX118" s="362"/>
      <c r="GY118" s="362"/>
      <c r="GZ118" s="362"/>
      <c r="HA118" s="362"/>
      <c r="HB118" s="362"/>
      <c r="HC118" s="362"/>
      <c r="HD118" s="362"/>
      <c r="HE118" s="362"/>
      <c r="HF118" s="362"/>
      <c r="HG118" s="362"/>
      <c r="HH118" s="362"/>
      <c r="HI118" s="362"/>
      <c r="HJ118" s="362"/>
      <c r="HK118" s="362"/>
      <c r="HL118" s="362"/>
      <c r="HM118" s="362"/>
      <c r="HN118" s="362"/>
      <c r="HO118" s="362"/>
      <c r="HP118" s="362"/>
      <c r="HQ118" s="362"/>
      <c r="HR118" s="362"/>
      <c r="HS118" s="362"/>
      <c r="HT118" s="362"/>
      <c r="HU118" s="362"/>
      <c r="HV118" s="362"/>
      <c r="HW118" s="362"/>
      <c r="HX118" s="362"/>
      <c r="HY118" s="362"/>
      <c r="HZ118" s="362"/>
      <c r="IA118" s="362"/>
      <c r="IB118" s="362"/>
      <c r="IC118" s="362"/>
      <c r="ID118" s="362"/>
      <c r="IE118" s="362"/>
      <c r="IF118" s="362"/>
      <c r="IG118" s="362"/>
      <c r="IH118" s="362"/>
      <c r="II118" s="362"/>
      <c r="IJ118" s="362"/>
      <c r="IK118" s="362"/>
      <c r="IL118" s="362"/>
      <c r="IM118" s="362"/>
      <c r="IN118" s="362"/>
      <c r="IO118" s="362"/>
      <c r="IP118" s="362"/>
      <c r="IQ118" s="362"/>
      <c r="IR118" s="362"/>
      <c r="IS118" s="362"/>
      <c r="IT118" s="362"/>
      <c r="IU118" s="362"/>
      <c r="IV118" s="362"/>
      <c r="IW118" s="362"/>
      <c r="IX118" s="362"/>
      <c r="IY118" s="362"/>
      <c r="IZ118" s="362"/>
      <c r="JA118" s="362"/>
      <c r="JB118" s="362"/>
      <c r="JC118" s="362"/>
      <c r="JD118" s="362"/>
      <c r="JE118" s="362"/>
      <c r="JF118" s="362"/>
      <c r="JG118" s="362"/>
      <c r="JH118" s="362"/>
      <c r="JI118" s="362"/>
      <c r="JJ118" s="362"/>
      <c r="JK118" s="362"/>
      <c r="JL118" s="362"/>
      <c r="JM118" s="362"/>
      <c r="JN118" s="362"/>
      <c r="JO118" s="362"/>
      <c r="JP118" s="362"/>
      <c r="JQ118" s="362"/>
      <c r="JR118" s="362"/>
      <c r="JS118" s="362"/>
      <c r="JT118" s="362"/>
      <c r="JU118" s="362"/>
      <c r="JV118" s="362"/>
      <c r="JW118" s="362"/>
      <c r="JX118" s="362"/>
      <c r="JY118" s="362"/>
      <c r="JZ118" s="362"/>
      <c r="KA118" s="362"/>
      <c r="KB118" s="362"/>
      <c r="KC118" s="362"/>
      <c r="KD118" s="362"/>
      <c r="KE118" s="362"/>
      <c r="KF118" s="362"/>
      <c r="KG118" s="362"/>
      <c r="KH118" s="362"/>
      <c r="KI118" s="362"/>
      <c r="KJ118" s="362"/>
      <c r="KK118" s="362"/>
      <c r="KL118" s="362"/>
      <c r="KM118" s="362"/>
      <c r="KN118" s="362"/>
      <c r="KO118" s="362"/>
      <c r="KP118" s="362"/>
      <c r="KQ118" s="362"/>
      <c r="KR118" s="362"/>
      <c r="KS118" s="362"/>
      <c r="KT118" s="362"/>
      <c r="KU118" s="362"/>
      <c r="KV118" s="362"/>
      <c r="KW118" s="362"/>
      <c r="KX118" s="362"/>
      <c r="KY118" s="362"/>
      <c r="KZ118" s="362"/>
      <c r="LA118" s="362"/>
      <c r="LB118" s="362"/>
      <c r="LC118" s="362"/>
      <c r="LD118" s="362"/>
      <c r="LE118" s="362"/>
      <c r="LF118" s="362"/>
      <c r="LG118" s="362"/>
      <c r="LH118" s="362"/>
      <c r="LI118" s="362"/>
      <c r="LJ118" s="362"/>
      <c r="LK118" s="362"/>
      <c r="LL118" s="362"/>
      <c r="LM118" s="362"/>
      <c r="LN118" s="362"/>
      <c r="LO118" s="362"/>
      <c r="LP118" s="362"/>
      <c r="LQ118" s="362"/>
      <c r="LR118" s="362"/>
      <c r="LS118" s="362"/>
      <c r="LT118" s="362"/>
      <c r="LU118" s="362"/>
      <c r="LV118" s="362"/>
      <c r="LW118" s="362"/>
      <c r="LX118" s="362"/>
      <c r="LY118" s="362"/>
      <c r="LZ118" s="362"/>
      <c r="MA118" s="362"/>
      <c r="MB118" s="362"/>
      <c r="MC118" s="362"/>
      <c r="MD118" s="362"/>
      <c r="ME118" s="362"/>
      <c r="MF118" s="362"/>
      <c r="MG118" s="362"/>
      <c r="MH118" s="362"/>
      <c r="MI118" s="362"/>
      <c r="MJ118" s="362"/>
      <c r="MK118" s="362"/>
      <c r="ML118" s="362"/>
      <c r="MM118" s="362"/>
      <c r="MN118" s="362"/>
      <c r="MO118" s="362"/>
      <c r="MP118" s="362"/>
      <c r="MQ118" s="362"/>
      <c r="MR118" s="362"/>
      <c r="MS118" s="362"/>
      <c r="MT118" s="362"/>
      <c r="MU118" s="362"/>
      <c r="MV118" s="362"/>
      <c r="MW118" s="362"/>
      <c r="MX118" s="362"/>
      <c r="MY118" s="362"/>
      <c r="MZ118" s="362"/>
      <c r="NA118" s="362"/>
      <c r="NB118" s="362"/>
      <c r="NC118" s="362"/>
      <c r="ND118" s="362"/>
      <c r="NE118" s="362"/>
      <c r="NF118" s="362"/>
      <c r="NG118" s="362"/>
      <c r="NH118" s="362"/>
      <c r="NI118" s="362"/>
      <c r="NJ118" s="362"/>
      <c r="NK118" s="362"/>
      <c r="NL118" s="362"/>
      <c r="NM118" s="362"/>
      <c r="NN118" s="362"/>
      <c r="NO118" s="362"/>
      <c r="NP118" s="362"/>
      <c r="NQ118" s="362"/>
      <c r="NR118" s="362"/>
      <c r="NS118" s="362"/>
      <c r="NT118" s="362"/>
      <c r="NU118" s="362"/>
      <c r="NV118" s="362"/>
      <c r="NW118" s="362"/>
      <c r="NX118" s="362"/>
      <c r="NY118" s="362"/>
      <c r="NZ118" s="362"/>
      <c r="OA118" s="362"/>
      <c r="OB118" s="362"/>
      <c r="OC118" s="362"/>
      <c r="OD118" s="362"/>
      <c r="OE118" s="362"/>
      <c r="OF118" s="362"/>
      <c r="OG118" s="362"/>
      <c r="OH118" s="362"/>
      <c r="OI118" s="362"/>
      <c r="OJ118" s="362"/>
      <c r="OK118" s="362"/>
      <c r="OL118" s="362"/>
      <c r="OM118" s="362"/>
      <c r="ON118" s="362"/>
      <c r="OO118" s="362"/>
      <c r="OP118" s="362"/>
      <c r="OQ118" s="362"/>
      <c r="OR118" s="362"/>
      <c r="OS118" s="362"/>
      <c r="OT118" s="362"/>
      <c r="OU118" s="362"/>
      <c r="OV118" s="362"/>
      <c r="OW118" s="362"/>
      <c r="OX118" s="362"/>
      <c r="OY118" s="362"/>
      <c r="OZ118" s="362"/>
      <c r="PA118" s="362"/>
      <c r="PB118" s="362"/>
      <c r="PC118" s="362"/>
      <c r="PD118" s="362"/>
      <c r="PE118" s="362"/>
      <c r="PF118" s="362"/>
      <c r="PG118" s="362"/>
      <c r="PH118" s="362"/>
      <c r="PI118" s="362"/>
      <c r="PJ118" s="362"/>
      <c r="PK118" s="362"/>
      <c r="PL118" s="362"/>
      <c r="PM118" s="362"/>
      <c r="PN118" s="362"/>
      <c r="PO118" s="362"/>
      <c r="PP118" s="362"/>
      <c r="PQ118" s="362"/>
      <c r="PR118" s="362"/>
      <c r="PS118" s="362"/>
      <c r="PT118" s="362"/>
      <c r="PU118" s="362"/>
      <c r="PV118" s="362"/>
      <c r="PW118" s="362"/>
      <c r="PX118" s="362"/>
      <c r="PY118" s="362"/>
      <c r="PZ118" s="362"/>
      <c r="QA118" s="362"/>
      <c r="QB118" s="362"/>
      <c r="QC118" s="362"/>
      <c r="QD118" s="362"/>
      <c r="QE118" s="362"/>
      <c r="QF118" s="362"/>
      <c r="QG118" s="362"/>
      <c r="QH118" s="362"/>
      <c r="QI118" s="362"/>
      <c r="QJ118" s="362"/>
      <c r="QK118" s="362"/>
      <c r="QL118" s="362"/>
      <c r="QM118" s="362"/>
      <c r="QN118" s="362"/>
      <c r="QO118" s="362"/>
      <c r="QP118" s="362"/>
      <c r="QQ118" s="362"/>
      <c r="QR118" s="362"/>
      <c r="QS118" s="362"/>
      <c r="QT118" s="362"/>
      <c r="QU118" s="362"/>
    </row>
    <row r="119" spans="1:463" s="389" customFormat="1" ht="25.5" customHeight="1">
      <c r="A119" s="369"/>
      <c r="B119" s="461">
        <v>275</v>
      </c>
      <c r="C119" s="463">
        <v>422</v>
      </c>
      <c r="D119" s="753" t="s">
        <v>274</v>
      </c>
      <c r="E119" s="754"/>
      <c r="F119" s="754"/>
      <c r="G119" s="754"/>
      <c r="H119" s="754"/>
      <c r="I119" s="755"/>
      <c r="J119" s="457" t="s">
        <v>331</v>
      </c>
      <c r="K119" s="457" t="s">
        <v>331</v>
      </c>
      <c r="L119" s="457" t="s">
        <v>331</v>
      </c>
      <c r="M119" s="457"/>
      <c r="N119" s="457" t="s">
        <v>331</v>
      </c>
      <c r="O119" s="457" t="s">
        <v>331</v>
      </c>
      <c r="P119" s="457" t="s">
        <v>331</v>
      </c>
      <c r="Q119" s="457" t="s">
        <v>331</v>
      </c>
      <c r="R119" s="457" t="s">
        <v>331</v>
      </c>
      <c r="S119" s="457" t="s">
        <v>331</v>
      </c>
      <c r="W119" s="362"/>
      <c r="X119" s="362"/>
      <c r="Y119" s="362"/>
      <c r="Z119" s="362"/>
      <c r="AA119" s="362"/>
      <c r="AB119" s="362"/>
      <c r="AC119" s="362"/>
      <c r="AD119" s="36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2"/>
      <c r="AY119" s="362"/>
      <c r="AZ119" s="362"/>
      <c r="BA119" s="362"/>
      <c r="BB119" s="362"/>
      <c r="BC119" s="362"/>
      <c r="BD119" s="362"/>
      <c r="BE119" s="362"/>
      <c r="BF119" s="362"/>
      <c r="BG119" s="362"/>
      <c r="BH119" s="362"/>
      <c r="BI119" s="362"/>
      <c r="BJ119" s="362"/>
      <c r="BK119" s="362"/>
      <c r="BL119" s="362"/>
      <c r="BM119" s="362"/>
      <c r="BN119" s="362"/>
      <c r="BO119" s="362"/>
      <c r="BP119" s="362"/>
      <c r="BQ119" s="362"/>
      <c r="BR119" s="362"/>
      <c r="BS119" s="362"/>
      <c r="BT119" s="362"/>
      <c r="BU119" s="362"/>
      <c r="BV119" s="362"/>
      <c r="BW119" s="362"/>
      <c r="BX119" s="362"/>
      <c r="BY119" s="362"/>
      <c r="BZ119" s="362"/>
      <c r="CA119" s="362"/>
      <c r="CB119" s="362"/>
      <c r="CC119" s="362"/>
      <c r="CD119" s="362"/>
      <c r="CE119" s="362"/>
      <c r="CF119" s="362"/>
      <c r="CG119" s="362"/>
      <c r="CH119" s="362"/>
      <c r="CI119" s="362"/>
      <c r="CJ119" s="362"/>
      <c r="CK119" s="362"/>
      <c r="CL119" s="362"/>
      <c r="CM119" s="362"/>
      <c r="CN119" s="362"/>
      <c r="CO119" s="362"/>
      <c r="CP119" s="362"/>
      <c r="CQ119" s="362"/>
      <c r="CR119" s="362"/>
      <c r="CS119" s="362"/>
      <c r="CT119" s="362"/>
      <c r="CU119" s="362"/>
      <c r="CV119" s="362"/>
      <c r="CW119" s="362"/>
      <c r="CX119" s="362"/>
      <c r="CY119" s="362"/>
      <c r="CZ119" s="362"/>
      <c r="DA119" s="362"/>
      <c r="DB119" s="362"/>
      <c r="DC119" s="362"/>
      <c r="DD119" s="362"/>
      <c r="DE119" s="362"/>
      <c r="DF119" s="362"/>
      <c r="DG119" s="362"/>
      <c r="DH119" s="362"/>
      <c r="DI119" s="362"/>
      <c r="DJ119" s="362"/>
      <c r="DK119" s="362"/>
      <c r="DL119" s="362"/>
      <c r="DM119" s="362"/>
      <c r="DN119" s="362"/>
      <c r="DO119" s="362"/>
      <c r="DP119" s="362"/>
      <c r="DQ119" s="362"/>
      <c r="DR119" s="362"/>
      <c r="DS119" s="362"/>
      <c r="DT119" s="362"/>
      <c r="DU119" s="362"/>
      <c r="DV119" s="362"/>
      <c r="DW119" s="362"/>
      <c r="DX119" s="362"/>
      <c r="DY119" s="362"/>
      <c r="DZ119" s="362"/>
      <c r="EA119" s="362"/>
      <c r="EB119" s="362"/>
      <c r="EC119" s="362"/>
      <c r="ED119" s="362"/>
      <c r="EE119" s="362"/>
      <c r="EF119" s="362"/>
      <c r="EG119" s="362"/>
      <c r="EH119" s="362"/>
      <c r="EI119" s="362"/>
      <c r="EJ119" s="362"/>
      <c r="EK119" s="362"/>
      <c r="EL119" s="362"/>
      <c r="EM119" s="362"/>
      <c r="EN119" s="362"/>
      <c r="EO119" s="362"/>
      <c r="EP119" s="362"/>
      <c r="EQ119" s="362"/>
      <c r="ER119" s="362"/>
      <c r="ES119" s="362"/>
      <c r="ET119" s="362"/>
      <c r="EU119" s="362"/>
      <c r="EV119" s="362"/>
      <c r="EW119" s="362"/>
      <c r="EX119" s="362"/>
      <c r="EY119" s="362"/>
      <c r="EZ119" s="362"/>
      <c r="FA119" s="362"/>
      <c r="FB119" s="362"/>
      <c r="FC119" s="362"/>
      <c r="FD119" s="362"/>
      <c r="FE119" s="362"/>
      <c r="FF119" s="362"/>
      <c r="FG119" s="362"/>
      <c r="FH119" s="362"/>
      <c r="FI119" s="362"/>
      <c r="FJ119" s="362"/>
      <c r="FK119" s="362"/>
      <c r="FL119" s="362"/>
      <c r="FM119" s="362"/>
      <c r="FN119" s="362"/>
      <c r="FO119" s="362"/>
      <c r="FP119" s="362"/>
      <c r="FQ119" s="362"/>
      <c r="FR119" s="362"/>
      <c r="FS119" s="362"/>
      <c r="FT119" s="362"/>
      <c r="FU119" s="362"/>
      <c r="FV119" s="362"/>
      <c r="FW119" s="362"/>
      <c r="FX119" s="362"/>
      <c r="FY119" s="362"/>
      <c r="FZ119" s="362"/>
      <c r="GA119" s="362"/>
      <c r="GB119" s="362"/>
      <c r="GC119" s="362"/>
      <c r="GD119" s="362"/>
      <c r="GE119" s="362"/>
      <c r="GF119" s="362"/>
      <c r="GG119" s="362"/>
      <c r="GH119" s="362"/>
      <c r="GI119" s="362"/>
      <c r="GJ119" s="362"/>
      <c r="GK119" s="362"/>
      <c r="GL119" s="362"/>
      <c r="GM119" s="362"/>
      <c r="GN119" s="362"/>
      <c r="GO119" s="362"/>
      <c r="GP119" s="362"/>
      <c r="GQ119" s="362"/>
      <c r="GR119" s="362"/>
      <c r="GS119" s="362"/>
      <c r="GT119" s="362"/>
      <c r="GU119" s="362"/>
      <c r="GV119" s="362"/>
      <c r="GW119" s="362"/>
      <c r="GX119" s="362"/>
      <c r="GY119" s="362"/>
      <c r="GZ119" s="362"/>
      <c r="HA119" s="362"/>
      <c r="HB119" s="362"/>
      <c r="HC119" s="362"/>
      <c r="HD119" s="362"/>
      <c r="HE119" s="362"/>
      <c r="HF119" s="362"/>
      <c r="HG119" s="362"/>
      <c r="HH119" s="362"/>
      <c r="HI119" s="362"/>
      <c r="HJ119" s="362"/>
      <c r="HK119" s="362"/>
      <c r="HL119" s="362"/>
      <c r="HM119" s="362"/>
      <c r="HN119" s="362"/>
      <c r="HO119" s="362"/>
      <c r="HP119" s="362"/>
      <c r="HQ119" s="362"/>
      <c r="HR119" s="362"/>
      <c r="HS119" s="362"/>
      <c r="HT119" s="362"/>
      <c r="HU119" s="362"/>
      <c r="HV119" s="362"/>
      <c r="HW119" s="362"/>
      <c r="HX119" s="362"/>
      <c r="HY119" s="362"/>
      <c r="HZ119" s="362"/>
      <c r="IA119" s="362"/>
      <c r="IB119" s="362"/>
      <c r="IC119" s="362"/>
      <c r="ID119" s="362"/>
      <c r="IE119" s="362"/>
      <c r="IF119" s="362"/>
      <c r="IG119" s="362"/>
      <c r="IH119" s="362"/>
      <c r="II119" s="362"/>
      <c r="IJ119" s="362"/>
      <c r="IK119" s="362"/>
      <c r="IL119" s="362"/>
      <c r="IM119" s="362"/>
      <c r="IN119" s="362"/>
      <c r="IO119" s="362"/>
      <c r="IP119" s="362"/>
      <c r="IQ119" s="362"/>
      <c r="IR119" s="362"/>
      <c r="IS119" s="362"/>
      <c r="IT119" s="362"/>
      <c r="IU119" s="362"/>
      <c r="IV119" s="362"/>
      <c r="IW119" s="362"/>
      <c r="IX119" s="362"/>
      <c r="IY119" s="362"/>
      <c r="IZ119" s="362"/>
      <c r="JA119" s="362"/>
      <c r="JB119" s="362"/>
      <c r="JC119" s="362"/>
      <c r="JD119" s="362"/>
      <c r="JE119" s="362"/>
      <c r="JF119" s="362"/>
      <c r="JG119" s="362"/>
      <c r="JH119" s="362"/>
      <c r="JI119" s="362"/>
      <c r="JJ119" s="362"/>
      <c r="JK119" s="362"/>
      <c r="JL119" s="362"/>
      <c r="JM119" s="362"/>
      <c r="JN119" s="362"/>
      <c r="JO119" s="362"/>
      <c r="JP119" s="362"/>
      <c r="JQ119" s="362"/>
      <c r="JR119" s="362"/>
      <c r="JS119" s="362"/>
      <c r="JT119" s="362"/>
      <c r="JU119" s="362"/>
      <c r="JV119" s="362"/>
      <c r="JW119" s="362"/>
      <c r="JX119" s="362"/>
      <c r="JY119" s="362"/>
      <c r="JZ119" s="362"/>
      <c r="KA119" s="362"/>
      <c r="KB119" s="362"/>
      <c r="KC119" s="362"/>
      <c r="KD119" s="362"/>
      <c r="KE119" s="362"/>
      <c r="KF119" s="362"/>
      <c r="KG119" s="362"/>
      <c r="KH119" s="362"/>
      <c r="KI119" s="362"/>
      <c r="KJ119" s="362"/>
      <c r="KK119" s="362"/>
      <c r="KL119" s="362"/>
      <c r="KM119" s="362"/>
      <c r="KN119" s="362"/>
      <c r="KO119" s="362"/>
      <c r="KP119" s="362"/>
      <c r="KQ119" s="362"/>
      <c r="KR119" s="362"/>
      <c r="KS119" s="362"/>
      <c r="KT119" s="362"/>
      <c r="KU119" s="362"/>
      <c r="KV119" s="362"/>
      <c r="KW119" s="362"/>
      <c r="KX119" s="362"/>
      <c r="KY119" s="362"/>
      <c r="KZ119" s="362"/>
      <c r="LA119" s="362"/>
      <c r="LB119" s="362"/>
      <c r="LC119" s="362"/>
      <c r="LD119" s="362"/>
      <c r="LE119" s="362"/>
      <c r="LF119" s="362"/>
      <c r="LG119" s="362"/>
      <c r="LH119" s="362"/>
      <c r="LI119" s="362"/>
      <c r="LJ119" s="362"/>
      <c r="LK119" s="362"/>
      <c r="LL119" s="362"/>
      <c r="LM119" s="362"/>
      <c r="LN119" s="362"/>
      <c r="LO119" s="362"/>
      <c r="LP119" s="362"/>
      <c r="LQ119" s="362"/>
      <c r="LR119" s="362"/>
      <c r="LS119" s="362"/>
      <c r="LT119" s="362"/>
      <c r="LU119" s="362"/>
      <c r="LV119" s="362"/>
      <c r="LW119" s="362"/>
      <c r="LX119" s="362"/>
      <c r="LY119" s="362"/>
      <c r="LZ119" s="362"/>
      <c r="MA119" s="362"/>
      <c r="MB119" s="362"/>
      <c r="MC119" s="362"/>
      <c r="MD119" s="362"/>
      <c r="ME119" s="362"/>
      <c r="MF119" s="362"/>
      <c r="MG119" s="362"/>
      <c r="MH119" s="362"/>
      <c r="MI119" s="362"/>
      <c r="MJ119" s="362"/>
      <c r="MK119" s="362"/>
      <c r="ML119" s="362"/>
      <c r="MM119" s="362"/>
      <c r="MN119" s="362"/>
      <c r="MO119" s="362"/>
      <c r="MP119" s="362"/>
      <c r="MQ119" s="362"/>
      <c r="MR119" s="362"/>
      <c r="MS119" s="362"/>
      <c r="MT119" s="362"/>
      <c r="MU119" s="362"/>
      <c r="MV119" s="362"/>
      <c r="MW119" s="362"/>
      <c r="MX119" s="362"/>
      <c r="MY119" s="362"/>
      <c r="MZ119" s="362"/>
      <c r="NA119" s="362"/>
      <c r="NB119" s="362"/>
      <c r="NC119" s="362"/>
      <c r="ND119" s="362"/>
      <c r="NE119" s="362"/>
      <c r="NF119" s="362"/>
      <c r="NG119" s="362"/>
      <c r="NH119" s="362"/>
      <c r="NI119" s="362"/>
      <c r="NJ119" s="362"/>
      <c r="NK119" s="362"/>
      <c r="NL119" s="362"/>
      <c r="NM119" s="362"/>
      <c r="NN119" s="362"/>
      <c r="NO119" s="362"/>
      <c r="NP119" s="362"/>
      <c r="NQ119" s="362"/>
      <c r="NR119" s="362"/>
      <c r="NS119" s="362"/>
      <c r="NT119" s="362"/>
      <c r="NU119" s="362"/>
      <c r="NV119" s="362"/>
      <c r="NW119" s="362"/>
      <c r="NX119" s="362"/>
      <c r="NY119" s="362"/>
      <c r="NZ119" s="362"/>
      <c r="OA119" s="362"/>
      <c r="OB119" s="362"/>
      <c r="OC119" s="362"/>
      <c r="OD119" s="362"/>
      <c r="OE119" s="362"/>
      <c r="OF119" s="362"/>
      <c r="OG119" s="362"/>
      <c r="OH119" s="362"/>
      <c r="OI119" s="362"/>
      <c r="OJ119" s="362"/>
      <c r="OK119" s="362"/>
      <c r="OL119" s="362"/>
      <c r="OM119" s="362"/>
      <c r="ON119" s="362"/>
      <c r="OO119" s="362"/>
      <c r="OP119" s="362"/>
      <c r="OQ119" s="362"/>
      <c r="OR119" s="362"/>
      <c r="OS119" s="362"/>
      <c r="OT119" s="362"/>
      <c r="OU119" s="362"/>
      <c r="OV119" s="362"/>
      <c r="OW119" s="362"/>
      <c r="OX119" s="362"/>
      <c r="OY119" s="362"/>
      <c r="OZ119" s="362"/>
      <c r="PA119" s="362"/>
      <c r="PB119" s="362"/>
      <c r="PC119" s="362"/>
      <c r="PD119" s="362"/>
      <c r="PE119" s="362"/>
      <c r="PF119" s="362"/>
      <c r="PG119" s="362"/>
      <c r="PH119" s="362"/>
      <c r="PI119" s="362"/>
      <c r="PJ119" s="362"/>
      <c r="PK119" s="362"/>
      <c r="PL119" s="362"/>
      <c r="PM119" s="362"/>
      <c r="PN119" s="362"/>
      <c r="PO119" s="362"/>
      <c r="PP119" s="362"/>
      <c r="PQ119" s="362"/>
      <c r="PR119" s="362"/>
      <c r="PS119" s="362"/>
      <c r="PT119" s="362"/>
      <c r="PU119" s="362"/>
      <c r="PV119" s="362"/>
      <c r="PW119" s="362"/>
      <c r="PX119" s="362"/>
      <c r="PY119" s="362"/>
      <c r="PZ119" s="362"/>
      <c r="QA119" s="362"/>
      <c r="QB119" s="362"/>
      <c r="QC119" s="362"/>
      <c r="QD119" s="362"/>
      <c r="QE119" s="362"/>
      <c r="QF119" s="362"/>
      <c r="QG119" s="362"/>
      <c r="QH119" s="362"/>
      <c r="QI119" s="362"/>
      <c r="QJ119" s="362"/>
      <c r="QK119" s="362"/>
      <c r="QL119" s="362"/>
      <c r="QM119" s="362"/>
      <c r="QN119" s="362"/>
      <c r="QO119" s="362"/>
      <c r="QP119" s="362"/>
      <c r="QQ119" s="362"/>
      <c r="QR119" s="362"/>
      <c r="QS119" s="362"/>
      <c r="QT119" s="362"/>
      <c r="QU119" s="362"/>
    </row>
    <row r="120" spans="1:463" s="362" customFormat="1" ht="76.8" customHeight="1">
      <c r="A120" s="360"/>
      <c r="B120" s="461"/>
      <c r="C120" s="455"/>
      <c r="D120" s="470" t="s">
        <v>1051</v>
      </c>
      <c r="E120" s="453" t="s">
        <v>10</v>
      </c>
      <c r="F120" s="473" t="s">
        <v>53</v>
      </c>
      <c r="G120" s="453"/>
      <c r="H120" s="459" t="s">
        <v>1011</v>
      </c>
      <c r="I120" s="459" t="s">
        <v>1120</v>
      </c>
      <c r="J120" s="421" t="s">
        <v>600</v>
      </c>
      <c r="K120" s="453" t="s">
        <v>363</v>
      </c>
      <c r="L120" s="453" t="s">
        <v>328</v>
      </c>
      <c r="M120" s="793" t="s">
        <v>184</v>
      </c>
      <c r="N120" s="408" t="e">
        <f>COUNTIF(#REF!,"x")</f>
        <v>#REF!</v>
      </c>
      <c r="O120" s="455" t="s">
        <v>522</v>
      </c>
      <c r="P120" s="455" t="s">
        <v>522</v>
      </c>
      <c r="Q120" s="455"/>
      <c r="R120" s="455"/>
      <c r="S120" s="410"/>
    </row>
    <row r="121" spans="1:463" s="362" customFormat="1" ht="143.4" customHeight="1">
      <c r="A121" s="360"/>
      <c r="B121" s="461">
        <v>277</v>
      </c>
      <c r="C121" s="455">
        <v>426</v>
      </c>
      <c r="D121" s="469" t="s">
        <v>231</v>
      </c>
      <c r="E121" s="453" t="s">
        <v>10</v>
      </c>
      <c r="F121" s="473" t="s">
        <v>1052</v>
      </c>
      <c r="G121" s="453" t="s">
        <v>12</v>
      </c>
      <c r="H121" s="454" t="s">
        <v>53</v>
      </c>
      <c r="I121" s="454" t="s">
        <v>1199</v>
      </c>
      <c r="J121" s="421" t="s">
        <v>600</v>
      </c>
      <c r="K121" s="453" t="s">
        <v>363</v>
      </c>
      <c r="L121" s="453" t="s">
        <v>328</v>
      </c>
      <c r="M121" s="794"/>
      <c r="N121" s="408">
        <f>COUNTIF($M120:$M120,"x")</f>
        <v>1</v>
      </c>
      <c r="O121" s="455" t="s">
        <v>522</v>
      </c>
      <c r="P121" s="455" t="s">
        <v>522</v>
      </c>
      <c r="Q121" s="455"/>
      <c r="R121" s="455"/>
      <c r="S121" s="410"/>
      <c r="W121" s="389"/>
      <c r="X121" s="389"/>
      <c r="Y121" s="389"/>
      <c r="Z121" s="389"/>
      <c r="AA121" s="389"/>
      <c r="AB121" s="389"/>
      <c r="AC121" s="389"/>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89"/>
      <c r="AY121" s="389"/>
      <c r="AZ121" s="389"/>
      <c r="BA121" s="389"/>
      <c r="BB121" s="389"/>
      <c r="BC121" s="389"/>
      <c r="BD121" s="389"/>
      <c r="BE121" s="389"/>
      <c r="BF121" s="389"/>
      <c r="BG121" s="389"/>
      <c r="BH121" s="389"/>
      <c r="BI121" s="389"/>
      <c r="BJ121" s="389"/>
      <c r="BK121" s="389"/>
      <c r="BL121" s="389"/>
      <c r="BM121" s="389"/>
      <c r="BN121" s="389"/>
      <c r="BO121" s="389"/>
      <c r="BP121" s="389"/>
      <c r="BQ121" s="389"/>
      <c r="BR121" s="389"/>
      <c r="BS121" s="389"/>
      <c r="BT121" s="389"/>
      <c r="BU121" s="389"/>
      <c r="BV121" s="389"/>
      <c r="BW121" s="389"/>
      <c r="BX121" s="389"/>
      <c r="BY121" s="389"/>
      <c r="BZ121" s="389"/>
      <c r="CA121" s="389"/>
      <c r="CB121" s="389"/>
      <c r="CC121" s="389"/>
      <c r="CD121" s="389"/>
      <c r="CE121" s="389"/>
      <c r="CF121" s="389"/>
      <c r="CG121" s="389"/>
      <c r="CH121" s="389"/>
      <c r="CI121" s="389"/>
      <c r="CJ121" s="389"/>
      <c r="CK121" s="389"/>
      <c r="CL121" s="389"/>
      <c r="CM121" s="389"/>
      <c r="CN121" s="389"/>
      <c r="CO121" s="389"/>
      <c r="CP121" s="389"/>
      <c r="CQ121" s="389"/>
      <c r="CR121" s="389"/>
      <c r="CS121" s="389"/>
      <c r="CT121" s="389"/>
      <c r="CU121" s="389"/>
      <c r="CV121" s="389"/>
      <c r="CW121" s="389"/>
      <c r="CX121" s="389"/>
      <c r="CY121" s="389"/>
      <c r="CZ121" s="389"/>
      <c r="DA121" s="389"/>
      <c r="DB121" s="389"/>
      <c r="DC121" s="389"/>
      <c r="DD121" s="389"/>
      <c r="DE121" s="389"/>
      <c r="DF121" s="389"/>
      <c r="DG121" s="389"/>
      <c r="DH121" s="389"/>
      <c r="DI121" s="389"/>
      <c r="DJ121" s="389"/>
      <c r="DK121" s="389"/>
      <c r="DL121" s="389"/>
      <c r="DM121" s="389"/>
      <c r="DN121" s="389"/>
      <c r="DO121" s="389"/>
      <c r="DP121" s="389"/>
      <c r="DQ121" s="389"/>
      <c r="DR121" s="389"/>
      <c r="DS121" s="389"/>
      <c r="DT121" s="389"/>
      <c r="DU121" s="389"/>
      <c r="DV121" s="389"/>
      <c r="DW121" s="389"/>
      <c r="DX121" s="389"/>
      <c r="DY121" s="389"/>
      <c r="DZ121" s="389"/>
      <c r="EA121" s="389"/>
      <c r="EB121" s="389"/>
      <c r="EC121" s="389"/>
      <c r="ED121" s="389"/>
      <c r="EE121" s="389"/>
      <c r="EF121" s="389"/>
      <c r="EG121" s="389"/>
      <c r="EH121" s="389"/>
      <c r="EI121" s="389"/>
      <c r="EJ121" s="389"/>
      <c r="EK121" s="389"/>
      <c r="EL121" s="389"/>
      <c r="EM121" s="389"/>
      <c r="EN121" s="389"/>
      <c r="EO121" s="389"/>
      <c r="EP121" s="389"/>
      <c r="EQ121" s="389"/>
      <c r="ER121" s="389"/>
      <c r="ES121" s="389"/>
      <c r="ET121" s="389"/>
      <c r="EU121" s="389"/>
      <c r="EV121" s="389"/>
      <c r="EW121" s="389"/>
      <c r="EX121" s="389"/>
      <c r="EY121" s="389"/>
      <c r="EZ121" s="389"/>
      <c r="FA121" s="389"/>
      <c r="FB121" s="389"/>
      <c r="FC121" s="389"/>
      <c r="FD121" s="389"/>
      <c r="FE121" s="389"/>
      <c r="FF121" s="389"/>
      <c r="FG121" s="389"/>
      <c r="FH121" s="389"/>
      <c r="FI121" s="389"/>
      <c r="FJ121" s="389"/>
      <c r="FK121" s="389"/>
      <c r="FL121" s="389"/>
      <c r="FM121" s="389"/>
      <c r="FN121" s="389"/>
      <c r="FO121" s="389"/>
      <c r="FP121" s="389"/>
      <c r="FQ121" s="389"/>
      <c r="FR121" s="389"/>
      <c r="FS121" s="389"/>
      <c r="FT121" s="389"/>
      <c r="FU121" s="389"/>
      <c r="FV121" s="389"/>
      <c r="FW121" s="389"/>
      <c r="FX121" s="389"/>
      <c r="FY121" s="389"/>
      <c r="FZ121" s="389"/>
      <c r="GA121" s="389"/>
      <c r="GB121" s="389"/>
      <c r="GC121" s="389"/>
      <c r="GD121" s="389"/>
      <c r="GE121" s="389"/>
      <c r="GF121" s="389"/>
      <c r="GG121" s="389"/>
      <c r="GH121" s="389"/>
      <c r="GI121" s="389"/>
      <c r="GJ121" s="389"/>
      <c r="GK121" s="389"/>
      <c r="GL121" s="389"/>
      <c r="GM121" s="389"/>
      <c r="GN121" s="389"/>
      <c r="GO121" s="389"/>
      <c r="GP121" s="389"/>
      <c r="GQ121" s="389"/>
      <c r="GR121" s="389"/>
      <c r="GS121" s="389"/>
      <c r="GT121" s="389"/>
      <c r="GU121" s="389"/>
      <c r="GV121" s="389"/>
      <c r="GW121" s="389"/>
      <c r="GX121" s="389"/>
      <c r="GY121" s="389"/>
      <c r="GZ121" s="389"/>
      <c r="HA121" s="389"/>
      <c r="HB121" s="389"/>
      <c r="HC121" s="389"/>
      <c r="HD121" s="389"/>
      <c r="HE121" s="389"/>
      <c r="HF121" s="389"/>
      <c r="HG121" s="389"/>
      <c r="HH121" s="389"/>
      <c r="HI121" s="389"/>
      <c r="HJ121" s="389"/>
      <c r="HK121" s="389"/>
      <c r="HL121" s="389"/>
      <c r="HM121" s="389"/>
      <c r="HN121" s="389"/>
      <c r="HO121" s="389"/>
      <c r="HP121" s="389"/>
      <c r="HQ121" s="389"/>
      <c r="HR121" s="389"/>
      <c r="HS121" s="389"/>
      <c r="HT121" s="389"/>
      <c r="HU121" s="389"/>
      <c r="HV121" s="389"/>
      <c r="HW121" s="389"/>
      <c r="HX121" s="389"/>
      <c r="HY121" s="389"/>
      <c r="HZ121" s="389"/>
      <c r="IA121" s="389"/>
      <c r="IB121" s="389"/>
      <c r="IC121" s="389"/>
      <c r="ID121" s="389"/>
      <c r="IE121" s="389"/>
      <c r="IF121" s="389"/>
      <c r="IG121" s="389"/>
      <c r="IH121" s="389"/>
      <c r="II121" s="389"/>
      <c r="IJ121" s="389"/>
      <c r="IK121" s="389"/>
      <c r="IL121" s="389"/>
      <c r="IM121" s="389"/>
      <c r="IN121" s="389"/>
      <c r="IO121" s="389"/>
      <c r="IP121" s="389"/>
      <c r="IQ121" s="389"/>
      <c r="IR121" s="389"/>
      <c r="IS121" s="389"/>
      <c r="IT121" s="389"/>
      <c r="IU121" s="389"/>
      <c r="IV121" s="389"/>
      <c r="IW121" s="389"/>
      <c r="IX121" s="389"/>
      <c r="IY121" s="389"/>
      <c r="IZ121" s="389"/>
      <c r="JA121" s="389"/>
      <c r="JB121" s="389"/>
      <c r="JC121" s="389"/>
      <c r="JD121" s="389"/>
      <c r="JE121" s="389"/>
      <c r="JF121" s="389"/>
      <c r="JG121" s="389"/>
      <c r="JH121" s="389"/>
      <c r="JI121" s="389"/>
      <c r="JJ121" s="389"/>
      <c r="JK121" s="389"/>
      <c r="JL121" s="389"/>
      <c r="JM121" s="389"/>
      <c r="JN121" s="389"/>
      <c r="JO121" s="389"/>
      <c r="JP121" s="389"/>
      <c r="JQ121" s="389"/>
      <c r="JR121" s="389"/>
      <c r="JS121" s="389"/>
      <c r="JT121" s="389"/>
      <c r="JU121" s="389"/>
      <c r="JV121" s="389"/>
      <c r="JW121" s="389"/>
      <c r="JX121" s="389"/>
      <c r="JY121" s="389"/>
      <c r="JZ121" s="389"/>
      <c r="KA121" s="389"/>
      <c r="KB121" s="389"/>
      <c r="KC121" s="389"/>
      <c r="KD121" s="389"/>
      <c r="KE121" s="389"/>
      <c r="KF121" s="389"/>
      <c r="KG121" s="389"/>
      <c r="KH121" s="389"/>
      <c r="KI121" s="389"/>
      <c r="KJ121" s="389"/>
      <c r="KK121" s="389"/>
      <c r="KL121" s="389"/>
      <c r="KM121" s="389"/>
      <c r="KN121" s="389"/>
      <c r="KO121" s="389"/>
      <c r="KP121" s="389"/>
      <c r="KQ121" s="389"/>
      <c r="KR121" s="389"/>
      <c r="KS121" s="389"/>
      <c r="KT121" s="389"/>
      <c r="KU121" s="389"/>
      <c r="KV121" s="389"/>
      <c r="KW121" s="389"/>
      <c r="KX121" s="389"/>
      <c r="KY121" s="389"/>
      <c r="KZ121" s="389"/>
      <c r="LA121" s="389"/>
      <c r="LB121" s="389"/>
      <c r="LC121" s="389"/>
      <c r="LD121" s="389"/>
      <c r="LE121" s="389"/>
      <c r="LF121" s="389"/>
      <c r="LG121" s="389"/>
      <c r="LH121" s="389"/>
      <c r="LI121" s="389"/>
      <c r="LJ121" s="389"/>
      <c r="LK121" s="389"/>
      <c r="LL121" s="389"/>
      <c r="LM121" s="389"/>
      <c r="LN121" s="389"/>
      <c r="LO121" s="389"/>
      <c r="LP121" s="389"/>
      <c r="LQ121" s="389"/>
      <c r="LR121" s="389"/>
      <c r="LS121" s="389"/>
      <c r="LT121" s="389"/>
      <c r="LU121" s="389"/>
      <c r="LV121" s="389"/>
      <c r="LW121" s="389"/>
      <c r="LX121" s="389"/>
      <c r="LY121" s="389"/>
      <c r="LZ121" s="389"/>
      <c r="MA121" s="389"/>
      <c r="MB121" s="389"/>
      <c r="MC121" s="389"/>
      <c r="MD121" s="389"/>
      <c r="ME121" s="389"/>
      <c r="MF121" s="389"/>
      <c r="MG121" s="389"/>
      <c r="MH121" s="389"/>
      <c r="MI121" s="389"/>
      <c r="MJ121" s="389"/>
      <c r="MK121" s="389"/>
      <c r="ML121" s="389"/>
      <c r="MM121" s="389"/>
      <c r="MN121" s="389"/>
      <c r="MO121" s="389"/>
      <c r="MP121" s="389"/>
      <c r="MQ121" s="389"/>
      <c r="MR121" s="389"/>
      <c r="MS121" s="389"/>
      <c r="MT121" s="389"/>
      <c r="MU121" s="389"/>
      <c r="MV121" s="389"/>
      <c r="MW121" s="389"/>
      <c r="MX121" s="389"/>
      <c r="MY121" s="389"/>
      <c r="MZ121" s="389"/>
      <c r="NA121" s="389"/>
      <c r="NB121" s="389"/>
      <c r="NC121" s="389"/>
      <c r="ND121" s="389"/>
      <c r="NE121" s="389"/>
      <c r="NF121" s="389"/>
      <c r="NG121" s="389"/>
      <c r="NH121" s="389"/>
      <c r="NI121" s="389"/>
      <c r="NJ121" s="389"/>
      <c r="NK121" s="389"/>
      <c r="NL121" s="389"/>
      <c r="NM121" s="389"/>
      <c r="NN121" s="389"/>
      <c r="NO121" s="389"/>
      <c r="NP121" s="389"/>
      <c r="NQ121" s="389"/>
      <c r="NR121" s="389"/>
      <c r="NS121" s="389"/>
      <c r="NT121" s="389"/>
      <c r="NU121" s="389"/>
      <c r="NV121" s="389"/>
      <c r="NW121" s="389"/>
      <c r="NX121" s="389"/>
      <c r="NY121" s="389"/>
      <c r="NZ121" s="389"/>
      <c r="OA121" s="389"/>
      <c r="OB121" s="389"/>
      <c r="OC121" s="389"/>
      <c r="OD121" s="389"/>
      <c r="OE121" s="389"/>
      <c r="OF121" s="389"/>
      <c r="OG121" s="389"/>
      <c r="OH121" s="389"/>
      <c r="OI121" s="389"/>
      <c r="OJ121" s="389"/>
      <c r="OK121" s="389"/>
      <c r="OL121" s="389"/>
      <c r="OM121" s="389"/>
      <c r="ON121" s="389"/>
      <c r="OO121" s="389"/>
      <c r="OP121" s="389"/>
      <c r="OQ121" s="389"/>
      <c r="OR121" s="389"/>
      <c r="OS121" s="389"/>
      <c r="OT121" s="389"/>
      <c r="OU121" s="389"/>
      <c r="OV121" s="389"/>
      <c r="OW121" s="389"/>
      <c r="OX121" s="389"/>
      <c r="OY121" s="389"/>
      <c r="OZ121" s="389"/>
      <c r="PA121" s="389"/>
      <c r="PB121" s="389"/>
      <c r="PC121" s="389"/>
      <c r="PD121" s="389"/>
      <c r="PE121" s="389"/>
      <c r="PF121" s="389"/>
      <c r="PG121" s="389"/>
      <c r="PH121" s="389"/>
      <c r="PI121" s="389"/>
      <c r="PJ121" s="389"/>
      <c r="PK121" s="389"/>
      <c r="PL121" s="389"/>
      <c r="PM121" s="389"/>
      <c r="PN121" s="389"/>
      <c r="PO121" s="389"/>
      <c r="PP121" s="389"/>
      <c r="PQ121" s="389"/>
      <c r="PR121" s="389"/>
      <c r="PS121" s="389"/>
      <c r="PT121" s="389"/>
      <c r="PU121" s="389"/>
      <c r="PV121" s="389"/>
      <c r="PW121" s="389"/>
      <c r="PX121" s="389"/>
      <c r="PY121" s="389"/>
      <c r="PZ121" s="389"/>
      <c r="QA121" s="389"/>
      <c r="QB121" s="389"/>
      <c r="QC121" s="389"/>
      <c r="QD121" s="389"/>
      <c r="QE121" s="389"/>
      <c r="QF121" s="389"/>
      <c r="QG121" s="389"/>
      <c r="QH121" s="389"/>
      <c r="QI121" s="389"/>
      <c r="QJ121" s="389"/>
      <c r="QK121" s="389"/>
      <c r="QL121" s="389"/>
      <c r="QM121" s="389"/>
      <c r="QN121" s="389"/>
      <c r="QO121" s="389"/>
      <c r="QP121" s="389"/>
      <c r="QQ121" s="389"/>
      <c r="QR121" s="389"/>
      <c r="QS121" s="389"/>
      <c r="QT121" s="389"/>
      <c r="QU121" s="389"/>
    </row>
    <row r="122" spans="1:463" s="362" customFormat="1" ht="48.75" customHeight="1">
      <c r="A122" s="360"/>
      <c r="B122" s="461">
        <v>284</v>
      </c>
      <c r="C122" s="455">
        <v>442</v>
      </c>
      <c r="D122" s="469" t="s">
        <v>54</v>
      </c>
      <c r="E122" s="453" t="s">
        <v>10</v>
      </c>
      <c r="F122" s="473" t="s">
        <v>1002</v>
      </c>
      <c r="G122" s="453" t="s">
        <v>12</v>
      </c>
      <c r="H122" s="454" t="s">
        <v>1122</v>
      </c>
      <c r="I122" s="454" t="s">
        <v>1121</v>
      </c>
      <c r="J122" s="421" t="s">
        <v>600</v>
      </c>
      <c r="K122" s="453" t="s">
        <v>363</v>
      </c>
      <c r="L122" s="453" t="s">
        <v>328</v>
      </c>
      <c r="M122" s="455" t="s">
        <v>184</v>
      </c>
      <c r="N122" s="408">
        <f t="shared" ref="N122:N143" si="4">COUNTIF($M122:$M122,"x")</f>
        <v>1</v>
      </c>
      <c r="O122" s="455" t="s">
        <v>522</v>
      </c>
      <c r="P122" s="455" t="s">
        <v>522</v>
      </c>
      <c r="Q122" s="455"/>
      <c r="R122" s="455"/>
      <c r="S122" s="410"/>
      <c r="W122" s="389"/>
      <c r="X122" s="389"/>
      <c r="Y122" s="389"/>
      <c r="Z122" s="389"/>
      <c r="AA122" s="389"/>
      <c r="AB122" s="389"/>
      <c r="AC122" s="389"/>
      <c r="AD122" s="389"/>
      <c r="AE122" s="389"/>
      <c r="AF122" s="389"/>
      <c r="AG122" s="389"/>
      <c r="AH122" s="389"/>
      <c r="AI122" s="389"/>
      <c r="AJ122" s="389"/>
      <c r="AK122" s="389"/>
      <c r="AL122" s="389"/>
      <c r="AM122" s="389"/>
      <c r="AN122" s="389"/>
      <c r="AO122" s="389"/>
      <c r="AP122" s="389"/>
      <c r="AQ122" s="389"/>
      <c r="AR122" s="389"/>
      <c r="AS122" s="389"/>
      <c r="AT122" s="389"/>
      <c r="AU122" s="389"/>
      <c r="AV122" s="389"/>
      <c r="AW122" s="389"/>
      <c r="AX122" s="389"/>
      <c r="AY122" s="389"/>
      <c r="AZ122" s="389"/>
      <c r="BA122" s="389"/>
      <c r="BB122" s="389"/>
      <c r="BC122" s="389"/>
      <c r="BD122" s="389"/>
      <c r="BE122" s="389"/>
      <c r="BF122" s="389"/>
      <c r="BG122" s="389"/>
      <c r="BH122" s="389"/>
      <c r="BI122" s="389"/>
      <c r="BJ122" s="389"/>
      <c r="BK122" s="389"/>
      <c r="BL122" s="389"/>
      <c r="BM122" s="389"/>
      <c r="BN122" s="389"/>
      <c r="BO122" s="389"/>
      <c r="BP122" s="389"/>
      <c r="BQ122" s="389"/>
      <c r="BR122" s="389"/>
      <c r="BS122" s="389"/>
      <c r="BT122" s="389"/>
      <c r="BU122" s="389"/>
      <c r="BV122" s="389"/>
      <c r="BW122" s="389"/>
      <c r="BX122" s="389"/>
      <c r="BY122" s="389"/>
      <c r="BZ122" s="389"/>
      <c r="CA122" s="389"/>
      <c r="CB122" s="389"/>
      <c r="CC122" s="389"/>
      <c r="CD122" s="389"/>
      <c r="CE122" s="389"/>
      <c r="CF122" s="389"/>
      <c r="CG122" s="389"/>
      <c r="CH122" s="389"/>
      <c r="CI122" s="389"/>
      <c r="CJ122" s="389"/>
      <c r="CK122" s="389"/>
      <c r="CL122" s="389"/>
      <c r="CM122" s="389"/>
      <c r="CN122" s="389"/>
      <c r="CO122" s="389"/>
      <c r="CP122" s="389"/>
      <c r="CQ122" s="389"/>
      <c r="CR122" s="389"/>
      <c r="CS122" s="389"/>
      <c r="CT122" s="389"/>
      <c r="CU122" s="389"/>
      <c r="CV122" s="389"/>
      <c r="CW122" s="389"/>
      <c r="CX122" s="389"/>
      <c r="CY122" s="389"/>
      <c r="CZ122" s="389"/>
      <c r="DA122" s="389"/>
      <c r="DB122" s="389"/>
      <c r="DC122" s="389"/>
      <c r="DD122" s="389"/>
      <c r="DE122" s="389"/>
      <c r="DF122" s="389"/>
      <c r="DG122" s="389"/>
      <c r="DH122" s="389"/>
      <c r="DI122" s="389"/>
      <c r="DJ122" s="389"/>
      <c r="DK122" s="389"/>
      <c r="DL122" s="389"/>
      <c r="DM122" s="389"/>
      <c r="DN122" s="389"/>
      <c r="DO122" s="389"/>
      <c r="DP122" s="389"/>
      <c r="DQ122" s="389"/>
      <c r="DR122" s="389"/>
      <c r="DS122" s="389"/>
      <c r="DT122" s="389"/>
      <c r="DU122" s="389"/>
      <c r="DV122" s="389"/>
      <c r="DW122" s="389"/>
      <c r="DX122" s="389"/>
      <c r="DY122" s="389"/>
      <c r="DZ122" s="389"/>
      <c r="EA122" s="389"/>
      <c r="EB122" s="389"/>
      <c r="EC122" s="389"/>
      <c r="ED122" s="389"/>
      <c r="EE122" s="389"/>
      <c r="EF122" s="389"/>
      <c r="EG122" s="389"/>
      <c r="EH122" s="389"/>
      <c r="EI122" s="389"/>
      <c r="EJ122" s="389"/>
      <c r="EK122" s="389"/>
      <c r="EL122" s="389"/>
      <c r="EM122" s="389"/>
      <c r="EN122" s="389"/>
      <c r="EO122" s="389"/>
      <c r="EP122" s="389"/>
      <c r="EQ122" s="389"/>
      <c r="ER122" s="389"/>
      <c r="ES122" s="389"/>
      <c r="ET122" s="389"/>
      <c r="EU122" s="389"/>
      <c r="EV122" s="389"/>
      <c r="EW122" s="389"/>
      <c r="EX122" s="389"/>
      <c r="EY122" s="389"/>
      <c r="EZ122" s="389"/>
      <c r="FA122" s="389"/>
      <c r="FB122" s="389"/>
      <c r="FC122" s="389"/>
      <c r="FD122" s="389"/>
      <c r="FE122" s="389"/>
      <c r="FF122" s="389"/>
      <c r="FG122" s="389"/>
      <c r="FH122" s="389"/>
      <c r="FI122" s="389"/>
      <c r="FJ122" s="389"/>
      <c r="FK122" s="389"/>
      <c r="FL122" s="389"/>
      <c r="FM122" s="389"/>
      <c r="FN122" s="389"/>
      <c r="FO122" s="389"/>
      <c r="FP122" s="389"/>
      <c r="FQ122" s="389"/>
      <c r="FR122" s="389"/>
      <c r="FS122" s="389"/>
      <c r="FT122" s="389"/>
      <c r="FU122" s="389"/>
      <c r="FV122" s="389"/>
      <c r="FW122" s="389"/>
      <c r="FX122" s="389"/>
      <c r="FY122" s="389"/>
      <c r="FZ122" s="389"/>
      <c r="GA122" s="389"/>
      <c r="GB122" s="389"/>
      <c r="GC122" s="389"/>
      <c r="GD122" s="389"/>
      <c r="GE122" s="389"/>
      <c r="GF122" s="389"/>
      <c r="GG122" s="389"/>
      <c r="GH122" s="389"/>
      <c r="GI122" s="389"/>
      <c r="GJ122" s="389"/>
      <c r="GK122" s="389"/>
      <c r="GL122" s="389"/>
      <c r="GM122" s="389"/>
      <c r="GN122" s="389"/>
      <c r="GO122" s="389"/>
      <c r="GP122" s="389"/>
      <c r="GQ122" s="389"/>
      <c r="GR122" s="389"/>
      <c r="GS122" s="389"/>
      <c r="GT122" s="389"/>
      <c r="GU122" s="389"/>
      <c r="GV122" s="389"/>
      <c r="GW122" s="389"/>
      <c r="GX122" s="389"/>
      <c r="GY122" s="389"/>
      <c r="GZ122" s="389"/>
      <c r="HA122" s="389"/>
      <c r="HB122" s="389"/>
      <c r="HC122" s="389"/>
      <c r="HD122" s="389"/>
      <c r="HE122" s="389"/>
      <c r="HF122" s="389"/>
      <c r="HG122" s="389"/>
      <c r="HH122" s="389"/>
      <c r="HI122" s="389"/>
      <c r="HJ122" s="389"/>
      <c r="HK122" s="389"/>
      <c r="HL122" s="389"/>
      <c r="HM122" s="389"/>
      <c r="HN122" s="389"/>
      <c r="HO122" s="389"/>
      <c r="HP122" s="389"/>
      <c r="HQ122" s="389"/>
      <c r="HR122" s="389"/>
      <c r="HS122" s="389"/>
      <c r="HT122" s="389"/>
      <c r="HU122" s="389"/>
      <c r="HV122" s="389"/>
      <c r="HW122" s="389"/>
      <c r="HX122" s="389"/>
      <c r="HY122" s="389"/>
      <c r="HZ122" s="389"/>
      <c r="IA122" s="389"/>
      <c r="IB122" s="389"/>
      <c r="IC122" s="389"/>
      <c r="ID122" s="389"/>
      <c r="IE122" s="389"/>
      <c r="IF122" s="389"/>
      <c r="IG122" s="389"/>
      <c r="IH122" s="389"/>
      <c r="II122" s="389"/>
      <c r="IJ122" s="389"/>
      <c r="IK122" s="389"/>
      <c r="IL122" s="389"/>
      <c r="IM122" s="389"/>
      <c r="IN122" s="389"/>
      <c r="IO122" s="389"/>
      <c r="IP122" s="389"/>
      <c r="IQ122" s="389"/>
      <c r="IR122" s="389"/>
      <c r="IS122" s="389"/>
      <c r="IT122" s="389"/>
      <c r="IU122" s="389"/>
      <c r="IV122" s="389"/>
      <c r="IW122" s="389"/>
      <c r="IX122" s="389"/>
      <c r="IY122" s="389"/>
      <c r="IZ122" s="389"/>
      <c r="JA122" s="389"/>
      <c r="JB122" s="389"/>
      <c r="JC122" s="389"/>
      <c r="JD122" s="389"/>
      <c r="JE122" s="389"/>
      <c r="JF122" s="389"/>
      <c r="JG122" s="389"/>
      <c r="JH122" s="389"/>
      <c r="JI122" s="389"/>
      <c r="JJ122" s="389"/>
      <c r="JK122" s="389"/>
      <c r="JL122" s="389"/>
      <c r="JM122" s="389"/>
      <c r="JN122" s="389"/>
      <c r="JO122" s="389"/>
      <c r="JP122" s="389"/>
      <c r="JQ122" s="389"/>
      <c r="JR122" s="389"/>
      <c r="JS122" s="389"/>
      <c r="JT122" s="389"/>
      <c r="JU122" s="389"/>
      <c r="JV122" s="389"/>
      <c r="JW122" s="389"/>
      <c r="JX122" s="389"/>
      <c r="JY122" s="389"/>
      <c r="JZ122" s="389"/>
      <c r="KA122" s="389"/>
      <c r="KB122" s="389"/>
      <c r="KC122" s="389"/>
      <c r="KD122" s="389"/>
      <c r="KE122" s="389"/>
      <c r="KF122" s="389"/>
      <c r="KG122" s="389"/>
      <c r="KH122" s="389"/>
      <c r="KI122" s="389"/>
      <c r="KJ122" s="389"/>
      <c r="KK122" s="389"/>
      <c r="KL122" s="389"/>
      <c r="KM122" s="389"/>
      <c r="KN122" s="389"/>
      <c r="KO122" s="389"/>
      <c r="KP122" s="389"/>
      <c r="KQ122" s="389"/>
      <c r="KR122" s="389"/>
      <c r="KS122" s="389"/>
      <c r="KT122" s="389"/>
      <c r="KU122" s="389"/>
      <c r="KV122" s="389"/>
      <c r="KW122" s="389"/>
      <c r="KX122" s="389"/>
      <c r="KY122" s="389"/>
      <c r="KZ122" s="389"/>
      <c r="LA122" s="389"/>
      <c r="LB122" s="389"/>
      <c r="LC122" s="389"/>
      <c r="LD122" s="389"/>
      <c r="LE122" s="389"/>
      <c r="LF122" s="389"/>
      <c r="LG122" s="389"/>
      <c r="LH122" s="389"/>
      <c r="LI122" s="389"/>
      <c r="LJ122" s="389"/>
      <c r="LK122" s="389"/>
      <c r="LL122" s="389"/>
      <c r="LM122" s="389"/>
      <c r="LN122" s="389"/>
      <c r="LO122" s="389"/>
      <c r="LP122" s="389"/>
      <c r="LQ122" s="389"/>
      <c r="LR122" s="389"/>
      <c r="LS122" s="389"/>
      <c r="LT122" s="389"/>
      <c r="LU122" s="389"/>
      <c r="LV122" s="389"/>
      <c r="LW122" s="389"/>
      <c r="LX122" s="389"/>
      <c r="LY122" s="389"/>
      <c r="LZ122" s="389"/>
      <c r="MA122" s="389"/>
      <c r="MB122" s="389"/>
      <c r="MC122" s="389"/>
      <c r="MD122" s="389"/>
      <c r="ME122" s="389"/>
      <c r="MF122" s="389"/>
      <c r="MG122" s="389"/>
      <c r="MH122" s="389"/>
      <c r="MI122" s="389"/>
      <c r="MJ122" s="389"/>
      <c r="MK122" s="389"/>
      <c r="ML122" s="389"/>
      <c r="MM122" s="389"/>
      <c r="MN122" s="389"/>
      <c r="MO122" s="389"/>
      <c r="MP122" s="389"/>
      <c r="MQ122" s="389"/>
      <c r="MR122" s="389"/>
      <c r="MS122" s="389"/>
      <c r="MT122" s="389"/>
      <c r="MU122" s="389"/>
      <c r="MV122" s="389"/>
      <c r="MW122" s="389"/>
      <c r="MX122" s="389"/>
      <c r="MY122" s="389"/>
      <c r="MZ122" s="389"/>
      <c r="NA122" s="389"/>
      <c r="NB122" s="389"/>
      <c r="NC122" s="389"/>
      <c r="ND122" s="389"/>
      <c r="NE122" s="389"/>
      <c r="NF122" s="389"/>
      <c r="NG122" s="389"/>
      <c r="NH122" s="389"/>
      <c r="NI122" s="389"/>
      <c r="NJ122" s="389"/>
      <c r="NK122" s="389"/>
      <c r="NL122" s="389"/>
      <c r="NM122" s="389"/>
      <c r="NN122" s="389"/>
      <c r="NO122" s="389"/>
      <c r="NP122" s="389"/>
      <c r="NQ122" s="389"/>
      <c r="NR122" s="389"/>
      <c r="NS122" s="389"/>
      <c r="NT122" s="389"/>
      <c r="NU122" s="389"/>
      <c r="NV122" s="389"/>
      <c r="NW122" s="389"/>
      <c r="NX122" s="389"/>
      <c r="NY122" s="389"/>
      <c r="NZ122" s="389"/>
      <c r="OA122" s="389"/>
      <c r="OB122" s="389"/>
      <c r="OC122" s="389"/>
      <c r="OD122" s="389"/>
      <c r="OE122" s="389"/>
      <c r="OF122" s="389"/>
      <c r="OG122" s="389"/>
      <c r="OH122" s="389"/>
      <c r="OI122" s="389"/>
      <c r="OJ122" s="389"/>
      <c r="OK122" s="389"/>
      <c r="OL122" s="389"/>
      <c r="OM122" s="389"/>
      <c r="ON122" s="389"/>
      <c r="OO122" s="389"/>
      <c r="OP122" s="389"/>
      <c r="OQ122" s="389"/>
      <c r="OR122" s="389"/>
      <c r="OS122" s="389"/>
      <c r="OT122" s="389"/>
      <c r="OU122" s="389"/>
      <c r="OV122" s="389"/>
      <c r="OW122" s="389"/>
      <c r="OX122" s="389"/>
      <c r="OY122" s="389"/>
      <c r="OZ122" s="389"/>
      <c r="PA122" s="389"/>
      <c r="PB122" s="389"/>
      <c r="PC122" s="389"/>
      <c r="PD122" s="389"/>
      <c r="PE122" s="389"/>
      <c r="PF122" s="389"/>
      <c r="PG122" s="389"/>
      <c r="PH122" s="389"/>
      <c r="PI122" s="389"/>
      <c r="PJ122" s="389"/>
      <c r="PK122" s="389"/>
      <c r="PL122" s="389"/>
      <c r="PM122" s="389"/>
      <c r="PN122" s="389"/>
      <c r="PO122" s="389"/>
      <c r="PP122" s="389"/>
      <c r="PQ122" s="389"/>
      <c r="PR122" s="389"/>
      <c r="PS122" s="389"/>
      <c r="PT122" s="389"/>
      <c r="PU122" s="389"/>
      <c r="PV122" s="389"/>
      <c r="PW122" s="389"/>
      <c r="PX122" s="389"/>
      <c r="PY122" s="389"/>
      <c r="PZ122" s="389"/>
      <c r="QA122" s="389"/>
      <c r="QB122" s="389"/>
      <c r="QC122" s="389"/>
      <c r="QD122" s="389"/>
      <c r="QE122" s="389"/>
      <c r="QF122" s="389"/>
      <c r="QG122" s="389"/>
      <c r="QH122" s="389"/>
      <c r="QI122" s="389"/>
      <c r="QJ122" s="389"/>
      <c r="QK122" s="389"/>
      <c r="QL122" s="389"/>
      <c r="QM122" s="389"/>
      <c r="QN122" s="389"/>
      <c r="QO122" s="389"/>
      <c r="QP122" s="389"/>
      <c r="QQ122" s="389"/>
      <c r="QR122" s="389"/>
      <c r="QS122" s="389"/>
      <c r="QT122" s="389"/>
      <c r="QU122" s="389"/>
    </row>
    <row r="123" spans="1:463" s="389" customFormat="1" ht="32.25" customHeight="1">
      <c r="A123" s="369"/>
      <c r="B123" s="461">
        <v>275</v>
      </c>
      <c r="C123" s="463">
        <v>422</v>
      </c>
      <c r="D123" s="753" t="s">
        <v>1204</v>
      </c>
      <c r="E123" s="754"/>
      <c r="F123" s="754"/>
      <c r="G123" s="754"/>
      <c r="H123" s="754"/>
      <c r="I123" s="755"/>
      <c r="J123" s="457" t="s">
        <v>331</v>
      </c>
      <c r="K123" s="457" t="s">
        <v>331</v>
      </c>
      <c r="L123" s="457" t="s">
        <v>331</v>
      </c>
      <c r="M123" s="457" t="s">
        <v>331</v>
      </c>
      <c r="N123" s="457" t="s">
        <v>331</v>
      </c>
      <c r="O123" s="457" t="s">
        <v>331</v>
      </c>
      <c r="P123" s="457" t="s">
        <v>331</v>
      </c>
      <c r="Q123" s="457" t="s">
        <v>331</v>
      </c>
      <c r="R123" s="457" t="s">
        <v>331</v>
      </c>
      <c r="S123" s="457" t="s">
        <v>331</v>
      </c>
    </row>
    <row r="124" spans="1:463" s="389" customFormat="1" ht="58.5" customHeight="1">
      <c r="A124" s="369"/>
      <c r="B124" s="461"/>
      <c r="C124" s="463"/>
      <c r="D124" s="469" t="s">
        <v>1154</v>
      </c>
      <c r="E124" s="453" t="s">
        <v>13</v>
      </c>
      <c r="F124" s="476"/>
      <c r="G124" s="458"/>
      <c r="H124" s="453" t="s">
        <v>1202</v>
      </c>
      <c r="I124" s="465" t="s">
        <v>1203</v>
      </c>
      <c r="J124" s="421" t="s">
        <v>600</v>
      </c>
      <c r="K124" s="453" t="s">
        <v>1028</v>
      </c>
      <c r="L124" s="453" t="s">
        <v>328</v>
      </c>
      <c r="M124" s="457" t="s">
        <v>184</v>
      </c>
      <c r="N124" s="408"/>
      <c r="O124" s="455" t="s">
        <v>1155</v>
      </c>
      <c r="P124" s="455" t="s">
        <v>1155</v>
      </c>
      <c r="Q124" s="455" t="s">
        <v>1155</v>
      </c>
      <c r="R124" s="455" t="s">
        <v>1155</v>
      </c>
      <c r="S124" s="42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row>
    <row r="125" spans="1:463" s="389" customFormat="1" ht="26.25" customHeight="1">
      <c r="A125" s="369"/>
      <c r="B125" s="461"/>
      <c r="C125" s="455"/>
      <c r="D125" s="753" t="s">
        <v>275</v>
      </c>
      <c r="E125" s="754"/>
      <c r="F125" s="754"/>
      <c r="G125" s="754"/>
      <c r="H125" s="754"/>
      <c r="I125" s="755"/>
      <c r="J125" s="457" t="s">
        <v>331</v>
      </c>
      <c r="K125" s="457" t="s">
        <v>331</v>
      </c>
      <c r="L125" s="457" t="s">
        <v>331</v>
      </c>
      <c r="M125" s="457" t="s">
        <v>331</v>
      </c>
      <c r="N125" s="457" t="s">
        <v>331</v>
      </c>
      <c r="O125" s="457" t="s">
        <v>331</v>
      </c>
      <c r="P125" s="457" t="s">
        <v>331</v>
      </c>
      <c r="Q125" s="457" t="s">
        <v>331</v>
      </c>
      <c r="R125" s="457" t="s">
        <v>331</v>
      </c>
      <c r="S125" s="457" t="s">
        <v>331</v>
      </c>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c r="LG125" s="2"/>
      <c r="LH125" s="2"/>
      <c r="LI125" s="2"/>
      <c r="LJ125" s="2"/>
      <c r="LK125" s="2"/>
      <c r="LL125" s="2"/>
      <c r="LM125" s="2"/>
      <c r="LN125" s="2"/>
      <c r="LO125" s="2"/>
      <c r="LP125" s="2"/>
      <c r="LQ125" s="2"/>
      <c r="LR125" s="2"/>
      <c r="LS125" s="2"/>
      <c r="LT125" s="2"/>
      <c r="LU125" s="2"/>
      <c r="LV125" s="2"/>
      <c r="LW125" s="2"/>
      <c r="LX125" s="2"/>
      <c r="LY125" s="2"/>
      <c r="LZ125" s="2"/>
      <c r="MA125" s="2"/>
      <c r="MB125" s="2"/>
      <c r="MC125" s="2"/>
      <c r="MD125" s="2"/>
      <c r="ME125" s="2"/>
      <c r="MF125" s="2"/>
      <c r="MG125" s="2"/>
      <c r="MH125" s="2"/>
      <c r="MI125" s="2"/>
      <c r="MJ125" s="2"/>
      <c r="MK125" s="2"/>
      <c r="ML125" s="2"/>
      <c r="MM125" s="2"/>
      <c r="MN125" s="2"/>
      <c r="MO125" s="2"/>
      <c r="MP125" s="2"/>
      <c r="MQ125" s="2"/>
      <c r="MR125" s="2"/>
      <c r="MS125" s="2"/>
      <c r="MT125" s="2"/>
      <c r="MU125" s="2"/>
      <c r="MV125" s="2"/>
      <c r="MW125" s="2"/>
      <c r="MX125" s="2"/>
      <c r="MY125" s="2"/>
      <c r="MZ125" s="2"/>
      <c r="NA125" s="2"/>
      <c r="NB125" s="2"/>
      <c r="NC125" s="2"/>
      <c r="ND125" s="2"/>
      <c r="NE125" s="2"/>
      <c r="NF125" s="2"/>
      <c r="NG125" s="2"/>
      <c r="NH125" s="2"/>
      <c r="NI125" s="2"/>
      <c r="NJ125" s="2"/>
      <c r="NK125" s="2"/>
      <c r="NL125" s="2"/>
      <c r="NM125" s="2"/>
      <c r="NN125" s="2"/>
      <c r="NO125" s="2"/>
      <c r="NP125" s="2"/>
      <c r="NQ125" s="2"/>
      <c r="NR125" s="2"/>
      <c r="NS125" s="2"/>
      <c r="NT125" s="2"/>
      <c r="NU125" s="2"/>
      <c r="NV125" s="2"/>
      <c r="NW125" s="2"/>
      <c r="NX125" s="2"/>
      <c r="NY125" s="2"/>
      <c r="NZ125" s="2"/>
      <c r="OA125" s="2"/>
      <c r="OB125" s="2"/>
      <c r="OC125" s="2"/>
      <c r="OD125" s="2"/>
      <c r="OE125" s="2"/>
      <c r="OF125" s="2"/>
      <c r="OG125" s="2"/>
      <c r="OH125" s="2"/>
      <c r="OI125" s="2"/>
      <c r="OJ125" s="2"/>
      <c r="OK125" s="2"/>
      <c r="OL125" s="2"/>
      <c r="OM125" s="2"/>
      <c r="ON125" s="2"/>
      <c r="OO125" s="2"/>
      <c r="OP125" s="2"/>
      <c r="OQ125" s="2"/>
      <c r="OR125" s="2"/>
      <c r="OS125" s="2"/>
      <c r="OT125" s="2"/>
      <c r="OU125" s="2"/>
      <c r="OV125" s="2"/>
      <c r="OW125" s="2"/>
      <c r="OX125" s="2"/>
      <c r="OY125" s="2"/>
      <c r="OZ125" s="2"/>
      <c r="PA125" s="2"/>
      <c r="PB125" s="2"/>
      <c r="PC125" s="2"/>
      <c r="PD125" s="2"/>
      <c r="PE125" s="2"/>
      <c r="PF125" s="2"/>
      <c r="PG125" s="2"/>
      <c r="PH125" s="2"/>
      <c r="PI125" s="2"/>
      <c r="PJ125" s="2"/>
      <c r="PK125" s="2"/>
      <c r="PL125" s="2"/>
      <c r="PM125" s="2"/>
      <c r="PN125" s="2"/>
      <c r="PO125" s="2"/>
      <c r="PP125" s="2"/>
      <c r="PQ125" s="2"/>
      <c r="PR125" s="2"/>
      <c r="PS125" s="2"/>
      <c r="PT125" s="2"/>
      <c r="PU125" s="2"/>
      <c r="PV125" s="2"/>
      <c r="PW125" s="2"/>
      <c r="PX125" s="2"/>
      <c r="PY125" s="2"/>
      <c r="PZ125" s="2"/>
      <c r="QA125" s="2"/>
      <c r="QB125" s="2"/>
      <c r="QC125" s="2"/>
      <c r="QD125" s="2"/>
      <c r="QE125" s="2"/>
      <c r="QF125" s="2"/>
      <c r="QG125" s="2"/>
      <c r="QH125" s="2"/>
      <c r="QI125" s="2"/>
      <c r="QJ125" s="2"/>
      <c r="QK125" s="2"/>
      <c r="QL125" s="2"/>
      <c r="QM125" s="2"/>
      <c r="QN125" s="2"/>
      <c r="QO125" s="2"/>
      <c r="QP125" s="2"/>
      <c r="QQ125" s="2"/>
      <c r="QR125" s="2"/>
      <c r="QS125" s="2"/>
      <c r="QT125" s="2"/>
      <c r="QU125" s="2"/>
    </row>
    <row r="126" spans="1:463" s="2" customFormat="1" ht="26.25" customHeight="1">
      <c r="A126" s="405"/>
      <c r="B126" s="461">
        <v>286</v>
      </c>
      <c r="C126" s="463">
        <v>447</v>
      </c>
      <c r="D126" s="753" t="s">
        <v>276</v>
      </c>
      <c r="E126" s="754"/>
      <c r="F126" s="754"/>
      <c r="G126" s="754"/>
      <c r="H126" s="754"/>
      <c r="I126" s="755"/>
      <c r="J126" s="457" t="s">
        <v>331</v>
      </c>
      <c r="K126" s="457" t="s">
        <v>331</v>
      </c>
      <c r="L126" s="457" t="s">
        <v>331</v>
      </c>
      <c r="M126" s="457" t="s">
        <v>331</v>
      </c>
      <c r="N126" s="457" t="s">
        <v>331</v>
      </c>
      <c r="O126" s="457" t="s">
        <v>331</v>
      </c>
      <c r="P126" s="457" t="s">
        <v>331</v>
      </c>
      <c r="Q126" s="457" t="s">
        <v>331</v>
      </c>
      <c r="R126" s="457" t="s">
        <v>331</v>
      </c>
      <c r="S126" s="457" t="s">
        <v>331</v>
      </c>
    </row>
    <row r="127" spans="1:463" s="2" customFormat="1" ht="26.25" customHeight="1">
      <c r="A127" s="405"/>
      <c r="B127" s="461">
        <v>287</v>
      </c>
      <c r="C127" s="463">
        <v>448</v>
      </c>
      <c r="D127" s="753" t="s">
        <v>277</v>
      </c>
      <c r="E127" s="754"/>
      <c r="F127" s="754"/>
      <c r="G127" s="754"/>
      <c r="H127" s="754"/>
      <c r="I127" s="755"/>
      <c r="J127" s="457" t="s">
        <v>331</v>
      </c>
      <c r="K127" s="457" t="s">
        <v>331</v>
      </c>
      <c r="L127" s="457" t="s">
        <v>331</v>
      </c>
      <c r="M127" s="457" t="s">
        <v>331</v>
      </c>
      <c r="N127" s="457" t="s">
        <v>331</v>
      </c>
      <c r="O127" s="457" t="s">
        <v>331</v>
      </c>
      <c r="P127" s="457" t="s">
        <v>331</v>
      </c>
      <c r="Q127" s="457" t="s">
        <v>331</v>
      </c>
      <c r="R127" s="457" t="s">
        <v>331</v>
      </c>
      <c r="S127" s="457" t="s">
        <v>331</v>
      </c>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2"/>
      <c r="BA127" s="362"/>
      <c r="BB127" s="362"/>
      <c r="BC127" s="362"/>
      <c r="BD127" s="362"/>
      <c r="BE127" s="362"/>
      <c r="BF127" s="362"/>
      <c r="BG127" s="362"/>
      <c r="BH127" s="362"/>
      <c r="BI127" s="362"/>
      <c r="BJ127" s="362"/>
      <c r="BK127" s="362"/>
      <c r="BL127" s="362"/>
      <c r="BM127" s="362"/>
      <c r="BN127" s="362"/>
      <c r="BO127" s="362"/>
      <c r="BP127" s="362"/>
      <c r="BQ127" s="362"/>
      <c r="BR127" s="362"/>
      <c r="BS127" s="362"/>
      <c r="BT127" s="362"/>
      <c r="BU127" s="362"/>
      <c r="BV127" s="362"/>
      <c r="BW127" s="362"/>
      <c r="BX127" s="362"/>
      <c r="BY127" s="362"/>
      <c r="BZ127" s="362"/>
      <c r="CA127" s="362"/>
      <c r="CB127" s="362"/>
      <c r="CC127" s="362"/>
      <c r="CD127" s="362"/>
      <c r="CE127" s="362"/>
      <c r="CF127" s="362"/>
      <c r="CG127" s="362"/>
      <c r="CH127" s="362"/>
      <c r="CI127" s="362"/>
      <c r="CJ127" s="362"/>
      <c r="CK127" s="362"/>
      <c r="CL127" s="362"/>
      <c r="CM127" s="362"/>
      <c r="CN127" s="362"/>
      <c r="CO127" s="362"/>
      <c r="CP127" s="362"/>
      <c r="CQ127" s="362"/>
      <c r="CR127" s="362"/>
      <c r="CS127" s="362"/>
      <c r="CT127" s="362"/>
      <c r="CU127" s="362"/>
      <c r="CV127" s="362"/>
      <c r="CW127" s="362"/>
      <c r="CX127" s="362"/>
      <c r="CY127" s="362"/>
      <c r="CZ127" s="362"/>
      <c r="DA127" s="362"/>
      <c r="DB127" s="362"/>
      <c r="DC127" s="362"/>
      <c r="DD127" s="362"/>
      <c r="DE127" s="362"/>
      <c r="DF127" s="362"/>
      <c r="DG127" s="362"/>
      <c r="DH127" s="362"/>
      <c r="DI127" s="362"/>
      <c r="DJ127" s="362"/>
      <c r="DK127" s="362"/>
      <c r="DL127" s="362"/>
      <c r="DM127" s="362"/>
      <c r="DN127" s="362"/>
      <c r="DO127" s="362"/>
      <c r="DP127" s="362"/>
      <c r="DQ127" s="362"/>
      <c r="DR127" s="362"/>
      <c r="DS127" s="362"/>
      <c r="DT127" s="362"/>
      <c r="DU127" s="362"/>
      <c r="DV127" s="362"/>
      <c r="DW127" s="362"/>
      <c r="DX127" s="362"/>
      <c r="DY127" s="362"/>
      <c r="DZ127" s="362"/>
      <c r="EA127" s="362"/>
      <c r="EB127" s="362"/>
      <c r="EC127" s="362"/>
      <c r="ED127" s="362"/>
      <c r="EE127" s="362"/>
      <c r="EF127" s="362"/>
      <c r="EG127" s="362"/>
      <c r="EH127" s="362"/>
      <c r="EI127" s="362"/>
      <c r="EJ127" s="362"/>
      <c r="EK127" s="362"/>
      <c r="EL127" s="362"/>
      <c r="EM127" s="362"/>
      <c r="EN127" s="362"/>
      <c r="EO127" s="362"/>
      <c r="EP127" s="362"/>
      <c r="EQ127" s="362"/>
      <c r="ER127" s="362"/>
      <c r="ES127" s="362"/>
      <c r="ET127" s="362"/>
      <c r="EU127" s="362"/>
      <c r="EV127" s="362"/>
      <c r="EW127" s="362"/>
      <c r="EX127" s="362"/>
      <c r="EY127" s="362"/>
      <c r="EZ127" s="362"/>
      <c r="FA127" s="362"/>
      <c r="FB127" s="362"/>
      <c r="FC127" s="362"/>
      <c r="FD127" s="362"/>
      <c r="FE127" s="362"/>
      <c r="FF127" s="362"/>
      <c r="FG127" s="362"/>
      <c r="FH127" s="362"/>
      <c r="FI127" s="362"/>
      <c r="FJ127" s="362"/>
      <c r="FK127" s="362"/>
      <c r="FL127" s="362"/>
      <c r="FM127" s="362"/>
      <c r="FN127" s="362"/>
      <c r="FO127" s="362"/>
      <c r="FP127" s="362"/>
      <c r="FQ127" s="362"/>
      <c r="FR127" s="362"/>
      <c r="FS127" s="362"/>
      <c r="FT127" s="362"/>
      <c r="FU127" s="362"/>
      <c r="FV127" s="362"/>
      <c r="FW127" s="362"/>
      <c r="FX127" s="362"/>
      <c r="FY127" s="362"/>
      <c r="FZ127" s="362"/>
      <c r="GA127" s="362"/>
      <c r="GB127" s="362"/>
      <c r="GC127" s="362"/>
      <c r="GD127" s="362"/>
      <c r="GE127" s="362"/>
      <c r="GF127" s="362"/>
      <c r="GG127" s="362"/>
      <c r="GH127" s="362"/>
      <c r="GI127" s="362"/>
      <c r="GJ127" s="362"/>
      <c r="GK127" s="362"/>
      <c r="GL127" s="362"/>
      <c r="GM127" s="362"/>
      <c r="GN127" s="362"/>
      <c r="GO127" s="362"/>
      <c r="GP127" s="362"/>
      <c r="GQ127" s="362"/>
      <c r="GR127" s="362"/>
      <c r="GS127" s="362"/>
      <c r="GT127" s="362"/>
      <c r="GU127" s="362"/>
      <c r="GV127" s="362"/>
      <c r="GW127" s="362"/>
      <c r="GX127" s="362"/>
      <c r="GY127" s="362"/>
      <c r="GZ127" s="362"/>
      <c r="HA127" s="362"/>
      <c r="HB127" s="362"/>
      <c r="HC127" s="362"/>
      <c r="HD127" s="362"/>
      <c r="HE127" s="362"/>
      <c r="HF127" s="362"/>
      <c r="HG127" s="362"/>
      <c r="HH127" s="362"/>
      <c r="HI127" s="362"/>
      <c r="HJ127" s="362"/>
      <c r="HK127" s="362"/>
      <c r="HL127" s="362"/>
      <c r="HM127" s="362"/>
      <c r="HN127" s="362"/>
      <c r="HO127" s="362"/>
      <c r="HP127" s="362"/>
      <c r="HQ127" s="362"/>
      <c r="HR127" s="362"/>
      <c r="HS127" s="362"/>
      <c r="HT127" s="362"/>
      <c r="HU127" s="362"/>
      <c r="HV127" s="362"/>
      <c r="HW127" s="362"/>
      <c r="HX127" s="362"/>
      <c r="HY127" s="362"/>
      <c r="HZ127" s="362"/>
      <c r="IA127" s="362"/>
      <c r="IB127" s="362"/>
      <c r="IC127" s="362"/>
      <c r="ID127" s="362"/>
      <c r="IE127" s="362"/>
      <c r="IF127" s="362"/>
      <c r="IG127" s="362"/>
      <c r="IH127" s="362"/>
      <c r="II127" s="362"/>
      <c r="IJ127" s="362"/>
      <c r="IK127" s="362"/>
      <c r="IL127" s="362"/>
      <c r="IM127" s="362"/>
      <c r="IN127" s="362"/>
      <c r="IO127" s="362"/>
      <c r="IP127" s="362"/>
      <c r="IQ127" s="362"/>
      <c r="IR127" s="362"/>
      <c r="IS127" s="362"/>
      <c r="IT127" s="362"/>
      <c r="IU127" s="362"/>
      <c r="IV127" s="362"/>
      <c r="IW127" s="362"/>
      <c r="IX127" s="362"/>
      <c r="IY127" s="362"/>
      <c r="IZ127" s="362"/>
      <c r="JA127" s="362"/>
      <c r="JB127" s="362"/>
      <c r="JC127" s="362"/>
      <c r="JD127" s="362"/>
      <c r="JE127" s="362"/>
      <c r="JF127" s="362"/>
      <c r="JG127" s="362"/>
      <c r="JH127" s="362"/>
      <c r="JI127" s="362"/>
      <c r="JJ127" s="362"/>
      <c r="JK127" s="362"/>
      <c r="JL127" s="362"/>
      <c r="JM127" s="362"/>
      <c r="JN127" s="362"/>
      <c r="JO127" s="362"/>
      <c r="JP127" s="362"/>
      <c r="JQ127" s="362"/>
      <c r="JR127" s="362"/>
      <c r="JS127" s="362"/>
      <c r="JT127" s="362"/>
      <c r="JU127" s="362"/>
      <c r="JV127" s="362"/>
      <c r="JW127" s="362"/>
      <c r="JX127" s="362"/>
      <c r="JY127" s="362"/>
      <c r="JZ127" s="362"/>
      <c r="KA127" s="362"/>
      <c r="KB127" s="362"/>
      <c r="KC127" s="362"/>
      <c r="KD127" s="362"/>
      <c r="KE127" s="362"/>
      <c r="KF127" s="362"/>
      <c r="KG127" s="362"/>
      <c r="KH127" s="362"/>
      <c r="KI127" s="362"/>
      <c r="KJ127" s="362"/>
      <c r="KK127" s="362"/>
      <c r="KL127" s="362"/>
      <c r="KM127" s="362"/>
      <c r="KN127" s="362"/>
      <c r="KO127" s="362"/>
      <c r="KP127" s="362"/>
      <c r="KQ127" s="362"/>
      <c r="KR127" s="362"/>
      <c r="KS127" s="362"/>
      <c r="KT127" s="362"/>
      <c r="KU127" s="362"/>
      <c r="KV127" s="362"/>
      <c r="KW127" s="362"/>
      <c r="KX127" s="362"/>
      <c r="KY127" s="362"/>
      <c r="KZ127" s="362"/>
      <c r="LA127" s="362"/>
      <c r="LB127" s="362"/>
      <c r="LC127" s="362"/>
      <c r="LD127" s="362"/>
      <c r="LE127" s="362"/>
      <c r="LF127" s="362"/>
      <c r="LG127" s="362"/>
      <c r="LH127" s="362"/>
      <c r="LI127" s="362"/>
      <c r="LJ127" s="362"/>
      <c r="LK127" s="362"/>
      <c r="LL127" s="362"/>
      <c r="LM127" s="362"/>
      <c r="LN127" s="362"/>
      <c r="LO127" s="362"/>
      <c r="LP127" s="362"/>
      <c r="LQ127" s="362"/>
      <c r="LR127" s="362"/>
      <c r="LS127" s="362"/>
      <c r="LT127" s="362"/>
      <c r="LU127" s="362"/>
      <c r="LV127" s="362"/>
      <c r="LW127" s="362"/>
      <c r="LX127" s="362"/>
      <c r="LY127" s="362"/>
      <c r="LZ127" s="362"/>
      <c r="MA127" s="362"/>
      <c r="MB127" s="362"/>
      <c r="MC127" s="362"/>
      <c r="MD127" s="362"/>
      <c r="ME127" s="362"/>
      <c r="MF127" s="362"/>
      <c r="MG127" s="362"/>
      <c r="MH127" s="362"/>
      <c r="MI127" s="362"/>
      <c r="MJ127" s="362"/>
      <c r="MK127" s="362"/>
      <c r="ML127" s="362"/>
      <c r="MM127" s="362"/>
      <c r="MN127" s="362"/>
      <c r="MO127" s="362"/>
      <c r="MP127" s="362"/>
      <c r="MQ127" s="362"/>
      <c r="MR127" s="362"/>
      <c r="MS127" s="362"/>
      <c r="MT127" s="362"/>
      <c r="MU127" s="362"/>
      <c r="MV127" s="362"/>
      <c r="MW127" s="362"/>
      <c r="MX127" s="362"/>
      <c r="MY127" s="362"/>
      <c r="MZ127" s="362"/>
      <c r="NA127" s="362"/>
      <c r="NB127" s="362"/>
      <c r="NC127" s="362"/>
      <c r="ND127" s="362"/>
      <c r="NE127" s="362"/>
      <c r="NF127" s="362"/>
      <c r="NG127" s="362"/>
      <c r="NH127" s="362"/>
      <c r="NI127" s="362"/>
      <c r="NJ127" s="362"/>
      <c r="NK127" s="362"/>
      <c r="NL127" s="362"/>
      <c r="NM127" s="362"/>
      <c r="NN127" s="362"/>
      <c r="NO127" s="362"/>
      <c r="NP127" s="362"/>
      <c r="NQ127" s="362"/>
      <c r="NR127" s="362"/>
      <c r="NS127" s="362"/>
      <c r="NT127" s="362"/>
      <c r="NU127" s="362"/>
      <c r="NV127" s="362"/>
      <c r="NW127" s="362"/>
      <c r="NX127" s="362"/>
      <c r="NY127" s="362"/>
      <c r="NZ127" s="362"/>
      <c r="OA127" s="362"/>
      <c r="OB127" s="362"/>
      <c r="OC127" s="362"/>
      <c r="OD127" s="362"/>
      <c r="OE127" s="362"/>
      <c r="OF127" s="362"/>
      <c r="OG127" s="362"/>
      <c r="OH127" s="362"/>
      <c r="OI127" s="362"/>
      <c r="OJ127" s="362"/>
      <c r="OK127" s="362"/>
      <c r="OL127" s="362"/>
      <c r="OM127" s="362"/>
      <c r="ON127" s="362"/>
      <c r="OO127" s="362"/>
      <c r="OP127" s="362"/>
      <c r="OQ127" s="362"/>
      <c r="OR127" s="362"/>
      <c r="OS127" s="362"/>
      <c r="OT127" s="362"/>
      <c r="OU127" s="362"/>
      <c r="OV127" s="362"/>
      <c r="OW127" s="362"/>
      <c r="OX127" s="362"/>
      <c r="OY127" s="362"/>
      <c r="OZ127" s="362"/>
      <c r="PA127" s="362"/>
      <c r="PB127" s="362"/>
      <c r="PC127" s="362"/>
      <c r="PD127" s="362"/>
      <c r="PE127" s="362"/>
      <c r="PF127" s="362"/>
      <c r="PG127" s="362"/>
      <c r="PH127" s="362"/>
      <c r="PI127" s="362"/>
      <c r="PJ127" s="362"/>
      <c r="PK127" s="362"/>
      <c r="PL127" s="362"/>
      <c r="PM127" s="362"/>
      <c r="PN127" s="362"/>
      <c r="PO127" s="362"/>
      <c r="PP127" s="362"/>
      <c r="PQ127" s="362"/>
      <c r="PR127" s="362"/>
      <c r="PS127" s="362"/>
      <c r="PT127" s="362"/>
      <c r="PU127" s="362"/>
      <c r="PV127" s="362"/>
      <c r="PW127" s="362"/>
      <c r="PX127" s="362"/>
      <c r="PY127" s="362"/>
      <c r="PZ127" s="362"/>
      <c r="QA127" s="362"/>
      <c r="QB127" s="362"/>
      <c r="QC127" s="362"/>
      <c r="QD127" s="362"/>
      <c r="QE127" s="362"/>
      <c r="QF127" s="362"/>
      <c r="QG127" s="362"/>
      <c r="QH127" s="362"/>
      <c r="QI127" s="362"/>
      <c r="QJ127" s="362"/>
      <c r="QK127" s="362"/>
      <c r="QL127" s="362"/>
      <c r="QM127" s="362"/>
      <c r="QN127" s="362"/>
      <c r="QO127" s="362"/>
      <c r="QP127" s="362"/>
      <c r="QQ127" s="362"/>
      <c r="QR127" s="362"/>
      <c r="QS127" s="362"/>
      <c r="QT127" s="362"/>
      <c r="QU127" s="362"/>
    </row>
    <row r="128" spans="1:463" s="2" customFormat="1" ht="26.25" customHeight="1">
      <c r="A128" s="405"/>
      <c r="B128" s="461">
        <v>290</v>
      </c>
      <c r="C128" s="463">
        <v>462</v>
      </c>
      <c r="D128" s="753" t="s">
        <v>278</v>
      </c>
      <c r="E128" s="754"/>
      <c r="F128" s="754"/>
      <c r="G128" s="754"/>
      <c r="H128" s="754"/>
      <c r="I128" s="755"/>
      <c r="J128" s="457" t="s">
        <v>331</v>
      </c>
      <c r="K128" s="457" t="s">
        <v>331</v>
      </c>
      <c r="L128" s="457" t="s">
        <v>331</v>
      </c>
      <c r="M128" s="457" t="s">
        <v>331</v>
      </c>
      <c r="N128" s="457" t="s">
        <v>331</v>
      </c>
      <c r="O128" s="457" t="s">
        <v>331</v>
      </c>
      <c r="P128" s="457" t="s">
        <v>331</v>
      </c>
      <c r="Q128" s="457" t="s">
        <v>331</v>
      </c>
      <c r="R128" s="457" t="s">
        <v>331</v>
      </c>
      <c r="S128" s="457" t="s">
        <v>331</v>
      </c>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2"/>
      <c r="AY128" s="362"/>
      <c r="AZ128" s="362"/>
      <c r="BA128" s="362"/>
      <c r="BB128" s="362"/>
      <c r="BC128" s="362"/>
      <c r="BD128" s="362"/>
      <c r="BE128" s="362"/>
      <c r="BF128" s="362"/>
      <c r="BG128" s="362"/>
      <c r="BH128" s="362"/>
      <c r="BI128" s="362"/>
      <c r="BJ128" s="362"/>
      <c r="BK128" s="362"/>
      <c r="BL128" s="362"/>
      <c r="BM128" s="362"/>
      <c r="BN128" s="362"/>
      <c r="BO128" s="362"/>
      <c r="BP128" s="362"/>
      <c r="BQ128" s="362"/>
      <c r="BR128" s="362"/>
      <c r="BS128" s="362"/>
      <c r="BT128" s="362"/>
      <c r="BU128" s="362"/>
      <c r="BV128" s="362"/>
      <c r="BW128" s="362"/>
      <c r="BX128" s="362"/>
      <c r="BY128" s="362"/>
      <c r="BZ128" s="362"/>
      <c r="CA128" s="362"/>
      <c r="CB128" s="362"/>
      <c r="CC128" s="362"/>
      <c r="CD128" s="362"/>
      <c r="CE128" s="362"/>
      <c r="CF128" s="362"/>
      <c r="CG128" s="362"/>
      <c r="CH128" s="362"/>
      <c r="CI128" s="362"/>
      <c r="CJ128" s="362"/>
      <c r="CK128" s="362"/>
      <c r="CL128" s="362"/>
      <c r="CM128" s="362"/>
      <c r="CN128" s="362"/>
      <c r="CO128" s="362"/>
      <c r="CP128" s="362"/>
      <c r="CQ128" s="362"/>
      <c r="CR128" s="362"/>
      <c r="CS128" s="362"/>
      <c r="CT128" s="362"/>
      <c r="CU128" s="362"/>
      <c r="CV128" s="362"/>
      <c r="CW128" s="362"/>
      <c r="CX128" s="362"/>
      <c r="CY128" s="362"/>
      <c r="CZ128" s="362"/>
      <c r="DA128" s="362"/>
      <c r="DB128" s="362"/>
      <c r="DC128" s="362"/>
      <c r="DD128" s="362"/>
      <c r="DE128" s="362"/>
      <c r="DF128" s="362"/>
      <c r="DG128" s="362"/>
      <c r="DH128" s="362"/>
      <c r="DI128" s="362"/>
      <c r="DJ128" s="362"/>
      <c r="DK128" s="362"/>
      <c r="DL128" s="362"/>
      <c r="DM128" s="362"/>
      <c r="DN128" s="362"/>
      <c r="DO128" s="362"/>
      <c r="DP128" s="362"/>
      <c r="DQ128" s="362"/>
      <c r="DR128" s="362"/>
      <c r="DS128" s="362"/>
      <c r="DT128" s="362"/>
      <c r="DU128" s="362"/>
      <c r="DV128" s="362"/>
      <c r="DW128" s="362"/>
      <c r="DX128" s="362"/>
      <c r="DY128" s="362"/>
      <c r="DZ128" s="362"/>
      <c r="EA128" s="362"/>
      <c r="EB128" s="362"/>
      <c r="EC128" s="362"/>
      <c r="ED128" s="362"/>
      <c r="EE128" s="362"/>
      <c r="EF128" s="362"/>
      <c r="EG128" s="362"/>
      <c r="EH128" s="362"/>
      <c r="EI128" s="362"/>
      <c r="EJ128" s="362"/>
      <c r="EK128" s="362"/>
      <c r="EL128" s="362"/>
      <c r="EM128" s="362"/>
      <c r="EN128" s="362"/>
      <c r="EO128" s="362"/>
      <c r="EP128" s="362"/>
      <c r="EQ128" s="362"/>
      <c r="ER128" s="362"/>
      <c r="ES128" s="362"/>
      <c r="ET128" s="362"/>
      <c r="EU128" s="362"/>
      <c r="EV128" s="362"/>
      <c r="EW128" s="362"/>
      <c r="EX128" s="362"/>
      <c r="EY128" s="362"/>
      <c r="EZ128" s="362"/>
      <c r="FA128" s="362"/>
      <c r="FB128" s="362"/>
      <c r="FC128" s="362"/>
      <c r="FD128" s="362"/>
      <c r="FE128" s="362"/>
      <c r="FF128" s="362"/>
      <c r="FG128" s="362"/>
      <c r="FH128" s="362"/>
      <c r="FI128" s="362"/>
      <c r="FJ128" s="362"/>
      <c r="FK128" s="362"/>
      <c r="FL128" s="362"/>
      <c r="FM128" s="362"/>
      <c r="FN128" s="362"/>
      <c r="FO128" s="362"/>
      <c r="FP128" s="362"/>
      <c r="FQ128" s="362"/>
      <c r="FR128" s="362"/>
      <c r="FS128" s="362"/>
      <c r="FT128" s="362"/>
      <c r="FU128" s="362"/>
      <c r="FV128" s="362"/>
      <c r="FW128" s="362"/>
      <c r="FX128" s="362"/>
      <c r="FY128" s="362"/>
      <c r="FZ128" s="362"/>
      <c r="GA128" s="362"/>
      <c r="GB128" s="362"/>
      <c r="GC128" s="362"/>
      <c r="GD128" s="362"/>
      <c r="GE128" s="362"/>
      <c r="GF128" s="362"/>
      <c r="GG128" s="362"/>
      <c r="GH128" s="362"/>
      <c r="GI128" s="362"/>
      <c r="GJ128" s="362"/>
      <c r="GK128" s="362"/>
      <c r="GL128" s="362"/>
      <c r="GM128" s="362"/>
      <c r="GN128" s="362"/>
      <c r="GO128" s="362"/>
      <c r="GP128" s="362"/>
      <c r="GQ128" s="362"/>
      <c r="GR128" s="362"/>
      <c r="GS128" s="362"/>
      <c r="GT128" s="362"/>
      <c r="GU128" s="362"/>
      <c r="GV128" s="362"/>
      <c r="GW128" s="362"/>
      <c r="GX128" s="362"/>
      <c r="GY128" s="362"/>
      <c r="GZ128" s="362"/>
      <c r="HA128" s="362"/>
      <c r="HB128" s="362"/>
      <c r="HC128" s="362"/>
      <c r="HD128" s="362"/>
      <c r="HE128" s="362"/>
      <c r="HF128" s="362"/>
      <c r="HG128" s="362"/>
      <c r="HH128" s="362"/>
      <c r="HI128" s="362"/>
      <c r="HJ128" s="362"/>
      <c r="HK128" s="362"/>
      <c r="HL128" s="362"/>
      <c r="HM128" s="362"/>
      <c r="HN128" s="362"/>
      <c r="HO128" s="362"/>
      <c r="HP128" s="362"/>
      <c r="HQ128" s="362"/>
      <c r="HR128" s="362"/>
      <c r="HS128" s="362"/>
      <c r="HT128" s="362"/>
      <c r="HU128" s="362"/>
      <c r="HV128" s="362"/>
      <c r="HW128" s="362"/>
      <c r="HX128" s="362"/>
      <c r="HY128" s="362"/>
      <c r="HZ128" s="362"/>
      <c r="IA128" s="362"/>
      <c r="IB128" s="362"/>
      <c r="IC128" s="362"/>
      <c r="ID128" s="362"/>
      <c r="IE128" s="362"/>
      <c r="IF128" s="362"/>
      <c r="IG128" s="362"/>
      <c r="IH128" s="362"/>
      <c r="II128" s="362"/>
      <c r="IJ128" s="362"/>
      <c r="IK128" s="362"/>
      <c r="IL128" s="362"/>
      <c r="IM128" s="362"/>
      <c r="IN128" s="362"/>
      <c r="IO128" s="362"/>
      <c r="IP128" s="362"/>
      <c r="IQ128" s="362"/>
      <c r="IR128" s="362"/>
      <c r="IS128" s="362"/>
      <c r="IT128" s="362"/>
      <c r="IU128" s="362"/>
      <c r="IV128" s="362"/>
      <c r="IW128" s="362"/>
      <c r="IX128" s="362"/>
      <c r="IY128" s="362"/>
      <c r="IZ128" s="362"/>
      <c r="JA128" s="362"/>
      <c r="JB128" s="362"/>
      <c r="JC128" s="362"/>
      <c r="JD128" s="362"/>
      <c r="JE128" s="362"/>
      <c r="JF128" s="362"/>
      <c r="JG128" s="362"/>
      <c r="JH128" s="362"/>
      <c r="JI128" s="362"/>
      <c r="JJ128" s="362"/>
      <c r="JK128" s="362"/>
      <c r="JL128" s="362"/>
      <c r="JM128" s="362"/>
      <c r="JN128" s="362"/>
      <c r="JO128" s="362"/>
      <c r="JP128" s="362"/>
      <c r="JQ128" s="362"/>
      <c r="JR128" s="362"/>
      <c r="JS128" s="362"/>
      <c r="JT128" s="362"/>
      <c r="JU128" s="362"/>
      <c r="JV128" s="362"/>
      <c r="JW128" s="362"/>
      <c r="JX128" s="362"/>
      <c r="JY128" s="362"/>
      <c r="JZ128" s="362"/>
      <c r="KA128" s="362"/>
      <c r="KB128" s="362"/>
      <c r="KC128" s="362"/>
      <c r="KD128" s="362"/>
      <c r="KE128" s="362"/>
      <c r="KF128" s="362"/>
      <c r="KG128" s="362"/>
      <c r="KH128" s="362"/>
      <c r="KI128" s="362"/>
      <c r="KJ128" s="362"/>
      <c r="KK128" s="362"/>
      <c r="KL128" s="362"/>
      <c r="KM128" s="362"/>
      <c r="KN128" s="362"/>
      <c r="KO128" s="362"/>
      <c r="KP128" s="362"/>
      <c r="KQ128" s="362"/>
      <c r="KR128" s="362"/>
      <c r="KS128" s="362"/>
      <c r="KT128" s="362"/>
      <c r="KU128" s="362"/>
      <c r="KV128" s="362"/>
      <c r="KW128" s="362"/>
      <c r="KX128" s="362"/>
      <c r="KY128" s="362"/>
      <c r="KZ128" s="362"/>
      <c r="LA128" s="362"/>
      <c r="LB128" s="362"/>
      <c r="LC128" s="362"/>
      <c r="LD128" s="362"/>
      <c r="LE128" s="362"/>
      <c r="LF128" s="362"/>
      <c r="LG128" s="362"/>
      <c r="LH128" s="362"/>
      <c r="LI128" s="362"/>
      <c r="LJ128" s="362"/>
      <c r="LK128" s="362"/>
      <c r="LL128" s="362"/>
      <c r="LM128" s="362"/>
      <c r="LN128" s="362"/>
      <c r="LO128" s="362"/>
      <c r="LP128" s="362"/>
      <c r="LQ128" s="362"/>
      <c r="LR128" s="362"/>
      <c r="LS128" s="362"/>
      <c r="LT128" s="362"/>
      <c r="LU128" s="362"/>
      <c r="LV128" s="362"/>
      <c r="LW128" s="362"/>
      <c r="LX128" s="362"/>
      <c r="LY128" s="362"/>
      <c r="LZ128" s="362"/>
      <c r="MA128" s="362"/>
      <c r="MB128" s="362"/>
      <c r="MC128" s="362"/>
      <c r="MD128" s="362"/>
      <c r="ME128" s="362"/>
      <c r="MF128" s="362"/>
      <c r="MG128" s="362"/>
      <c r="MH128" s="362"/>
      <c r="MI128" s="362"/>
      <c r="MJ128" s="362"/>
      <c r="MK128" s="362"/>
      <c r="ML128" s="362"/>
      <c r="MM128" s="362"/>
      <c r="MN128" s="362"/>
      <c r="MO128" s="362"/>
      <c r="MP128" s="362"/>
      <c r="MQ128" s="362"/>
      <c r="MR128" s="362"/>
      <c r="MS128" s="362"/>
      <c r="MT128" s="362"/>
      <c r="MU128" s="362"/>
      <c r="MV128" s="362"/>
      <c r="MW128" s="362"/>
      <c r="MX128" s="362"/>
      <c r="MY128" s="362"/>
      <c r="MZ128" s="362"/>
      <c r="NA128" s="362"/>
      <c r="NB128" s="362"/>
      <c r="NC128" s="362"/>
      <c r="ND128" s="362"/>
      <c r="NE128" s="362"/>
      <c r="NF128" s="362"/>
      <c r="NG128" s="362"/>
      <c r="NH128" s="362"/>
      <c r="NI128" s="362"/>
      <c r="NJ128" s="362"/>
      <c r="NK128" s="362"/>
      <c r="NL128" s="362"/>
      <c r="NM128" s="362"/>
      <c r="NN128" s="362"/>
      <c r="NO128" s="362"/>
      <c r="NP128" s="362"/>
      <c r="NQ128" s="362"/>
      <c r="NR128" s="362"/>
      <c r="NS128" s="362"/>
      <c r="NT128" s="362"/>
      <c r="NU128" s="362"/>
      <c r="NV128" s="362"/>
      <c r="NW128" s="362"/>
      <c r="NX128" s="362"/>
      <c r="NY128" s="362"/>
      <c r="NZ128" s="362"/>
      <c r="OA128" s="362"/>
      <c r="OB128" s="362"/>
      <c r="OC128" s="362"/>
      <c r="OD128" s="362"/>
      <c r="OE128" s="362"/>
      <c r="OF128" s="362"/>
      <c r="OG128" s="362"/>
      <c r="OH128" s="362"/>
      <c r="OI128" s="362"/>
      <c r="OJ128" s="362"/>
      <c r="OK128" s="362"/>
      <c r="OL128" s="362"/>
      <c r="OM128" s="362"/>
      <c r="ON128" s="362"/>
      <c r="OO128" s="362"/>
      <c r="OP128" s="362"/>
      <c r="OQ128" s="362"/>
      <c r="OR128" s="362"/>
      <c r="OS128" s="362"/>
      <c r="OT128" s="362"/>
      <c r="OU128" s="362"/>
      <c r="OV128" s="362"/>
      <c r="OW128" s="362"/>
      <c r="OX128" s="362"/>
      <c r="OY128" s="362"/>
      <c r="OZ128" s="362"/>
      <c r="PA128" s="362"/>
      <c r="PB128" s="362"/>
      <c r="PC128" s="362"/>
      <c r="PD128" s="362"/>
      <c r="PE128" s="362"/>
      <c r="PF128" s="362"/>
      <c r="PG128" s="362"/>
      <c r="PH128" s="362"/>
      <c r="PI128" s="362"/>
      <c r="PJ128" s="362"/>
      <c r="PK128" s="362"/>
      <c r="PL128" s="362"/>
      <c r="PM128" s="362"/>
      <c r="PN128" s="362"/>
      <c r="PO128" s="362"/>
      <c r="PP128" s="362"/>
      <c r="PQ128" s="362"/>
      <c r="PR128" s="362"/>
      <c r="PS128" s="362"/>
      <c r="PT128" s="362"/>
      <c r="PU128" s="362"/>
      <c r="PV128" s="362"/>
      <c r="PW128" s="362"/>
      <c r="PX128" s="362"/>
      <c r="PY128" s="362"/>
      <c r="PZ128" s="362"/>
      <c r="QA128" s="362"/>
      <c r="QB128" s="362"/>
      <c r="QC128" s="362"/>
      <c r="QD128" s="362"/>
      <c r="QE128" s="362"/>
      <c r="QF128" s="362"/>
      <c r="QG128" s="362"/>
      <c r="QH128" s="362"/>
      <c r="QI128" s="362"/>
      <c r="QJ128" s="362"/>
      <c r="QK128" s="362"/>
      <c r="QL128" s="362"/>
      <c r="QM128" s="362"/>
      <c r="QN128" s="362"/>
      <c r="QO128" s="362"/>
      <c r="QP128" s="362"/>
      <c r="QQ128" s="362"/>
      <c r="QR128" s="362"/>
      <c r="QS128" s="362"/>
      <c r="QT128" s="362"/>
      <c r="QU128" s="362"/>
    </row>
    <row r="129" spans="1:463" s="362" customFormat="1" ht="58.8" customHeight="1">
      <c r="A129" s="360"/>
      <c r="B129" s="461"/>
      <c r="C129" s="455"/>
      <c r="D129" s="765" t="s">
        <v>242</v>
      </c>
      <c r="E129" s="769"/>
      <c r="F129" s="472"/>
      <c r="G129" s="453"/>
      <c r="H129" s="766" t="s">
        <v>1016</v>
      </c>
      <c r="I129" s="454" t="s">
        <v>1097</v>
      </c>
      <c r="J129" s="421" t="s">
        <v>600</v>
      </c>
      <c r="K129" s="453" t="s">
        <v>363</v>
      </c>
      <c r="L129" s="453" t="s">
        <v>340</v>
      </c>
      <c r="M129" s="793" t="s">
        <v>184</v>
      </c>
      <c r="N129" s="408"/>
      <c r="O129" s="455" t="s">
        <v>521</v>
      </c>
      <c r="P129" s="455"/>
      <c r="Q129" s="455"/>
      <c r="R129" s="455"/>
      <c r="S129" s="410"/>
    </row>
    <row r="130" spans="1:463" s="362" customFormat="1" ht="70.8" customHeight="1">
      <c r="A130" s="360"/>
      <c r="B130" s="461"/>
      <c r="C130" s="455"/>
      <c r="D130" s="765"/>
      <c r="E130" s="769"/>
      <c r="F130" s="472"/>
      <c r="G130" s="453"/>
      <c r="H130" s="768"/>
      <c r="I130" s="417" t="s">
        <v>1211</v>
      </c>
      <c r="J130" s="421" t="s">
        <v>600</v>
      </c>
      <c r="K130" s="453" t="s">
        <v>363</v>
      </c>
      <c r="L130" s="453" t="s">
        <v>340</v>
      </c>
      <c r="M130" s="794"/>
      <c r="N130" s="408"/>
      <c r="O130" s="455"/>
      <c r="P130" s="455"/>
      <c r="Q130" s="455"/>
      <c r="R130" s="455"/>
      <c r="S130" s="410"/>
    </row>
    <row r="131" spans="1:463" s="362" customFormat="1" ht="53.4" customHeight="1">
      <c r="A131" s="360"/>
      <c r="B131" s="461"/>
      <c r="C131" s="455"/>
      <c r="D131" s="850" t="s">
        <v>1053</v>
      </c>
      <c r="E131" s="769" t="s">
        <v>10</v>
      </c>
      <c r="F131" s="473" t="s">
        <v>1059</v>
      </c>
      <c r="G131" s="453"/>
      <c r="H131" s="766" t="s">
        <v>1100</v>
      </c>
      <c r="I131" s="454" t="s">
        <v>1178</v>
      </c>
      <c r="J131" s="421" t="s">
        <v>600</v>
      </c>
      <c r="K131" s="453" t="s">
        <v>363</v>
      </c>
      <c r="L131" s="453" t="s">
        <v>340</v>
      </c>
      <c r="M131" s="793" t="s">
        <v>184</v>
      </c>
      <c r="N131" s="408">
        <f t="shared" si="4"/>
        <v>1</v>
      </c>
      <c r="O131" s="455" t="s">
        <v>523</v>
      </c>
      <c r="P131" s="455"/>
      <c r="Q131" s="455"/>
      <c r="R131" s="455"/>
      <c r="S131" s="410"/>
    </row>
    <row r="132" spans="1:463" s="362" customFormat="1" ht="91.8" customHeight="1">
      <c r="A132" s="360"/>
      <c r="B132" s="461"/>
      <c r="C132" s="455"/>
      <c r="D132" s="850"/>
      <c r="E132" s="769"/>
      <c r="F132" s="472" t="s">
        <v>1054</v>
      </c>
      <c r="G132" s="453"/>
      <c r="H132" s="767"/>
      <c r="I132" s="454" t="s">
        <v>1179</v>
      </c>
      <c r="J132" s="421" t="s">
        <v>600</v>
      </c>
      <c r="K132" s="453" t="s">
        <v>363</v>
      </c>
      <c r="L132" s="453" t="s">
        <v>340</v>
      </c>
      <c r="M132" s="794"/>
      <c r="N132" s="408">
        <f t="shared" si="4"/>
        <v>0</v>
      </c>
      <c r="O132" s="455"/>
      <c r="P132" s="455"/>
      <c r="Q132" s="455"/>
      <c r="R132" s="455" t="s">
        <v>523</v>
      </c>
      <c r="S132" s="410"/>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c r="LG132" s="2"/>
      <c r="LH132" s="2"/>
      <c r="LI132" s="2"/>
      <c r="LJ132" s="2"/>
      <c r="LK132" s="2"/>
      <c r="LL132" s="2"/>
      <c r="LM132" s="2"/>
      <c r="LN132" s="2"/>
      <c r="LO132" s="2"/>
      <c r="LP132" s="2"/>
      <c r="LQ132" s="2"/>
      <c r="LR132" s="2"/>
      <c r="LS132" s="2"/>
      <c r="LT132" s="2"/>
      <c r="LU132" s="2"/>
      <c r="LV132" s="2"/>
      <c r="LW132" s="2"/>
      <c r="LX132" s="2"/>
      <c r="LY132" s="2"/>
      <c r="LZ132" s="2"/>
      <c r="MA132" s="2"/>
      <c r="MB132" s="2"/>
      <c r="MC132" s="2"/>
      <c r="MD132" s="2"/>
      <c r="ME132" s="2"/>
      <c r="MF132" s="2"/>
      <c r="MG132" s="2"/>
      <c r="MH132" s="2"/>
      <c r="MI132" s="2"/>
      <c r="MJ132" s="2"/>
      <c r="MK132" s="2"/>
      <c r="ML132" s="2"/>
      <c r="MM132" s="2"/>
      <c r="MN132" s="2"/>
      <c r="MO132" s="2"/>
      <c r="MP132" s="2"/>
      <c r="MQ132" s="2"/>
      <c r="MR132" s="2"/>
      <c r="MS132" s="2"/>
      <c r="MT132" s="2"/>
      <c r="MU132" s="2"/>
      <c r="MV132" s="2"/>
      <c r="MW132" s="2"/>
      <c r="MX132" s="2"/>
      <c r="MY132" s="2"/>
      <c r="MZ132" s="2"/>
      <c r="NA132" s="2"/>
      <c r="NB132" s="2"/>
      <c r="NC132" s="2"/>
      <c r="ND132" s="2"/>
      <c r="NE132" s="2"/>
      <c r="NF132" s="2"/>
      <c r="NG132" s="2"/>
      <c r="NH132" s="2"/>
      <c r="NI132" s="2"/>
      <c r="NJ132" s="2"/>
      <c r="NK132" s="2"/>
      <c r="NL132" s="2"/>
      <c r="NM132" s="2"/>
      <c r="NN132" s="2"/>
      <c r="NO132" s="2"/>
      <c r="NP132" s="2"/>
      <c r="NQ132" s="2"/>
      <c r="NR132" s="2"/>
      <c r="NS132" s="2"/>
      <c r="NT132" s="2"/>
      <c r="NU132" s="2"/>
      <c r="NV132" s="2"/>
      <c r="NW132" s="2"/>
      <c r="NX132" s="2"/>
      <c r="NY132" s="2"/>
      <c r="NZ132" s="2"/>
      <c r="OA132" s="2"/>
      <c r="OB132" s="2"/>
      <c r="OC132" s="2"/>
      <c r="OD132" s="2"/>
      <c r="OE132" s="2"/>
      <c r="OF132" s="2"/>
      <c r="OG132" s="2"/>
      <c r="OH132" s="2"/>
      <c r="OI132" s="2"/>
      <c r="OJ132" s="2"/>
      <c r="OK132" s="2"/>
      <c r="OL132" s="2"/>
      <c r="OM132" s="2"/>
      <c r="ON132" s="2"/>
      <c r="OO132" s="2"/>
      <c r="OP132" s="2"/>
      <c r="OQ132" s="2"/>
      <c r="OR132" s="2"/>
      <c r="OS132" s="2"/>
      <c r="OT132" s="2"/>
      <c r="OU132" s="2"/>
      <c r="OV132" s="2"/>
      <c r="OW132" s="2"/>
      <c r="OX132" s="2"/>
      <c r="OY132" s="2"/>
      <c r="OZ132" s="2"/>
      <c r="PA132" s="2"/>
      <c r="PB132" s="2"/>
      <c r="PC132" s="2"/>
      <c r="PD132" s="2"/>
      <c r="PE132" s="2"/>
      <c r="PF132" s="2"/>
      <c r="PG132" s="2"/>
      <c r="PH132" s="2"/>
      <c r="PI132" s="2"/>
      <c r="PJ132" s="2"/>
      <c r="PK132" s="2"/>
      <c r="PL132" s="2"/>
      <c r="PM132" s="2"/>
      <c r="PN132" s="2"/>
      <c r="PO132" s="2"/>
      <c r="PP132" s="2"/>
      <c r="PQ132" s="2"/>
      <c r="PR132" s="2"/>
      <c r="PS132" s="2"/>
      <c r="PT132" s="2"/>
      <c r="PU132" s="2"/>
      <c r="PV132" s="2"/>
      <c r="PW132" s="2"/>
      <c r="PX132" s="2"/>
      <c r="PY132" s="2"/>
      <c r="PZ132" s="2"/>
      <c r="QA132" s="2"/>
      <c r="QB132" s="2"/>
      <c r="QC132" s="2"/>
      <c r="QD132" s="2"/>
      <c r="QE132" s="2"/>
      <c r="QF132" s="2"/>
      <c r="QG132" s="2"/>
      <c r="QH132" s="2"/>
      <c r="QI132" s="2"/>
      <c r="QJ132" s="2"/>
      <c r="QK132" s="2"/>
      <c r="QL132" s="2"/>
      <c r="QM132" s="2"/>
      <c r="QN132" s="2"/>
      <c r="QO132" s="2"/>
      <c r="QP132" s="2"/>
      <c r="QQ132" s="2"/>
      <c r="QR132" s="2"/>
      <c r="QS132" s="2"/>
      <c r="QT132" s="2"/>
      <c r="QU132" s="2"/>
    </row>
    <row r="133" spans="1:463" s="362" customFormat="1" ht="33" customHeight="1">
      <c r="A133" s="360"/>
      <c r="B133" s="461"/>
      <c r="C133" s="455"/>
      <c r="D133" s="850"/>
      <c r="E133" s="769"/>
      <c r="F133" s="472" t="s">
        <v>1055</v>
      </c>
      <c r="G133" s="453"/>
      <c r="H133" s="768"/>
      <c r="I133" s="417" t="s">
        <v>1212</v>
      </c>
      <c r="J133" s="421" t="s">
        <v>600</v>
      </c>
      <c r="K133" s="453" t="s">
        <v>363</v>
      </c>
      <c r="L133" s="453" t="s">
        <v>340</v>
      </c>
      <c r="M133" s="455" t="s">
        <v>184</v>
      </c>
      <c r="N133" s="408">
        <f t="shared" si="4"/>
        <v>1</v>
      </c>
      <c r="O133" s="455"/>
      <c r="P133" s="455"/>
      <c r="Q133" s="455"/>
      <c r="R133" s="455" t="s">
        <v>520</v>
      </c>
      <c r="S133" s="410"/>
    </row>
    <row r="134" spans="1:463" s="2" customFormat="1" ht="39.75" customHeight="1">
      <c r="A134" s="405"/>
      <c r="B134" s="461">
        <v>293</v>
      </c>
      <c r="C134" s="463">
        <v>469</v>
      </c>
      <c r="D134" s="753" t="s">
        <v>279</v>
      </c>
      <c r="E134" s="754"/>
      <c r="F134" s="754"/>
      <c r="G134" s="754"/>
      <c r="H134" s="754"/>
      <c r="I134" s="755"/>
      <c r="J134" s="457" t="s">
        <v>331</v>
      </c>
      <c r="K134" s="457" t="s">
        <v>331</v>
      </c>
      <c r="L134" s="457" t="s">
        <v>331</v>
      </c>
      <c r="M134" s="457" t="s">
        <v>331</v>
      </c>
      <c r="N134" s="457" t="s">
        <v>331</v>
      </c>
      <c r="O134" s="457" t="s">
        <v>331</v>
      </c>
      <c r="P134" s="457" t="s">
        <v>331</v>
      </c>
      <c r="Q134" s="457" t="s">
        <v>331</v>
      </c>
      <c r="R134" s="457" t="s">
        <v>331</v>
      </c>
      <c r="S134" s="457" t="s">
        <v>331</v>
      </c>
      <c r="W134" s="362"/>
      <c r="X134" s="362"/>
      <c r="Y134" s="362"/>
      <c r="Z134" s="362"/>
      <c r="AA134" s="362"/>
      <c r="AB134" s="362"/>
      <c r="AC134" s="362"/>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362"/>
      <c r="AY134" s="362"/>
      <c r="AZ134" s="362"/>
      <c r="BA134" s="362"/>
      <c r="BB134" s="362"/>
      <c r="BC134" s="362"/>
      <c r="BD134" s="362"/>
      <c r="BE134" s="362"/>
      <c r="BF134" s="362"/>
      <c r="BG134" s="362"/>
      <c r="BH134" s="362"/>
      <c r="BI134" s="362"/>
      <c r="BJ134" s="362"/>
      <c r="BK134" s="362"/>
      <c r="BL134" s="362"/>
      <c r="BM134" s="362"/>
      <c r="BN134" s="362"/>
      <c r="BO134" s="362"/>
      <c r="BP134" s="362"/>
      <c r="BQ134" s="362"/>
      <c r="BR134" s="362"/>
      <c r="BS134" s="362"/>
      <c r="BT134" s="362"/>
      <c r="BU134" s="362"/>
      <c r="BV134" s="362"/>
      <c r="BW134" s="362"/>
      <c r="BX134" s="362"/>
      <c r="BY134" s="362"/>
      <c r="BZ134" s="362"/>
      <c r="CA134" s="362"/>
      <c r="CB134" s="362"/>
      <c r="CC134" s="362"/>
      <c r="CD134" s="362"/>
      <c r="CE134" s="362"/>
      <c r="CF134" s="362"/>
      <c r="CG134" s="362"/>
      <c r="CH134" s="362"/>
      <c r="CI134" s="362"/>
      <c r="CJ134" s="362"/>
      <c r="CK134" s="362"/>
      <c r="CL134" s="362"/>
      <c r="CM134" s="362"/>
      <c r="CN134" s="362"/>
      <c r="CO134" s="362"/>
      <c r="CP134" s="362"/>
      <c r="CQ134" s="362"/>
      <c r="CR134" s="362"/>
      <c r="CS134" s="362"/>
      <c r="CT134" s="362"/>
      <c r="CU134" s="362"/>
      <c r="CV134" s="362"/>
      <c r="CW134" s="362"/>
      <c r="CX134" s="362"/>
      <c r="CY134" s="362"/>
      <c r="CZ134" s="362"/>
      <c r="DA134" s="362"/>
      <c r="DB134" s="362"/>
      <c r="DC134" s="362"/>
      <c r="DD134" s="362"/>
      <c r="DE134" s="362"/>
      <c r="DF134" s="362"/>
      <c r="DG134" s="362"/>
      <c r="DH134" s="362"/>
      <c r="DI134" s="362"/>
      <c r="DJ134" s="362"/>
      <c r="DK134" s="362"/>
      <c r="DL134" s="362"/>
      <c r="DM134" s="362"/>
      <c r="DN134" s="362"/>
      <c r="DO134" s="362"/>
      <c r="DP134" s="362"/>
      <c r="DQ134" s="362"/>
      <c r="DR134" s="362"/>
      <c r="DS134" s="362"/>
      <c r="DT134" s="362"/>
      <c r="DU134" s="362"/>
      <c r="DV134" s="362"/>
      <c r="DW134" s="362"/>
      <c r="DX134" s="362"/>
      <c r="DY134" s="362"/>
      <c r="DZ134" s="362"/>
      <c r="EA134" s="362"/>
      <c r="EB134" s="362"/>
      <c r="EC134" s="362"/>
      <c r="ED134" s="362"/>
      <c r="EE134" s="362"/>
      <c r="EF134" s="362"/>
      <c r="EG134" s="362"/>
      <c r="EH134" s="362"/>
      <c r="EI134" s="362"/>
      <c r="EJ134" s="362"/>
      <c r="EK134" s="362"/>
      <c r="EL134" s="362"/>
      <c r="EM134" s="362"/>
      <c r="EN134" s="362"/>
      <c r="EO134" s="362"/>
      <c r="EP134" s="362"/>
      <c r="EQ134" s="362"/>
      <c r="ER134" s="362"/>
      <c r="ES134" s="362"/>
      <c r="ET134" s="362"/>
      <c r="EU134" s="362"/>
      <c r="EV134" s="362"/>
      <c r="EW134" s="362"/>
      <c r="EX134" s="362"/>
      <c r="EY134" s="362"/>
      <c r="EZ134" s="362"/>
      <c r="FA134" s="362"/>
      <c r="FB134" s="362"/>
      <c r="FC134" s="362"/>
      <c r="FD134" s="362"/>
      <c r="FE134" s="362"/>
      <c r="FF134" s="362"/>
      <c r="FG134" s="362"/>
      <c r="FH134" s="362"/>
      <c r="FI134" s="362"/>
      <c r="FJ134" s="362"/>
      <c r="FK134" s="362"/>
      <c r="FL134" s="362"/>
      <c r="FM134" s="362"/>
      <c r="FN134" s="362"/>
      <c r="FO134" s="362"/>
      <c r="FP134" s="362"/>
      <c r="FQ134" s="362"/>
      <c r="FR134" s="362"/>
      <c r="FS134" s="362"/>
      <c r="FT134" s="362"/>
      <c r="FU134" s="362"/>
      <c r="FV134" s="362"/>
      <c r="FW134" s="362"/>
      <c r="FX134" s="362"/>
      <c r="FY134" s="362"/>
      <c r="FZ134" s="362"/>
      <c r="GA134" s="362"/>
      <c r="GB134" s="362"/>
      <c r="GC134" s="362"/>
      <c r="GD134" s="362"/>
      <c r="GE134" s="362"/>
      <c r="GF134" s="362"/>
      <c r="GG134" s="362"/>
      <c r="GH134" s="362"/>
      <c r="GI134" s="362"/>
      <c r="GJ134" s="362"/>
      <c r="GK134" s="362"/>
      <c r="GL134" s="362"/>
      <c r="GM134" s="362"/>
      <c r="GN134" s="362"/>
      <c r="GO134" s="362"/>
      <c r="GP134" s="362"/>
      <c r="GQ134" s="362"/>
      <c r="GR134" s="362"/>
      <c r="GS134" s="362"/>
      <c r="GT134" s="362"/>
      <c r="GU134" s="362"/>
      <c r="GV134" s="362"/>
      <c r="GW134" s="362"/>
      <c r="GX134" s="362"/>
      <c r="GY134" s="362"/>
      <c r="GZ134" s="362"/>
      <c r="HA134" s="362"/>
      <c r="HB134" s="362"/>
      <c r="HC134" s="362"/>
      <c r="HD134" s="362"/>
      <c r="HE134" s="362"/>
      <c r="HF134" s="362"/>
      <c r="HG134" s="362"/>
      <c r="HH134" s="362"/>
      <c r="HI134" s="362"/>
      <c r="HJ134" s="362"/>
      <c r="HK134" s="362"/>
      <c r="HL134" s="362"/>
      <c r="HM134" s="362"/>
      <c r="HN134" s="362"/>
      <c r="HO134" s="362"/>
      <c r="HP134" s="362"/>
      <c r="HQ134" s="362"/>
      <c r="HR134" s="362"/>
      <c r="HS134" s="362"/>
      <c r="HT134" s="362"/>
      <c r="HU134" s="362"/>
      <c r="HV134" s="362"/>
      <c r="HW134" s="362"/>
      <c r="HX134" s="362"/>
      <c r="HY134" s="362"/>
      <c r="HZ134" s="362"/>
      <c r="IA134" s="362"/>
      <c r="IB134" s="362"/>
      <c r="IC134" s="362"/>
      <c r="ID134" s="362"/>
      <c r="IE134" s="362"/>
      <c r="IF134" s="362"/>
      <c r="IG134" s="362"/>
      <c r="IH134" s="362"/>
      <c r="II134" s="362"/>
      <c r="IJ134" s="362"/>
      <c r="IK134" s="362"/>
      <c r="IL134" s="362"/>
      <c r="IM134" s="362"/>
      <c r="IN134" s="362"/>
      <c r="IO134" s="362"/>
      <c r="IP134" s="362"/>
      <c r="IQ134" s="362"/>
      <c r="IR134" s="362"/>
      <c r="IS134" s="362"/>
      <c r="IT134" s="362"/>
      <c r="IU134" s="362"/>
      <c r="IV134" s="362"/>
      <c r="IW134" s="362"/>
      <c r="IX134" s="362"/>
      <c r="IY134" s="362"/>
      <c r="IZ134" s="362"/>
      <c r="JA134" s="362"/>
      <c r="JB134" s="362"/>
      <c r="JC134" s="362"/>
      <c r="JD134" s="362"/>
      <c r="JE134" s="362"/>
      <c r="JF134" s="362"/>
      <c r="JG134" s="362"/>
      <c r="JH134" s="362"/>
      <c r="JI134" s="362"/>
      <c r="JJ134" s="362"/>
      <c r="JK134" s="362"/>
      <c r="JL134" s="362"/>
      <c r="JM134" s="362"/>
      <c r="JN134" s="362"/>
      <c r="JO134" s="362"/>
      <c r="JP134" s="362"/>
      <c r="JQ134" s="362"/>
      <c r="JR134" s="362"/>
      <c r="JS134" s="362"/>
      <c r="JT134" s="362"/>
      <c r="JU134" s="362"/>
      <c r="JV134" s="362"/>
      <c r="JW134" s="362"/>
      <c r="JX134" s="362"/>
      <c r="JY134" s="362"/>
      <c r="JZ134" s="362"/>
      <c r="KA134" s="362"/>
      <c r="KB134" s="362"/>
      <c r="KC134" s="362"/>
      <c r="KD134" s="362"/>
      <c r="KE134" s="362"/>
      <c r="KF134" s="362"/>
      <c r="KG134" s="362"/>
      <c r="KH134" s="362"/>
      <c r="KI134" s="362"/>
      <c r="KJ134" s="362"/>
      <c r="KK134" s="362"/>
      <c r="KL134" s="362"/>
      <c r="KM134" s="362"/>
      <c r="KN134" s="362"/>
      <c r="KO134" s="362"/>
      <c r="KP134" s="362"/>
      <c r="KQ134" s="362"/>
      <c r="KR134" s="362"/>
      <c r="KS134" s="362"/>
      <c r="KT134" s="362"/>
      <c r="KU134" s="362"/>
      <c r="KV134" s="362"/>
      <c r="KW134" s="362"/>
      <c r="KX134" s="362"/>
      <c r="KY134" s="362"/>
      <c r="KZ134" s="362"/>
      <c r="LA134" s="362"/>
      <c r="LB134" s="362"/>
      <c r="LC134" s="362"/>
      <c r="LD134" s="362"/>
      <c r="LE134" s="362"/>
      <c r="LF134" s="362"/>
      <c r="LG134" s="362"/>
      <c r="LH134" s="362"/>
      <c r="LI134" s="362"/>
      <c r="LJ134" s="362"/>
      <c r="LK134" s="362"/>
      <c r="LL134" s="362"/>
      <c r="LM134" s="362"/>
      <c r="LN134" s="362"/>
      <c r="LO134" s="362"/>
      <c r="LP134" s="362"/>
      <c r="LQ134" s="362"/>
      <c r="LR134" s="362"/>
      <c r="LS134" s="362"/>
      <c r="LT134" s="362"/>
      <c r="LU134" s="362"/>
      <c r="LV134" s="362"/>
      <c r="LW134" s="362"/>
      <c r="LX134" s="362"/>
      <c r="LY134" s="362"/>
      <c r="LZ134" s="362"/>
      <c r="MA134" s="362"/>
      <c r="MB134" s="362"/>
      <c r="MC134" s="362"/>
      <c r="MD134" s="362"/>
      <c r="ME134" s="362"/>
      <c r="MF134" s="362"/>
      <c r="MG134" s="362"/>
      <c r="MH134" s="362"/>
      <c r="MI134" s="362"/>
      <c r="MJ134" s="362"/>
      <c r="MK134" s="362"/>
      <c r="ML134" s="362"/>
      <c r="MM134" s="362"/>
      <c r="MN134" s="362"/>
      <c r="MO134" s="362"/>
      <c r="MP134" s="362"/>
      <c r="MQ134" s="362"/>
      <c r="MR134" s="362"/>
      <c r="MS134" s="362"/>
      <c r="MT134" s="362"/>
      <c r="MU134" s="362"/>
      <c r="MV134" s="362"/>
      <c r="MW134" s="362"/>
      <c r="MX134" s="362"/>
      <c r="MY134" s="362"/>
      <c r="MZ134" s="362"/>
      <c r="NA134" s="362"/>
      <c r="NB134" s="362"/>
      <c r="NC134" s="362"/>
      <c r="ND134" s="362"/>
      <c r="NE134" s="362"/>
      <c r="NF134" s="362"/>
      <c r="NG134" s="362"/>
      <c r="NH134" s="362"/>
      <c r="NI134" s="362"/>
      <c r="NJ134" s="362"/>
      <c r="NK134" s="362"/>
      <c r="NL134" s="362"/>
      <c r="NM134" s="362"/>
      <c r="NN134" s="362"/>
      <c r="NO134" s="362"/>
      <c r="NP134" s="362"/>
      <c r="NQ134" s="362"/>
      <c r="NR134" s="362"/>
      <c r="NS134" s="362"/>
      <c r="NT134" s="362"/>
      <c r="NU134" s="362"/>
      <c r="NV134" s="362"/>
      <c r="NW134" s="362"/>
      <c r="NX134" s="362"/>
      <c r="NY134" s="362"/>
      <c r="NZ134" s="362"/>
      <c r="OA134" s="362"/>
      <c r="OB134" s="362"/>
      <c r="OC134" s="362"/>
      <c r="OD134" s="362"/>
      <c r="OE134" s="362"/>
      <c r="OF134" s="362"/>
      <c r="OG134" s="362"/>
      <c r="OH134" s="362"/>
      <c r="OI134" s="362"/>
      <c r="OJ134" s="362"/>
      <c r="OK134" s="362"/>
      <c r="OL134" s="362"/>
      <c r="OM134" s="362"/>
      <c r="ON134" s="362"/>
      <c r="OO134" s="362"/>
      <c r="OP134" s="362"/>
      <c r="OQ134" s="362"/>
      <c r="OR134" s="362"/>
      <c r="OS134" s="362"/>
      <c r="OT134" s="362"/>
      <c r="OU134" s="362"/>
      <c r="OV134" s="362"/>
      <c r="OW134" s="362"/>
      <c r="OX134" s="362"/>
      <c r="OY134" s="362"/>
      <c r="OZ134" s="362"/>
      <c r="PA134" s="362"/>
      <c r="PB134" s="362"/>
      <c r="PC134" s="362"/>
      <c r="PD134" s="362"/>
      <c r="PE134" s="362"/>
      <c r="PF134" s="362"/>
      <c r="PG134" s="362"/>
      <c r="PH134" s="362"/>
      <c r="PI134" s="362"/>
      <c r="PJ134" s="362"/>
      <c r="PK134" s="362"/>
      <c r="PL134" s="362"/>
      <c r="PM134" s="362"/>
      <c r="PN134" s="362"/>
      <c r="PO134" s="362"/>
      <c r="PP134" s="362"/>
      <c r="PQ134" s="362"/>
      <c r="PR134" s="362"/>
      <c r="PS134" s="362"/>
      <c r="PT134" s="362"/>
      <c r="PU134" s="362"/>
      <c r="PV134" s="362"/>
      <c r="PW134" s="362"/>
      <c r="PX134" s="362"/>
      <c r="PY134" s="362"/>
      <c r="PZ134" s="362"/>
      <c r="QA134" s="362"/>
      <c r="QB134" s="362"/>
      <c r="QC134" s="362"/>
      <c r="QD134" s="362"/>
      <c r="QE134" s="362"/>
      <c r="QF134" s="362"/>
      <c r="QG134" s="362"/>
      <c r="QH134" s="362"/>
      <c r="QI134" s="362"/>
      <c r="QJ134" s="362"/>
      <c r="QK134" s="362"/>
      <c r="QL134" s="362"/>
      <c r="QM134" s="362"/>
      <c r="QN134" s="362"/>
      <c r="QO134" s="362"/>
      <c r="QP134" s="362"/>
      <c r="QQ134" s="362"/>
      <c r="QR134" s="362"/>
      <c r="QS134" s="362"/>
      <c r="QT134" s="362"/>
      <c r="QU134" s="362"/>
    </row>
    <row r="135" spans="1:463" s="362" customFormat="1" ht="123.75" customHeight="1">
      <c r="A135" s="360"/>
      <c r="B135" s="461">
        <v>294</v>
      </c>
      <c r="C135" s="455">
        <v>470</v>
      </c>
      <c r="D135" s="469" t="s">
        <v>1056</v>
      </c>
      <c r="E135" s="453" t="s">
        <v>10</v>
      </c>
      <c r="F135" s="473" t="s">
        <v>1057</v>
      </c>
      <c r="G135" s="453" t="s">
        <v>12</v>
      </c>
      <c r="H135" s="454" t="s">
        <v>1065</v>
      </c>
      <c r="I135" s="454" t="s">
        <v>1213</v>
      </c>
      <c r="J135" s="410" t="s">
        <v>600</v>
      </c>
      <c r="K135" s="453" t="s">
        <v>363</v>
      </c>
      <c r="L135" s="453" t="s">
        <v>363</v>
      </c>
      <c r="M135" s="453" t="s">
        <v>363</v>
      </c>
      <c r="N135" s="453" t="s">
        <v>363</v>
      </c>
      <c r="O135" s="455" t="s">
        <v>521</v>
      </c>
      <c r="P135" s="455" t="s">
        <v>521</v>
      </c>
      <c r="Q135" s="455" t="s">
        <v>521</v>
      </c>
      <c r="R135" s="455" t="s">
        <v>521</v>
      </c>
      <c r="S135" s="410"/>
    </row>
    <row r="136" spans="1:463" s="362" customFormat="1" ht="69" customHeight="1">
      <c r="A136" s="360"/>
      <c r="B136" s="461"/>
      <c r="C136" s="455"/>
      <c r="D136" s="803" t="s">
        <v>1067</v>
      </c>
      <c r="E136" s="769" t="s">
        <v>13</v>
      </c>
      <c r="F136" s="473"/>
      <c r="G136" s="453"/>
      <c r="H136" s="795" t="s">
        <v>1066</v>
      </c>
      <c r="I136" s="454" t="s">
        <v>1258</v>
      </c>
      <c r="J136" s="410" t="s">
        <v>600</v>
      </c>
      <c r="K136" s="453" t="s">
        <v>363</v>
      </c>
      <c r="L136" s="453"/>
      <c r="M136" s="455"/>
      <c r="N136" s="408"/>
      <c r="O136" s="455"/>
      <c r="P136" s="455"/>
      <c r="Q136" s="455"/>
      <c r="R136" s="455" t="s">
        <v>521</v>
      </c>
      <c r="S136" s="410"/>
    </row>
    <row r="137" spans="1:463" s="362" customFormat="1" ht="40.799999999999997" customHeight="1">
      <c r="A137" s="360"/>
      <c r="B137" s="461"/>
      <c r="C137" s="455"/>
      <c r="D137" s="803"/>
      <c r="E137" s="769"/>
      <c r="F137" s="473"/>
      <c r="G137" s="453"/>
      <c r="H137" s="796"/>
      <c r="I137" s="454" t="s">
        <v>1214</v>
      </c>
      <c r="J137" s="410" t="s">
        <v>599</v>
      </c>
      <c r="K137" s="453" t="s">
        <v>1028</v>
      </c>
      <c r="L137" s="453" t="s">
        <v>340</v>
      </c>
      <c r="M137" s="455" t="s">
        <v>184</v>
      </c>
      <c r="N137" s="408"/>
      <c r="O137" s="455"/>
      <c r="P137" s="455"/>
      <c r="Q137" s="455"/>
      <c r="R137" s="455" t="s">
        <v>526</v>
      </c>
      <c r="S137" s="410"/>
    </row>
    <row r="138" spans="1:463" s="362" customFormat="1" ht="54.6" customHeight="1">
      <c r="A138" s="360"/>
      <c r="B138" s="461"/>
      <c r="C138" s="455">
        <v>504</v>
      </c>
      <c r="D138" s="803"/>
      <c r="E138" s="769"/>
      <c r="F138" s="472" t="s">
        <v>1029</v>
      </c>
      <c r="G138" s="453" t="s">
        <v>12</v>
      </c>
      <c r="H138" s="797"/>
      <c r="I138" s="454" t="s">
        <v>1215</v>
      </c>
      <c r="J138" s="410" t="s">
        <v>599</v>
      </c>
      <c r="K138" s="453" t="s">
        <v>1028</v>
      </c>
      <c r="L138" s="453" t="s">
        <v>340</v>
      </c>
      <c r="M138" s="455" t="s">
        <v>184</v>
      </c>
      <c r="N138" s="408">
        <f t="shared" si="4"/>
        <v>1</v>
      </c>
      <c r="O138" s="455"/>
      <c r="P138" s="455"/>
      <c r="Q138" s="455"/>
      <c r="R138" s="455" t="s">
        <v>520</v>
      </c>
      <c r="S138" s="410"/>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c r="LI138" s="2"/>
      <c r="LJ138" s="2"/>
      <c r="LK138" s="2"/>
      <c r="LL138" s="2"/>
      <c r="LM138" s="2"/>
      <c r="LN138" s="2"/>
      <c r="LO138" s="2"/>
      <c r="LP138" s="2"/>
      <c r="LQ138" s="2"/>
      <c r="LR138" s="2"/>
      <c r="LS138" s="2"/>
      <c r="LT138" s="2"/>
      <c r="LU138" s="2"/>
      <c r="LV138" s="2"/>
      <c r="LW138" s="2"/>
      <c r="LX138" s="2"/>
      <c r="LY138" s="2"/>
      <c r="LZ138" s="2"/>
      <c r="MA138" s="2"/>
      <c r="MB138" s="2"/>
      <c r="MC138" s="2"/>
      <c r="MD138" s="2"/>
      <c r="ME138" s="2"/>
      <c r="MF138" s="2"/>
      <c r="MG138" s="2"/>
      <c r="MH138" s="2"/>
      <c r="MI138" s="2"/>
      <c r="MJ138" s="2"/>
      <c r="MK138" s="2"/>
      <c r="ML138" s="2"/>
      <c r="MM138" s="2"/>
      <c r="MN138" s="2"/>
      <c r="MO138" s="2"/>
      <c r="MP138" s="2"/>
      <c r="MQ138" s="2"/>
      <c r="MR138" s="2"/>
      <c r="MS138" s="2"/>
      <c r="MT138" s="2"/>
      <c r="MU138" s="2"/>
      <c r="MV138" s="2"/>
      <c r="MW138" s="2"/>
      <c r="MX138" s="2"/>
      <c r="MY138" s="2"/>
      <c r="MZ138" s="2"/>
      <c r="NA138" s="2"/>
      <c r="NB138" s="2"/>
      <c r="NC138" s="2"/>
      <c r="ND138" s="2"/>
      <c r="NE138" s="2"/>
      <c r="NF138" s="2"/>
      <c r="NG138" s="2"/>
      <c r="NH138" s="2"/>
      <c r="NI138" s="2"/>
      <c r="NJ138" s="2"/>
      <c r="NK138" s="2"/>
      <c r="NL138" s="2"/>
      <c r="NM138" s="2"/>
      <c r="NN138" s="2"/>
      <c r="NO138" s="2"/>
      <c r="NP138" s="2"/>
      <c r="NQ138" s="2"/>
      <c r="NR138" s="2"/>
      <c r="NS138" s="2"/>
      <c r="NT138" s="2"/>
      <c r="NU138" s="2"/>
      <c r="NV138" s="2"/>
      <c r="NW138" s="2"/>
      <c r="NX138" s="2"/>
      <c r="NY138" s="2"/>
      <c r="NZ138" s="2"/>
      <c r="OA138" s="2"/>
      <c r="OB138" s="2"/>
      <c r="OC138" s="2"/>
      <c r="OD138" s="2"/>
      <c r="OE138" s="2"/>
      <c r="OF138" s="2"/>
      <c r="OG138" s="2"/>
      <c r="OH138" s="2"/>
      <c r="OI138" s="2"/>
      <c r="OJ138" s="2"/>
      <c r="OK138" s="2"/>
      <c r="OL138" s="2"/>
      <c r="OM138" s="2"/>
      <c r="ON138" s="2"/>
      <c r="OO138" s="2"/>
      <c r="OP138" s="2"/>
      <c r="OQ138" s="2"/>
      <c r="OR138" s="2"/>
      <c r="OS138" s="2"/>
      <c r="OT138" s="2"/>
      <c r="OU138" s="2"/>
      <c r="OV138" s="2"/>
      <c r="OW138" s="2"/>
      <c r="OX138" s="2"/>
      <c r="OY138" s="2"/>
      <c r="OZ138" s="2"/>
      <c r="PA138" s="2"/>
      <c r="PB138" s="2"/>
      <c r="PC138" s="2"/>
      <c r="PD138" s="2"/>
      <c r="PE138" s="2"/>
      <c r="PF138" s="2"/>
      <c r="PG138" s="2"/>
      <c r="PH138" s="2"/>
      <c r="PI138" s="2"/>
      <c r="PJ138" s="2"/>
      <c r="PK138" s="2"/>
      <c r="PL138" s="2"/>
      <c r="PM138" s="2"/>
      <c r="PN138" s="2"/>
      <c r="PO138" s="2"/>
      <c r="PP138" s="2"/>
      <c r="PQ138" s="2"/>
      <c r="PR138" s="2"/>
      <c r="PS138" s="2"/>
      <c r="PT138" s="2"/>
      <c r="PU138" s="2"/>
      <c r="PV138" s="2"/>
      <c r="PW138" s="2"/>
      <c r="PX138" s="2"/>
      <c r="PY138" s="2"/>
      <c r="PZ138" s="2"/>
      <c r="QA138" s="2"/>
      <c r="QB138" s="2"/>
      <c r="QC138" s="2"/>
      <c r="QD138" s="2"/>
      <c r="QE138" s="2"/>
      <c r="QF138" s="2"/>
      <c r="QG138" s="2"/>
      <c r="QH138" s="2"/>
      <c r="QI138" s="2"/>
      <c r="QJ138" s="2"/>
      <c r="QK138" s="2"/>
      <c r="QL138" s="2"/>
      <c r="QM138" s="2"/>
      <c r="QN138" s="2"/>
      <c r="QO138" s="2"/>
      <c r="QP138" s="2"/>
      <c r="QQ138" s="2"/>
      <c r="QR138" s="2"/>
      <c r="QS138" s="2"/>
      <c r="QT138" s="2"/>
      <c r="QU138" s="2"/>
    </row>
    <row r="139" spans="1:463" s="2" customFormat="1" ht="24.75" customHeight="1">
      <c r="A139" s="405"/>
      <c r="B139" s="461">
        <v>307</v>
      </c>
      <c r="C139" s="463">
        <v>487</v>
      </c>
      <c r="D139" s="753" t="s">
        <v>280</v>
      </c>
      <c r="E139" s="754"/>
      <c r="F139" s="754"/>
      <c r="G139" s="754"/>
      <c r="H139" s="754"/>
      <c r="I139" s="755"/>
      <c r="J139" s="457" t="s">
        <v>331</v>
      </c>
      <c r="K139" s="457" t="s">
        <v>331</v>
      </c>
      <c r="L139" s="457" t="s">
        <v>331</v>
      </c>
      <c r="M139" s="457" t="s">
        <v>331</v>
      </c>
      <c r="N139" s="457" t="s">
        <v>331</v>
      </c>
      <c r="O139" s="457" t="s">
        <v>331</v>
      </c>
      <c r="P139" s="457" t="s">
        <v>331</v>
      </c>
      <c r="Q139" s="457" t="s">
        <v>331</v>
      </c>
      <c r="R139" s="457" t="s">
        <v>331</v>
      </c>
      <c r="S139" s="457" t="s">
        <v>331</v>
      </c>
      <c r="W139" s="362"/>
      <c r="X139" s="362"/>
      <c r="Y139" s="362"/>
      <c r="Z139" s="362"/>
      <c r="AA139" s="362"/>
      <c r="AB139" s="362"/>
      <c r="AC139" s="362"/>
      <c r="AD139" s="362"/>
      <c r="AE139" s="362"/>
      <c r="AF139" s="362"/>
      <c r="AG139" s="362"/>
      <c r="AH139" s="362"/>
      <c r="AI139" s="362"/>
      <c r="AJ139" s="362"/>
      <c r="AK139" s="362"/>
      <c r="AL139" s="362"/>
      <c r="AM139" s="362"/>
      <c r="AN139" s="362"/>
      <c r="AO139" s="362"/>
      <c r="AP139" s="362"/>
      <c r="AQ139" s="362"/>
      <c r="AR139" s="362"/>
      <c r="AS139" s="362"/>
      <c r="AT139" s="362"/>
      <c r="AU139" s="362"/>
      <c r="AV139" s="362"/>
      <c r="AW139" s="362"/>
      <c r="AX139" s="362"/>
      <c r="AY139" s="362"/>
      <c r="AZ139" s="362"/>
      <c r="BA139" s="362"/>
      <c r="BB139" s="362"/>
      <c r="BC139" s="362"/>
      <c r="BD139" s="362"/>
      <c r="BE139" s="362"/>
      <c r="BF139" s="362"/>
      <c r="BG139" s="362"/>
      <c r="BH139" s="362"/>
      <c r="BI139" s="362"/>
      <c r="BJ139" s="362"/>
      <c r="BK139" s="362"/>
      <c r="BL139" s="362"/>
      <c r="BM139" s="362"/>
      <c r="BN139" s="362"/>
      <c r="BO139" s="362"/>
      <c r="BP139" s="362"/>
      <c r="BQ139" s="362"/>
      <c r="BR139" s="362"/>
      <c r="BS139" s="362"/>
      <c r="BT139" s="362"/>
      <c r="BU139" s="362"/>
      <c r="BV139" s="362"/>
      <c r="BW139" s="362"/>
      <c r="BX139" s="362"/>
      <c r="BY139" s="362"/>
      <c r="BZ139" s="362"/>
      <c r="CA139" s="362"/>
      <c r="CB139" s="362"/>
      <c r="CC139" s="362"/>
      <c r="CD139" s="362"/>
      <c r="CE139" s="362"/>
      <c r="CF139" s="362"/>
      <c r="CG139" s="362"/>
      <c r="CH139" s="362"/>
      <c r="CI139" s="362"/>
      <c r="CJ139" s="362"/>
      <c r="CK139" s="362"/>
      <c r="CL139" s="362"/>
      <c r="CM139" s="362"/>
      <c r="CN139" s="362"/>
      <c r="CO139" s="362"/>
      <c r="CP139" s="362"/>
      <c r="CQ139" s="362"/>
      <c r="CR139" s="362"/>
      <c r="CS139" s="362"/>
      <c r="CT139" s="362"/>
      <c r="CU139" s="362"/>
      <c r="CV139" s="362"/>
      <c r="CW139" s="362"/>
      <c r="CX139" s="362"/>
      <c r="CY139" s="362"/>
      <c r="CZ139" s="362"/>
      <c r="DA139" s="362"/>
      <c r="DB139" s="362"/>
      <c r="DC139" s="362"/>
      <c r="DD139" s="362"/>
      <c r="DE139" s="362"/>
      <c r="DF139" s="362"/>
      <c r="DG139" s="362"/>
      <c r="DH139" s="362"/>
      <c r="DI139" s="362"/>
      <c r="DJ139" s="362"/>
      <c r="DK139" s="362"/>
      <c r="DL139" s="362"/>
      <c r="DM139" s="362"/>
      <c r="DN139" s="362"/>
      <c r="DO139" s="362"/>
      <c r="DP139" s="362"/>
      <c r="DQ139" s="362"/>
      <c r="DR139" s="362"/>
      <c r="DS139" s="362"/>
      <c r="DT139" s="362"/>
      <c r="DU139" s="362"/>
      <c r="DV139" s="362"/>
      <c r="DW139" s="362"/>
      <c r="DX139" s="362"/>
      <c r="DY139" s="362"/>
      <c r="DZ139" s="362"/>
      <c r="EA139" s="362"/>
      <c r="EB139" s="362"/>
      <c r="EC139" s="362"/>
      <c r="ED139" s="362"/>
      <c r="EE139" s="362"/>
      <c r="EF139" s="362"/>
      <c r="EG139" s="362"/>
      <c r="EH139" s="362"/>
      <c r="EI139" s="362"/>
      <c r="EJ139" s="362"/>
      <c r="EK139" s="362"/>
      <c r="EL139" s="362"/>
      <c r="EM139" s="362"/>
      <c r="EN139" s="362"/>
      <c r="EO139" s="362"/>
      <c r="EP139" s="362"/>
      <c r="EQ139" s="362"/>
      <c r="ER139" s="362"/>
      <c r="ES139" s="362"/>
      <c r="ET139" s="362"/>
      <c r="EU139" s="362"/>
      <c r="EV139" s="362"/>
      <c r="EW139" s="362"/>
      <c r="EX139" s="362"/>
      <c r="EY139" s="362"/>
      <c r="EZ139" s="362"/>
      <c r="FA139" s="362"/>
      <c r="FB139" s="362"/>
      <c r="FC139" s="362"/>
      <c r="FD139" s="362"/>
      <c r="FE139" s="362"/>
      <c r="FF139" s="362"/>
      <c r="FG139" s="362"/>
      <c r="FH139" s="362"/>
      <c r="FI139" s="362"/>
      <c r="FJ139" s="362"/>
      <c r="FK139" s="362"/>
      <c r="FL139" s="362"/>
      <c r="FM139" s="362"/>
      <c r="FN139" s="362"/>
      <c r="FO139" s="362"/>
      <c r="FP139" s="362"/>
      <c r="FQ139" s="362"/>
      <c r="FR139" s="362"/>
      <c r="FS139" s="362"/>
      <c r="FT139" s="362"/>
      <c r="FU139" s="362"/>
      <c r="FV139" s="362"/>
      <c r="FW139" s="362"/>
      <c r="FX139" s="362"/>
      <c r="FY139" s="362"/>
      <c r="FZ139" s="362"/>
      <c r="GA139" s="362"/>
      <c r="GB139" s="362"/>
      <c r="GC139" s="362"/>
      <c r="GD139" s="362"/>
      <c r="GE139" s="362"/>
      <c r="GF139" s="362"/>
      <c r="GG139" s="362"/>
      <c r="GH139" s="362"/>
      <c r="GI139" s="362"/>
      <c r="GJ139" s="362"/>
      <c r="GK139" s="362"/>
      <c r="GL139" s="362"/>
      <c r="GM139" s="362"/>
      <c r="GN139" s="362"/>
      <c r="GO139" s="362"/>
      <c r="GP139" s="362"/>
      <c r="GQ139" s="362"/>
      <c r="GR139" s="362"/>
      <c r="GS139" s="362"/>
      <c r="GT139" s="362"/>
      <c r="GU139" s="362"/>
      <c r="GV139" s="362"/>
      <c r="GW139" s="362"/>
      <c r="GX139" s="362"/>
      <c r="GY139" s="362"/>
      <c r="GZ139" s="362"/>
      <c r="HA139" s="362"/>
      <c r="HB139" s="362"/>
      <c r="HC139" s="362"/>
      <c r="HD139" s="362"/>
      <c r="HE139" s="362"/>
      <c r="HF139" s="362"/>
      <c r="HG139" s="362"/>
      <c r="HH139" s="362"/>
      <c r="HI139" s="362"/>
      <c r="HJ139" s="362"/>
      <c r="HK139" s="362"/>
      <c r="HL139" s="362"/>
      <c r="HM139" s="362"/>
      <c r="HN139" s="362"/>
      <c r="HO139" s="362"/>
      <c r="HP139" s="362"/>
      <c r="HQ139" s="362"/>
      <c r="HR139" s="362"/>
      <c r="HS139" s="362"/>
      <c r="HT139" s="362"/>
      <c r="HU139" s="362"/>
      <c r="HV139" s="362"/>
      <c r="HW139" s="362"/>
      <c r="HX139" s="362"/>
      <c r="HY139" s="362"/>
      <c r="HZ139" s="362"/>
      <c r="IA139" s="362"/>
      <c r="IB139" s="362"/>
      <c r="IC139" s="362"/>
      <c r="ID139" s="362"/>
      <c r="IE139" s="362"/>
      <c r="IF139" s="362"/>
      <c r="IG139" s="362"/>
      <c r="IH139" s="362"/>
      <c r="II139" s="362"/>
      <c r="IJ139" s="362"/>
      <c r="IK139" s="362"/>
      <c r="IL139" s="362"/>
      <c r="IM139" s="362"/>
      <c r="IN139" s="362"/>
      <c r="IO139" s="362"/>
      <c r="IP139" s="362"/>
      <c r="IQ139" s="362"/>
      <c r="IR139" s="362"/>
      <c r="IS139" s="362"/>
      <c r="IT139" s="362"/>
      <c r="IU139" s="362"/>
      <c r="IV139" s="362"/>
      <c r="IW139" s="362"/>
      <c r="IX139" s="362"/>
      <c r="IY139" s="362"/>
      <c r="IZ139" s="362"/>
      <c r="JA139" s="362"/>
      <c r="JB139" s="362"/>
      <c r="JC139" s="362"/>
      <c r="JD139" s="362"/>
      <c r="JE139" s="362"/>
      <c r="JF139" s="362"/>
      <c r="JG139" s="362"/>
      <c r="JH139" s="362"/>
      <c r="JI139" s="362"/>
      <c r="JJ139" s="362"/>
      <c r="JK139" s="362"/>
      <c r="JL139" s="362"/>
      <c r="JM139" s="362"/>
      <c r="JN139" s="362"/>
      <c r="JO139" s="362"/>
      <c r="JP139" s="362"/>
      <c r="JQ139" s="362"/>
      <c r="JR139" s="362"/>
      <c r="JS139" s="362"/>
      <c r="JT139" s="362"/>
      <c r="JU139" s="362"/>
      <c r="JV139" s="362"/>
      <c r="JW139" s="362"/>
      <c r="JX139" s="362"/>
      <c r="JY139" s="362"/>
      <c r="JZ139" s="362"/>
      <c r="KA139" s="362"/>
      <c r="KB139" s="362"/>
      <c r="KC139" s="362"/>
      <c r="KD139" s="362"/>
      <c r="KE139" s="362"/>
      <c r="KF139" s="362"/>
      <c r="KG139" s="362"/>
      <c r="KH139" s="362"/>
      <c r="KI139" s="362"/>
      <c r="KJ139" s="362"/>
      <c r="KK139" s="362"/>
      <c r="KL139" s="362"/>
      <c r="KM139" s="362"/>
      <c r="KN139" s="362"/>
      <c r="KO139" s="362"/>
      <c r="KP139" s="362"/>
      <c r="KQ139" s="362"/>
      <c r="KR139" s="362"/>
      <c r="KS139" s="362"/>
      <c r="KT139" s="362"/>
      <c r="KU139" s="362"/>
      <c r="KV139" s="362"/>
      <c r="KW139" s="362"/>
      <c r="KX139" s="362"/>
      <c r="KY139" s="362"/>
      <c r="KZ139" s="362"/>
      <c r="LA139" s="362"/>
      <c r="LB139" s="362"/>
      <c r="LC139" s="362"/>
      <c r="LD139" s="362"/>
      <c r="LE139" s="362"/>
      <c r="LF139" s="362"/>
      <c r="LG139" s="362"/>
      <c r="LH139" s="362"/>
      <c r="LI139" s="362"/>
      <c r="LJ139" s="362"/>
      <c r="LK139" s="362"/>
      <c r="LL139" s="362"/>
      <c r="LM139" s="362"/>
      <c r="LN139" s="362"/>
      <c r="LO139" s="362"/>
      <c r="LP139" s="362"/>
      <c r="LQ139" s="362"/>
      <c r="LR139" s="362"/>
      <c r="LS139" s="362"/>
      <c r="LT139" s="362"/>
      <c r="LU139" s="362"/>
      <c r="LV139" s="362"/>
      <c r="LW139" s="362"/>
      <c r="LX139" s="362"/>
      <c r="LY139" s="362"/>
      <c r="LZ139" s="362"/>
      <c r="MA139" s="362"/>
      <c r="MB139" s="362"/>
      <c r="MC139" s="362"/>
      <c r="MD139" s="362"/>
      <c r="ME139" s="362"/>
      <c r="MF139" s="362"/>
      <c r="MG139" s="362"/>
      <c r="MH139" s="362"/>
      <c r="MI139" s="362"/>
      <c r="MJ139" s="362"/>
      <c r="MK139" s="362"/>
      <c r="ML139" s="362"/>
      <c r="MM139" s="362"/>
      <c r="MN139" s="362"/>
      <c r="MO139" s="362"/>
      <c r="MP139" s="362"/>
      <c r="MQ139" s="362"/>
      <c r="MR139" s="362"/>
      <c r="MS139" s="362"/>
      <c r="MT139" s="362"/>
      <c r="MU139" s="362"/>
      <c r="MV139" s="362"/>
      <c r="MW139" s="362"/>
      <c r="MX139" s="362"/>
      <c r="MY139" s="362"/>
      <c r="MZ139" s="362"/>
      <c r="NA139" s="362"/>
      <c r="NB139" s="362"/>
      <c r="NC139" s="362"/>
      <c r="ND139" s="362"/>
      <c r="NE139" s="362"/>
      <c r="NF139" s="362"/>
      <c r="NG139" s="362"/>
      <c r="NH139" s="362"/>
      <c r="NI139" s="362"/>
      <c r="NJ139" s="362"/>
      <c r="NK139" s="362"/>
      <c r="NL139" s="362"/>
      <c r="NM139" s="362"/>
      <c r="NN139" s="362"/>
      <c r="NO139" s="362"/>
      <c r="NP139" s="362"/>
      <c r="NQ139" s="362"/>
      <c r="NR139" s="362"/>
      <c r="NS139" s="362"/>
      <c r="NT139" s="362"/>
      <c r="NU139" s="362"/>
      <c r="NV139" s="362"/>
      <c r="NW139" s="362"/>
      <c r="NX139" s="362"/>
      <c r="NY139" s="362"/>
      <c r="NZ139" s="362"/>
      <c r="OA139" s="362"/>
      <c r="OB139" s="362"/>
      <c r="OC139" s="362"/>
      <c r="OD139" s="362"/>
      <c r="OE139" s="362"/>
      <c r="OF139" s="362"/>
      <c r="OG139" s="362"/>
      <c r="OH139" s="362"/>
      <c r="OI139" s="362"/>
      <c r="OJ139" s="362"/>
      <c r="OK139" s="362"/>
      <c r="OL139" s="362"/>
      <c r="OM139" s="362"/>
      <c r="ON139" s="362"/>
      <c r="OO139" s="362"/>
      <c r="OP139" s="362"/>
      <c r="OQ139" s="362"/>
      <c r="OR139" s="362"/>
      <c r="OS139" s="362"/>
      <c r="OT139" s="362"/>
      <c r="OU139" s="362"/>
      <c r="OV139" s="362"/>
      <c r="OW139" s="362"/>
      <c r="OX139" s="362"/>
      <c r="OY139" s="362"/>
      <c r="OZ139" s="362"/>
      <c r="PA139" s="362"/>
      <c r="PB139" s="362"/>
      <c r="PC139" s="362"/>
      <c r="PD139" s="362"/>
      <c r="PE139" s="362"/>
      <c r="PF139" s="362"/>
      <c r="PG139" s="362"/>
      <c r="PH139" s="362"/>
      <c r="PI139" s="362"/>
      <c r="PJ139" s="362"/>
      <c r="PK139" s="362"/>
      <c r="PL139" s="362"/>
      <c r="PM139" s="362"/>
      <c r="PN139" s="362"/>
      <c r="PO139" s="362"/>
      <c r="PP139" s="362"/>
      <c r="PQ139" s="362"/>
      <c r="PR139" s="362"/>
      <c r="PS139" s="362"/>
      <c r="PT139" s="362"/>
      <c r="PU139" s="362"/>
      <c r="PV139" s="362"/>
      <c r="PW139" s="362"/>
      <c r="PX139" s="362"/>
      <c r="PY139" s="362"/>
      <c r="PZ139" s="362"/>
      <c r="QA139" s="362"/>
      <c r="QB139" s="362"/>
      <c r="QC139" s="362"/>
      <c r="QD139" s="362"/>
      <c r="QE139" s="362"/>
      <c r="QF139" s="362"/>
      <c r="QG139" s="362"/>
      <c r="QH139" s="362"/>
      <c r="QI139" s="362"/>
      <c r="QJ139" s="362"/>
      <c r="QK139" s="362"/>
      <c r="QL139" s="362"/>
      <c r="QM139" s="362"/>
      <c r="QN139" s="362"/>
      <c r="QO139" s="362"/>
      <c r="QP139" s="362"/>
      <c r="QQ139" s="362"/>
      <c r="QR139" s="362"/>
      <c r="QS139" s="362"/>
      <c r="QT139" s="362"/>
      <c r="QU139" s="362"/>
    </row>
    <row r="140" spans="1:463" s="2" customFormat="1" ht="24.75" customHeight="1">
      <c r="A140" s="405"/>
      <c r="B140" s="461">
        <v>308</v>
      </c>
      <c r="C140" s="463">
        <v>488</v>
      </c>
      <c r="D140" s="753" t="s">
        <v>281</v>
      </c>
      <c r="E140" s="754"/>
      <c r="F140" s="754"/>
      <c r="G140" s="754"/>
      <c r="H140" s="754"/>
      <c r="I140" s="755"/>
      <c r="J140" s="457" t="s">
        <v>331</v>
      </c>
      <c r="K140" s="457" t="s">
        <v>331</v>
      </c>
      <c r="L140" s="457" t="s">
        <v>331</v>
      </c>
      <c r="M140" s="457" t="s">
        <v>331</v>
      </c>
      <c r="N140" s="457" t="s">
        <v>331</v>
      </c>
      <c r="O140" s="457" t="s">
        <v>331</v>
      </c>
      <c r="P140" s="457" t="s">
        <v>331</v>
      </c>
      <c r="Q140" s="457" t="s">
        <v>331</v>
      </c>
      <c r="R140" s="457" t="s">
        <v>331</v>
      </c>
      <c r="S140" s="457" t="s">
        <v>331</v>
      </c>
      <c r="W140" s="362"/>
      <c r="X140" s="362"/>
      <c r="Y140" s="362"/>
      <c r="Z140" s="362"/>
      <c r="AA140" s="362"/>
      <c r="AB140" s="362"/>
      <c r="AC140" s="362"/>
      <c r="AD140" s="362"/>
      <c r="AE140" s="362"/>
      <c r="AF140" s="362"/>
      <c r="AG140" s="362"/>
      <c r="AH140" s="362"/>
      <c r="AI140" s="362"/>
      <c r="AJ140" s="362"/>
      <c r="AK140" s="362"/>
      <c r="AL140" s="362"/>
      <c r="AM140" s="362"/>
      <c r="AN140" s="362"/>
      <c r="AO140" s="362"/>
      <c r="AP140" s="362"/>
      <c r="AQ140" s="362"/>
      <c r="AR140" s="362"/>
      <c r="AS140" s="362"/>
      <c r="AT140" s="362"/>
      <c r="AU140" s="362"/>
      <c r="AV140" s="362"/>
      <c r="AW140" s="362"/>
      <c r="AX140" s="362"/>
      <c r="AY140" s="362"/>
      <c r="AZ140" s="362"/>
      <c r="BA140" s="362"/>
      <c r="BB140" s="362"/>
      <c r="BC140" s="362"/>
      <c r="BD140" s="362"/>
      <c r="BE140" s="362"/>
      <c r="BF140" s="362"/>
      <c r="BG140" s="362"/>
      <c r="BH140" s="362"/>
      <c r="BI140" s="362"/>
      <c r="BJ140" s="362"/>
      <c r="BK140" s="362"/>
      <c r="BL140" s="362"/>
      <c r="BM140" s="362"/>
      <c r="BN140" s="362"/>
      <c r="BO140" s="362"/>
      <c r="BP140" s="362"/>
      <c r="BQ140" s="362"/>
      <c r="BR140" s="362"/>
      <c r="BS140" s="362"/>
      <c r="BT140" s="362"/>
      <c r="BU140" s="362"/>
      <c r="BV140" s="362"/>
      <c r="BW140" s="362"/>
      <c r="BX140" s="362"/>
      <c r="BY140" s="362"/>
      <c r="BZ140" s="362"/>
      <c r="CA140" s="362"/>
      <c r="CB140" s="362"/>
      <c r="CC140" s="362"/>
      <c r="CD140" s="362"/>
      <c r="CE140" s="362"/>
      <c r="CF140" s="362"/>
      <c r="CG140" s="362"/>
      <c r="CH140" s="362"/>
      <c r="CI140" s="362"/>
      <c r="CJ140" s="362"/>
      <c r="CK140" s="362"/>
      <c r="CL140" s="362"/>
      <c r="CM140" s="362"/>
      <c r="CN140" s="362"/>
      <c r="CO140" s="362"/>
      <c r="CP140" s="362"/>
      <c r="CQ140" s="362"/>
      <c r="CR140" s="362"/>
      <c r="CS140" s="362"/>
      <c r="CT140" s="362"/>
      <c r="CU140" s="362"/>
      <c r="CV140" s="362"/>
      <c r="CW140" s="362"/>
      <c r="CX140" s="362"/>
      <c r="CY140" s="362"/>
      <c r="CZ140" s="362"/>
      <c r="DA140" s="362"/>
      <c r="DB140" s="362"/>
      <c r="DC140" s="362"/>
      <c r="DD140" s="362"/>
      <c r="DE140" s="362"/>
      <c r="DF140" s="362"/>
      <c r="DG140" s="362"/>
      <c r="DH140" s="362"/>
      <c r="DI140" s="362"/>
      <c r="DJ140" s="362"/>
      <c r="DK140" s="362"/>
      <c r="DL140" s="362"/>
      <c r="DM140" s="362"/>
      <c r="DN140" s="362"/>
      <c r="DO140" s="362"/>
      <c r="DP140" s="362"/>
      <c r="DQ140" s="362"/>
      <c r="DR140" s="362"/>
      <c r="DS140" s="362"/>
      <c r="DT140" s="362"/>
      <c r="DU140" s="362"/>
      <c r="DV140" s="362"/>
      <c r="DW140" s="362"/>
      <c r="DX140" s="362"/>
      <c r="DY140" s="362"/>
      <c r="DZ140" s="362"/>
      <c r="EA140" s="362"/>
      <c r="EB140" s="362"/>
      <c r="EC140" s="362"/>
      <c r="ED140" s="362"/>
      <c r="EE140" s="362"/>
      <c r="EF140" s="362"/>
      <c r="EG140" s="362"/>
      <c r="EH140" s="362"/>
      <c r="EI140" s="362"/>
      <c r="EJ140" s="362"/>
      <c r="EK140" s="362"/>
      <c r="EL140" s="362"/>
      <c r="EM140" s="362"/>
      <c r="EN140" s="362"/>
      <c r="EO140" s="362"/>
      <c r="EP140" s="362"/>
      <c r="EQ140" s="362"/>
      <c r="ER140" s="362"/>
      <c r="ES140" s="362"/>
      <c r="ET140" s="362"/>
      <c r="EU140" s="362"/>
      <c r="EV140" s="362"/>
      <c r="EW140" s="362"/>
      <c r="EX140" s="362"/>
      <c r="EY140" s="362"/>
      <c r="EZ140" s="362"/>
      <c r="FA140" s="362"/>
      <c r="FB140" s="362"/>
      <c r="FC140" s="362"/>
      <c r="FD140" s="362"/>
      <c r="FE140" s="362"/>
      <c r="FF140" s="362"/>
      <c r="FG140" s="362"/>
      <c r="FH140" s="362"/>
      <c r="FI140" s="362"/>
      <c r="FJ140" s="362"/>
      <c r="FK140" s="362"/>
      <c r="FL140" s="362"/>
      <c r="FM140" s="362"/>
      <c r="FN140" s="362"/>
      <c r="FO140" s="362"/>
      <c r="FP140" s="362"/>
      <c r="FQ140" s="362"/>
      <c r="FR140" s="362"/>
      <c r="FS140" s="362"/>
      <c r="FT140" s="362"/>
      <c r="FU140" s="362"/>
      <c r="FV140" s="362"/>
      <c r="FW140" s="362"/>
      <c r="FX140" s="362"/>
      <c r="FY140" s="362"/>
      <c r="FZ140" s="362"/>
      <c r="GA140" s="362"/>
      <c r="GB140" s="362"/>
      <c r="GC140" s="362"/>
      <c r="GD140" s="362"/>
      <c r="GE140" s="362"/>
      <c r="GF140" s="362"/>
      <c r="GG140" s="362"/>
      <c r="GH140" s="362"/>
      <c r="GI140" s="362"/>
      <c r="GJ140" s="362"/>
      <c r="GK140" s="362"/>
      <c r="GL140" s="362"/>
      <c r="GM140" s="362"/>
      <c r="GN140" s="362"/>
      <c r="GO140" s="362"/>
      <c r="GP140" s="362"/>
      <c r="GQ140" s="362"/>
      <c r="GR140" s="362"/>
      <c r="GS140" s="362"/>
      <c r="GT140" s="362"/>
      <c r="GU140" s="362"/>
      <c r="GV140" s="362"/>
      <c r="GW140" s="362"/>
      <c r="GX140" s="362"/>
      <c r="GY140" s="362"/>
      <c r="GZ140" s="362"/>
      <c r="HA140" s="362"/>
      <c r="HB140" s="362"/>
      <c r="HC140" s="362"/>
      <c r="HD140" s="362"/>
      <c r="HE140" s="362"/>
      <c r="HF140" s="362"/>
      <c r="HG140" s="362"/>
      <c r="HH140" s="362"/>
      <c r="HI140" s="362"/>
      <c r="HJ140" s="362"/>
      <c r="HK140" s="362"/>
      <c r="HL140" s="362"/>
      <c r="HM140" s="362"/>
      <c r="HN140" s="362"/>
      <c r="HO140" s="362"/>
      <c r="HP140" s="362"/>
      <c r="HQ140" s="362"/>
      <c r="HR140" s="362"/>
      <c r="HS140" s="362"/>
      <c r="HT140" s="362"/>
      <c r="HU140" s="362"/>
      <c r="HV140" s="362"/>
      <c r="HW140" s="362"/>
      <c r="HX140" s="362"/>
      <c r="HY140" s="362"/>
      <c r="HZ140" s="362"/>
      <c r="IA140" s="362"/>
      <c r="IB140" s="362"/>
      <c r="IC140" s="362"/>
      <c r="ID140" s="362"/>
      <c r="IE140" s="362"/>
      <c r="IF140" s="362"/>
      <c r="IG140" s="362"/>
      <c r="IH140" s="362"/>
      <c r="II140" s="362"/>
      <c r="IJ140" s="362"/>
      <c r="IK140" s="362"/>
      <c r="IL140" s="362"/>
      <c r="IM140" s="362"/>
      <c r="IN140" s="362"/>
      <c r="IO140" s="362"/>
      <c r="IP140" s="362"/>
      <c r="IQ140" s="362"/>
      <c r="IR140" s="362"/>
      <c r="IS140" s="362"/>
      <c r="IT140" s="362"/>
      <c r="IU140" s="362"/>
      <c r="IV140" s="362"/>
      <c r="IW140" s="362"/>
      <c r="IX140" s="362"/>
      <c r="IY140" s="362"/>
      <c r="IZ140" s="362"/>
      <c r="JA140" s="362"/>
      <c r="JB140" s="362"/>
      <c r="JC140" s="362"/>
      <c r="JD140" s="362"/>
      <c r="JE140" s="362"/>
      <c r="JF140" s="362"/>
      <c r="JG140" s="362"/>
      <c r="JH140" s="362"/>
      <c r="JI140" s="362"/>
      <c r="JJ140" s="362"/>
      <c r="JK140" s="362"/>
      <c r="JL140" s="362"/>
      <c r="JM140" s="362"/>
      <c r="JN140" s="362"/>
      <c r="JO140" s="362"/>
      <c r="JP140" s="362"/>
      <c r="JQ140" s="362"/>
      <c r="JR140" s="362"/>
      <c r="JS140" s="362"/>
      <c r="JT140" s="362"/>
      <c r="JU140" s="362"/>
      <c r="JV140" s="362"/>
      <c r="JW140" s="362"/>
      <c r="JX140" s="362"/>
      <c r="JY140" s="362"/>
      <c r="JZ140" s="362"/>
      <c r="KA140" s="362"/>
      <c r="KB140" s="362"/>
      <c r="KC140" s="362"/>
      <c r="KD140" s="362"/>
      <c r="KE140" s="362"/>
      <c r="KF140" s="362"/>
      <c r="KG140" s="362"/>
      <c r="KH140" s="362"/>
      <c r="KI140" s="362"/>
      <c r="KJ140" s="362"/>
      <c r="KK140" s="362"/>
      <c r="KL140" s="362"/>
      <c r="KM140" s="362"/>
      <c r="KN140" s="362"/>
      <c r="KO140" s="362"/>
      <c r="KP140" s="362"/>
      <c r="KQ140" s="362"/>
      <c r="KR140" s="362"/>
      <c r="KS140" s="362"/>
      <c r="KT140" s="362"/>
      <c r="KU140" s="362"/>
      <c r="KV140" s="362"/>
      <c r="KW140" s="362"/>
      <c r="KX140" s="362"/>
      <c r="KY140" s="362"/>
      <c r="KZ140" s="362"/>
      <c r="LA140" s="362"/>
      <c r="LB140" s="362"/>
      <c r="LC140" s="362"/>
      <c r="LD140" s="362"/>
      <c r="LE140" s="362"/>
      <c r="LF140" s="362"/>
      <c r="LG140" s="362"/>
      <c r="LH140" s="362"/>
      <c r="LI140" s="362"/>
      <c r="LJ140" s="362"/>
      <c r="LK140" s="362"/>
      <c r="LL140" s="362"/>
      <c r="LM140" s="362"/>
      <c r="LN140" s="362"/>
      <c r="LO140" s="362"/>
      <c r="LP140" s="362"/>
      <c r="LQ140" s="362"/>
      <c r="LR140" s="362"/>
      <c r="LS140" s="362"/>
      <c r="LT140" s="362"/>
      <c r="LU140" s="362"/>
      <c r="LV140" s="362"/>
      <c r="LW140" s="362"/>
      <c r="LX140" s="362"/>
      <c r="LY140" s="362"/>
      <c r="LZ140" s="362"/>
      <c r="MA140" s="362"/>
      <c r="MB140" s="362"/>
      <c r="MC140" s="362"/>
      <c r="MD140" s="362"/>
      <c r="ME140" s="362"/>
      <c r="MF140" s="362"/>
      <c r="MG140" s="362"/>
      <c r="MH140" s="362"/>
      <c r="MI140" s="362"/>
      <c r="MJ140" s="362"/>
      <c r="MK140" s="362"/>
      <c r="ML140" s="362"/>
      <c r="MM140" s="362"/>
      <c r="MN140" s="362"/>
      <c r="MO140" s="362"/>
      <c r="MP140" s="362"/>
      <c r="MQ140" s="362"/>
      <c r="MR140" s="362"/>
      <c r="MS140" s="362"/>
      <c r="MT140" s="362"/>
      <c r="MU140" s="362"/>
      <c r="MV140" s="362"/>
      <c r="MW140" s="362"/>
      <c r="MX140" s="362"/>
      <c r="MY140" s="362"/>
      <c r="MZ140" s="362"/>
      <c r="NA140" s="362"/>
      <c r="NB140" s="362"/>
      <c r="NC140" s="362"/>
      <c r="ND140" s="362"/>
      <c r="NE140" s="362"/>
      <c r="NF140" s="362"/>
      <c r="NG140" s="362"/>
      <c r="NH140" s="362"/>
      <c r="NI140" s="362"/>
      <c r="NJ140" s="362"/>
      <c r="NK140" s="362"/>
      <c r="NL140" s="362"/>
      <c r="NM140" s="362"/>
      <c r="NN140" s="362"/>
      <c r="NO140" s="362"/>
      <c r="NP140" s="362"/>
      <c r="NQ140" s="362"/>
      <c r="NR140" s="362"/>
      <c r="NS140" s="362"/>
      <c r="NT140" s="362"/>
      <c r="NU140" s="362"/>
      <c r="NV140" s="362"/>
      <c r="NW140" s="362"/>
      <c r="NX140" s="362"/>
      <c r="NY140" s="362"/>
      <c r="NZ140" s="362"/>
      <c r="OA140" s="362"/>
      <c r="OB140" s="362"/>
      <c r="OC140" s="362"/>
      <c r="OD140" s="362"/>
      <c r="OE140" s="362"/>
      <c r="OF140" s="362"/>
      <c r="OG140" s="362"/>
      <c r="OH140" s="362"/>
      <c r="OI140" s="362"/>
      <c r="OJ140" s="362"/>
      <c r="OK140" s="362"/>
      <c r="OL140" s="362"/>
      <c r="OM140" s="362"/>
      <c r="ON140" s="362"/>
      <c r="OO140" s="362"/>
      <c r="OP140" s="362"/>
      <c r="OQ140" s="362"/>
      <c r="OR140" s="362"/>
      <c r="OS140" s="362"/>
      <c r="OT140" s="362"/>
      <c r="OU140" s="362"/>
      <c r="OV140" s="362"/>
      <c r="OW140" s="362"/>
      <c r="OX140" s="362"/>
      <c r="OY140" s="362"/>
      <c r="OZ140" s="362"/>
      <c r="PA140" s="362"/>
      <c r="PB140" s="362"/>
      <c r="PC140" s="362"/>
      <c r="PD140" s="362"/>
      <c r="PE140" s="362"/>
      <c r="PF140" s="362"/>
      <c r="PG140" s="362"/>
      <c r="PH140" s="362"/>
      <c r="PI140" s="362"/>
      <c r="PJ140" s="362"/>
      <c r="PK140" s="362"/>
      <c r="PL140" s="362"/>
      <c r="PM140" s="362"/>
      <c r="PN140" s="362"/>
      <c r="PO140" s="362"/>
      <c r="PP140" s="362"/>
      <c r="PQ140" s="362"/>
      <c r="PR140" s="362"/>
      <c r="PS140" s="362"/>
      <c r="PT140" s="362"/>
      <c r="PU140" s="362"/>
      <c r="PV140" s="362"/>
      <c r="PW140" s="362"/>
      <c r="PX140" s="362"/>
      <c r="PY140" s="362"/>
      <c r="PZ140" s="362"/>
      <c r="QA140" s="362"/>
      <c r="QB140" s="362"/>
      <c r="QC140" s="362"/>
      <c r="QD140" s="362"/>
      <c r="QE140" s="362"/>
      <c r="QF140" s="362"/>
      <c r="QG140" s="362"/>
      <c r="QH140" s="362"/>
      <c r="QI140" s="362"/>
      <c r="QJ140" s="362"/>
      <c r="QK140" s="362"/>
      <c r="QL140" s="362"/>
      <c r="QM140" s="362"/>
      <c r="QN140" s="362"/>
      <c r="QO140" s="362"/>
      <c r="QP140" s="362"/>
      <c r="QQ140" s="362"/>
      <c r="QR140" s="362"/>
      <c r="QS140" s="362"/>
      <c r="QT140" s="362"/>
      <c r="QU140" s="362"/>
    </row>
    <row r="141" spans="1:463" s="362" customFormat="1" ht="61.8" customHeight="1">
      <c r="A141" s="360"/>
      <c r="B141" s="461"/>
      <c r="C141" s="463"/>
      <c r="D141" s="773" t="s">
        <v>337</v>
      </c>
      <c r="E141" s="774" t="s">
        <v>10</v>
      </c>
      <c r="F141" s="480"/>
      <c r="G141" s="423"/>
      <c r="H141" s="770" t="s">
        <v>1017</v>
      </c>
      <c r="I141" s="454" t="s">
        <v>1061</v>
      </c>
      <c r="J141" s="410" t="s">
        <v>600</v>
      </c>
      <c r="K141" s="453" t="s">
        <v>363</v>
      </c>
      <c r="L141" s="453" t="s">
        <v>340</v>
      </c>
      <c r="M141" s="457" t="s">
        <v>184</v>
      </c>
      <c r="N141" s="408">
        <f t="shared" si="4"/>
        <v>1</v>
      </c>
      <c r="O141" s="455" t="s">
        <v>521</v>
      </c>
      <c r="P141" s="455" t="s">
        <v>521</v>
      </c>
      <c r="Q141" s="455" t="s">
        <v>521</v>
      </c>
      <c r="R141" s="455" t="s">
        <v>521</v>
      </c>
      <c r="S141" s="457"/>
    </row>
    <row r="142" spans="1:463" s="362" customFormat="1" ht="57" customHeight="1">
      <c r="A142" s="360"/>
      <c r="B142" s="461"/>
      <c r="C142" s="463"/>
      <c r="D142" s="773"/>
      <c r="E142" s="774"/>
      <c r="F142" s="480"/>
      <c r="G142" s="423"/>
      <c r="H142" s="771"/>
      <c r="I142" s="454" t="s">
        <v>1216</v>
      </c>
      <c r="J142" s="410" t="s">
        <v>600</v>
      </c>
      <c r="K142" s="453" t="s">
        <v>356</v>
      </c>
      <c r="L142" s="453" t="s">
        <v>340</v>
      </c>
      <c r="M142" s="457" t="s">
        <v>184</v>
      </c>
      <c r="N142" s="408">
        <f t="shared" si="4"/>
        <v>1</v>
      </c>
      <c r="O142" s="455" t="s">
        <v>521</v>
      </c>
      <c r="P142" s="455"/>
      <c r="Q142" s="455" t="s">
        <v>521</v>
      </c>
      <c r="R142" s="455"/>
      <c r="S142" s="457"/>
    </row>
    <row r="143" spans="1:463" s="362" customFormat="1" ht="81.599999999999994" customHeight="1">
      <c r="A143" s="360"/>
      <c r="B143" s="461"/>
      <c r="C143" s="455"/>
      <c r="D143" s="773"/>
      <c r="E143" s="774"/>
      <c r="F143" s="481" t="s">
        <v>1058</v>
      </c>
      <c r="G143" s="424" t="s">
        <v>12</v>
      </c>
      <c r="H143" s="771"/>
      <c r="I143" s="417" t="s">
        <v>1096</v>
      </c>
      <c r="J143" s="410" t="s">
        <v>600</v>
      </c>
      <c r="K143" s="453" t="s">
        <v>363</v>
      </c>
      <c r="L143" s="453" t="s">
        <v>340</v>
      </c>
      <c r="M143" s="793" t="s">
        <v>184</v>
      </c>
      <c r="N143" s="408">
        <f t="shared" si="4"/>
        <v>1</v>
      </c>
      <c r="O143" s="455"/>
      <c r="P143" s="455"/>
      <c r="Q143" s="455" t="s">
        <v>521</v>
      </c>
      <c r="R143" s="455"/>
      <c r="S143" s="410"/>
    </row>
    <row r="144" spans="1:463" s="362" customFormat="1" ht="52.5" customHeight="1">
      <c r="A144" s="360"/>
      <c r="B144" s="461"/>
      <c r="C144" s="455"/>
      <c r="D144" s="773"/>
      <c r="E144" s="774"/>
      <c r="F144" s="481"/>
      <c r="G144" s="424"/>
      <c r="H144" s="771"/>
      <c r="I144" s="417" t="s">
        <v>1153</v>
      </c>
      <c r="J144" s="410" t="s">
        <v>600</v>
      </c>
      <c r="K144" s="453" t="s">
        <v>363</v>
      </c>
      <c r="L144" s="453" t="s">
        <v>340</v>
      </c>
      <c r="M144" s="794"/>
      <c r="N144" s="408"/>
      <c r="O144" s="455"/>
      <c r="P144" s="455"/>
      <c r="Q144" s="455" t="s">
        <v>523</v>
      </c>
      <c r="R144" s="455"/>
      <c r="S144" s="410"/>
    </row>
    <row r="145" spans="1:463" s="362" customFormat="1" ht="52.5" customHeight="1">
      <c r="A145" s="360"/>
      <c r="B145" s="461"/>
      <c r="C145" s="455"/>
      <c r="D145" s="773"/>
      <c r="E145" s="774"/>
      <c r="F145" s="481"/>
      <c r="G145" s="424"/>
      <c r="H145" s="772"/>
      <c r="I145" s="454" t="s">
        <v>1149</v>
      </c>
      <c r="J145" s="410" t="s">
        <v>600</v>
      </c>
      <c r="K145" s="453" t="s">
        <v>363</v>
      </c>
      <c r="L145" s="453" t="s">
        <v>340</v>
      </c>
      <c r="M145" s="455" t="s">
        <v>184</v>
      </c>
      <c r="N145" s="408">
        <f t="shared" ref="N145:N156" si="5">COUNTIF($M145:$M145,"x")</f>
        <v>1</v>
      </c>
      <c r="O145" s="455"/>
      <c r="P145" s="455" t="s">
        <v>521</v>
      </c>
      <c r="Q145" s="455"/>
      <c r="R145" s="455"/>
      <c r="S145" s="410"/>
    </row>
    <row r="146" spans="1:463" s="362" customFormat="1" ht="70.5" customHeight="1">
      <c r="A146" s="360"/>
      <c r="B146" s="461">
        <v>310</v>
      </c>
      <c r="C146" s="455">
        <v>492</v>
      </c>
      <c r="D146" s="469" t="s">
        <v>78</v>
      </c>
      <c r="E146" s="453" t="s">
        <v>10</v>
      </c>
      <c r="F146" s="477" t="s">
        <v>338</v>
      </c>
      <c r="G146" s="453" t="s">
        <v>12</v>
      </c>
      <c r="H146" s="454" t="s">
        <v>338</v>
      </c>
      <c r="I146" s="454" t="s">
        <v>1254</v>
      </c>
      <c r="J146" s="410" t="s">
        <v>600</v>
      </c>
      <c r="K146" s="453" t="s">
        <v>363</v>
      </c>
      <c r="L146" s="453" t="s">
        <v>340</v>
      </c>
      <c r="M146" s="455" t="s">
        <v>184</v>
      </c>
      <c r="N146" s="408">
        <f t="shared" si="5"/>
        <v>1</v>
      </c>
      <c r="O146" s="455"/>
      <c r="P146" s="455"/>
      <c r="Q146" s="455" t="s">
        <v>521</v>
      </c>
      <c r="R146" s="455" t="s">
        <v>521</v>
      </c>
      <c r="S146" s="410"/>
    </row>
    <row r="147" spans="1:463" s="362" customFormat="1" ht="75.75" customHeight="1">
      <c r="A147" s="360"/>
      <c r="B147" s="461">
        <v>312</v>
      </c>
      <c r="C147" s="455">
        <v>497</v>
      </c>
      <c r="D147" s="469" t="s">
        <v>316</v>
      </c>
      <c r="E147" s="453" t="s">
        <v>10</v>
      </c>
      <c r="F147" s="473" t="s">
        <v>1003</v>
      </c>
      <c r="G147" s="453" t="s">
        <v>12</v>
      </c>
      <c r="H147" s="454" t="s">
        <v>317</v>
      </c>
      <c r="I147" s="454" t="s">
        <v>1148</v>
      </c>
      <c r="J147" s="410" t="s">
        <v>600</v>
      </c>
      <c r="K147" s="453" t="s">
        <v>363</v>
      </c>
      <c r="L147" s="453" t="s">
        <v>340</v>
      </c>
      <c r="M147" s="455" t="s">
        <v>184</v>
      </c>
      <c r="N147" s="408">
        <f t="shared" si="5"/>
        <v>1</v>
      </c>
      <c r="O147" s="455" t="s">
        <v>521</v>
      </c>
      <c r="P147" s="455" t="s">
        <v>521</v>
      </c>
      <c r="Q147" s="455" t="s">
        <v>521</v>
      </c>
      <c r="R147" s="455" t="s">
        <v>521</v>
      </c>
      <c r="S147" s="410"/>
    </row>
    <row r="148" spans="1:463" s="362" customFormat="1" ht="91.2" customHeight="1">
      <c r="A148" s="360"/>
      <c r="B148" s="461"/>
      <c r="C148" s="793">
        <v>501</v>
      </c>
      <c r="D148" s="765" t="s">
        <v>83</v>
      </c>
      <c r="E148" s="769" t="s">
        <v>12</v>
      </c>
      <c r="F148" s="473"/>
      <c r="G148" s="453"/>
      <c r="H148" s="766" t="s">
        <v>84</v>
      </c>
      <c r="I148" s="454" t="s">
        <v>1184</v>
      </c>
      <c r="J148" s="410" t="s">
        <v>600</v>
      </c>
      <c r="K148" s="453" t="s">
        <v>363</v>
      </c>
      <c r="L148" s="453" t="s">
        <v>340</v>
      </c>
      <c r="M148" s="793" t="s">
        <v>184</v>
      </c>
      <c r="N148" s="408"/>
      <c r="O148" s="455"/>
      <c r="P148" s="455" t="s">
        <v>523</v>
      </c>
      <c r="Q148" s="455"/>
      <c r="R148" s="455"/>
      <c r="S148" s="410"/>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c r="IM148" s="2"/>
      <c r="IN148" s="2"/>
      <c r="IO148" s="2"/>
      <c r="IP148" s="2"/>
      <c r="IQ148" s="2"/>
      <c r="IR148" s="2"/>
      <c r="IS148" s="2"/>
      <c r="IT148" s="2"/>
      <c r="IU148" s="2"/>
      <c r="IV148" s="2"/>
      <c r="IW148" s="2"/>
      <c r="IX148" s="2"/>
      <c r="IY148" s="2"/>
      <c r="IZ148" s="2"/>
      <c r="JA148" s="2"/>
      <c r="JB148" s="2"/>
      <c r="JC148" s="2"/>
      <c r="JD148" s="2"/>
      <c r="JE148" s="2"/>
      <c r="JF148" s="2"/>
      <c r="JG148" s="2"/>
      <c r="JH148" s="2"/>
      <c r="JI148" s="2"/>
      <c r="JJ148" s="2"/>
      <c r="JK148" s="2"/>
      <c r="JL148" s="2"/>
      <c r="JM148" s="2"/>
      <c r="JN148" s="2"/>
      <c r="JO148" s="2"/>
      <c r="JP148" s="2"/>
      <c r="JQ148" s="2"/>
      <c r="JR148" s="2"/>
      <c r="JS148" s="2"/>
      <c r="JT148" s="2"/>
      <c r="JU148" s="2"/>
      <c r="JV148" s="2"/>
      <c r="JW148" s="2"/>
      <c r="JX148" s="2"/>
      <c r="JY148" s="2"/>
      <c r="JZ148" s="2"/>
      <c r="KA148" s="2"/>
      <c r="KB148" s="2"/>
      <c r="KC148" s="2"/>
      <c r="KD148" s="2"/>
      <c r="KE148" s="2"/>
      <c r="KF148" s="2"/>
      <c r="KG148" s="2"/>
      <c r="KH148" s="2"/>
      <c r="KI148" s="2"/>
      <c r="KJ148" s="2"/>
      <c r="KK148" s="2"/>
      <c r="KL148" s="2"/>
      <c r="KM148" s="2"/>
      <c r="KN148" s="2"/>
      <c r="KO148" s="2"/>
      <c r="KP148" s="2"/>
      <c r="KQ148" s="2"/>
      <c r="KR148" s="2"/>
      <c r="KS148" s="2"/>
      <c r="KT148" s="2"/>
      <c r="KU148" s="2"/>
      <c r="KV148" s="2"/>
      <c r="KW148" s="2"/>
      <c r="KX148" s="2"/>
      <c r="KY148" s="2"/>
      <c r="KZ148" s="2"/>
      <c r="LA148" s="2"/>
      <c r="LB148" s="2"/>
      <c r="LC148" s="2"/>
      <c r="LD148" s="2"/>
      <c r="LE148" s="2"/>
      <c r="LF148" s="2"/>
      <c r="LG148" s="2"/>
      <c r="LH148" s="2"/>
      <c r="LI148" s="2"/>
      <c r="LJ148" s="2"/>
      <c r="LK148" s="2"/>
      <c r="LL148" s="2"/>
      <c r="LM148" s="2"/>
      <c r="LN148" s="2"/>
      <c r="LO148" s="2"/>
      <c r="LP148" s="2"/>
      <c r="LQ148" s="2"/>
      <c r="LR148" s="2"/>
      <c r="LS148" s="2"/>
      <c r="LT148" s="2"/>
      <c r="LU148" s="2"/>
      <c r="LV148" s="2"/>
      <c r="LW148" s="2"/>
      <c r="LX148" s="2"/>
      <c r="LY148" s="2"/>
      <c r="LZ148" s="2"/>
      <c r="MA148" s="2"/>
      <c r="MB148" s="2"/>
      <c r="MC148" s="2"/>
      <c r="MD148" s="2"/>
      <c r="ME148" s="2"/>
      <c r="MF148" s="2"/>
      <c r="MG148" s="2"/>
      <c r="MH148" s="2"/>
      <c r="MI148" s="2"/>
      <c r="MJ148" s="2"/>
      <c r="MK148" s="2"/>
      <c r="ML148" s="2"/>
      <c r="MM148" s="2"/>
      <c r="MN148" s="2"/>
      <c r="MO148" s="2"/>
      <c r="MP148" s="2"/>
      <c r="MQ148" s="2"/>
      <c r="MR148" s="2"/>
      <c r="MS148" s="2"/>
      <c r="MT148" s="2"/>
      <c r="MU148" s="2"/>
      <c r="MV148" s="2"/>
      <c r="MW148" s="2"/>
      <c r="MX148" s="2"/>
      <c r="MY148" s="2"/>
      <c r="MZ148" s="2"/>
      <c r="NA148" s="2"/>
      <c r="NB148" s="2"/>
      <c r="NC148" s="2"/>
      <c r="ND148" s="2"/>
      <c r="NE148" s="2"/>
      <c r="NF148" s="2"/>
      <c r="NG148" s="2"/>
      <c r="NH148" s="2"/>
      <c r="NI148" s="2"/>
      <c r="NJ148" s="2"/>
      <c r="NK148" s="2"/>
      <c r="NL148" s="2"/>
      <c r="NM148" s="2"/>
      <c r="NN148" s="2"/>
      <c r="NO148" s="2"/>
      <c r="NP148" s="2"/>
      <c r="NQ148" s="2"/>
      <c r="NR148" s="2"/>
      <c r="NS148" s="2"/>
      <c r="NT148" s="2"/>
      <c r="NU148" s="2"/>
      <c r="NV148" s="2"/>
      <c r="NW148" s="2"/>
      <c r="NX148" s="2"/>
      <c r="NY148" s="2"/>
      <c r="NZ148" s="2"/>
      <c r="OA148" s="2"/>
      <c r="OB148" s="2"/>
      <c r="OC148" s="2"/>
      <c r="OD148" s="2"/>
      <c r="OE148" s="2"/>
      <c r="OF148" s="2"/>
      <c r="OG148" s="2"/>
      <c r="OH148" s="2"/>
      <c r="OI148" s="2"/>
      <c r="OJ148" s="2"/>
      <c r="OK148" s="2"/>
      <c r="OL148" s="2"/>
      <c r="OM148" s="2"/>
      <c r="ON148" s="2"/>
      <c r="OO148" s="2"/>
      <c r="OP148" s="2"/>
      <c r="OQ148" s="2"/>
      <c r="OR148" s="2"/>
      <c r="OS148" s="2"/>
      <c r="OT148" s="2"/>
      <c r="OU148" s="2"/>
      <c r="OV148" s="2"/>
      <c r="OW148" s="2"/>
      <c r="OX148" s="2"/>
      <c r="OY148" s="2"/>
      <c r="OZ148" s="2"/>
      <c r="PA148" s="2"/>
      <c r="PB148" s="2"/>
      <c r="PC148" s="2"/>
      <c r="PD148" s="2"/>
      <c r="PE148" s="2"/>
      <c r="PF148" s="2"/>
      <c r="PG148" s="2"/>
      <c r="PH148" s="2"/>
      <c r="PI148" s="2"/>
      <c r="PJ148" s="2"/>
      <c r="PK148" s="2"/>
      <c r="PL148" s="2"/>
      <c r="PM148" s="2"/>
      <c r="PN148" s="2"/>
      <c r="PO148" s="2"/>
      <c r="PP148" s="2"/>
      <c r="PQ148" s="2"/>
      <c r="PR148" s="2"/>
      <c r="PS148" s="2"/>
      <c r="PT148" s="2"/>
      <c r="PU148" s="2"/>
      <c r="PV148" s="2"/>
      <c r="PW148" s="2"/>
      <c r="PX148" s="2"/>
      <c r="PY148" s="2"/>
      <c r="PZ148" s="2"/>
      <c r="QA148" s="2"/>
      <c r="QB148" s="2"/>
      <c r="QC148" s="2"/>
      <c r="QD148" s="2"/>
      <c r="QE148" s="2"/>
      <c r="QF148" s="2"/>
      <c r="QG148" s="2"/>
      <c r="QH148" s="2"/>
      <c r="QI148" s="2"/>
      <c r="QJ148" s="2"/>
      <c r="QK148" s="2"/>
      <c r="QL148" s="2"/>
      <c r="QM148" s="2"/>
      <c r="QN148" s="2"/>
      <c r="QO148" s="2"/>
      <c r="QP148" s="2"/>
      <c r="QQ148" s="2"/>
      <c r="QR148" s="2"/>
      <c r="QS148" s="2"/>
      <c r="QT148" s="2"/>
      <c r="QU148" s="2"/>
    </row>
    <row r="149" spans="1:463" s="362" customFormat="1" ht="76.8" customHeight="1">
      <c r="A149" s="360"/>
      <c r="B149" s="461">
        <v>313</v>
      </c>
      <c r="C149" s="794"/>
      <c r="D149" s="765"/>
      <c r="E149" s="769"/>
      <c r="F149" s="473" t="s">
        <v>84</v>
      </c>
      <c r="G149" s="453" t="s">
        <v>12</v>
      </c>
      <c r="H149" s="768"/>
      <c r="I149" s="454" t="s">
        <v>1207</v>
      </c>
      <c r="J149" s="410" t="s">
        <v>600</v>
      </c>
      <c r="K149" s="453" t="s">
        <v>363</v>
      </c>
      <c r="L149" s="453" t="s">
        <v>340</v>
      </c>
      <c r="M149" s="794"/>
      <c r="N149" s="408">
        <f t="shared" si="5"/>
        <v>0</v>
      </c>
      <c r="O149" s="455" t="s">
        <v>522</v>
      </c>
      <c r="P149" s="455"/>
      <c r="Q149" s="455"/>
      <c r="R149" s="455" t="s">
        <v>523</v>
      </c>
      <c r="S149" s="410"/>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c r="LI149" s="2"/>
      <c r="LJ149" s="2"/>
      <c r="LK149" s="2"/>
      <c r="LL149" s="2"/>
      <c r="LM149" s="2"/>
      <c r="LN149" s="2"/>
      <c r="LO149" s="2"/>
      <c r="LP149" s="2"/>
      <c r="LQ149" s="2"/>
      <c r="LR149" s="2"/>
      <c r="LS149" s="2"/>
      <c r="LT149" s="2"/>
      <c r="LU149" s="2"/>
      <c r="LV149" s="2"/>
      <c r="LW149" s="2"/>
      <c r="LX149" s="2"/>
      <c r="LY149" s="2"/>
      <c r="LZ149" s="2"/>
      <c r="MA149" s="2"/>
      <c r="MB149" s="2"/>
      <c r="MC149" s="2"/>
      <c r="MD149" s="2"/>
      <c r="ME149" s="2"/>
      <c r="MF149" s="2"/>
      <c r="MG149" s="2"/>
      <c r="MH149" s="2"/>
      <c r="MI149" s="2"/>
      <c r="MJ149" s="2"/>
      <c r="MK149" s="2"/>
      <c r="ML149" s="2"/>
      <c r="MM149" s="2"/>
      <c r="MN149" s="2"/>
      <c r="MO149" s="2"/>
      <c r="MP149" s="2"/>
      <c r="MQ149" s="2"/>
      <c r="MR149" s="2"/>
      <c r="MS149" s="2"/>
      <c r="MT149" s="2"/>
      <c r="MU149" s="2"/>
      <c r="MV149" s="2"/>
      <c r="MW149" s="2"/>
      <c r="MX149" s="2"/>
      <c r="MY149" s="2"/>
      <c r="MZ149" s="2"/>
      <c r="NA149" s="2"/>
      <c r="NB149" s="2"/>
      <c r="NC149" s="2"/>
      <c r="ND149" s="2"/>
      <c r="NE149" s="2"/>
      <c r="NF149" s="2"/>
      <c r="NG149" s="2"/>
      <c r="NH149" s="2"/>
      <c r="NI149" s="2"/>
      <c r="NJ149" s="2"/>
      <c r="NK149" s="2"/>
      <c r="NL149" s="2"/>
      <c r="NM149" s="2"/>
      <c r="NN149" s="2"/>
      <c r="NO149" s="2"/>
      <c r="NP149" s="2"/>
      <c r="NQ149" s="2"/>
      <c r="NR149" s="2"/>
      <c r="NS149" s="2"/>
      <c r="NT149" s="2"/>
      <c r="NU149" s="2"/>
      <c r="NV149" s="2"/>
      <c r="NW149" s="2"/>
      <c r="NX149" s="2"/>
      <c r="NY149" s="2"/>
      <c r="NZ149" s="2"/>
      <c r="OA149" s="2"/>
      <c r="OB149" s="2"/>
      <c r="OC149" s="2"/>
      <c r="OD149" s="2"/>
      <c r="OE149" s="2"/>
      <c r="OF149" s="2"/>
      <c r="OG149" s="2"/>
      <c r="OH149" s="2"/>
      <c r="OI149" s="2"/>
      <c r="OJ149" s="2"/>
      <c r="OK149" s="2"/>
      <c r="OL149" s="2"/>
      <c r="OM149" s="2"/>
      <c r="ON149" s="2"/>
      <c r="OO149" s="2"/>
      <c r="OP149" s="2"/>
      <c r="OQ149" s="2"/>
      <c r="OR149" s="2"/>
      <c r="OS149" s="2"/>
      <c r="OT149" s="2"/>
      <c r="OU149" s="2"/>
      <c r="OV149" s="2"/>
      <c r="OW149" s="2"/>
      <c r="OX149" s="2"/>
      <c r="OY149" s="2"/>
      <c r="OZ149" s="2"/>
      <c r="PA149" s="2"/>
      <c r="PB149" s="2"/>
      <c r="PC149" s="2"/>
      <c r="PD149" s="2"/>
      <c r="PE149" s="2"/>
      <c r="PF149" s="2"/>
      <c r="PG149" s="2"/>
      <c r="PH149" s="2"/>
      <c r="PI149" s="2"/>
      <c r="PJ149" s="2"/>
      <c r="PK149" s="2"/>
      <c r="PL149" s="2"/>
      <c r="PM149" s="2"/>
      <c r="PN149" s="2"/>
      <c r="PO149" s="2"/>
      <c r="PP149" s="2"/>
      <c r="PQ149" s="2"/>
      <c r="PR149" s="2"/>
      <c r="PS149" s="2"/>
      <c r="PT149" s="2"/>
      <c r="PU149" s="2"/>
      <c r="PV149" s="2"/>
      <c r="PW149" s="2"/>
      <c r="PX149" s="2"/>
      <c r="PY149" s="2"/>
      <c r="PZ149" s="2"/>
      <c r="QA149" s="2"/>
      <c r="QB149" s="2"/>
      <c r="QC149" s="2"/>
      <c r="QD149" s="2"/>
      <c r="QE149" s="2"/>
      <c r="QF149" s="2"/>
      <c r="QG149" s="2"/>
      <c r="QH149" s="2"/>
      <c r="QI149" s="2"/>
      <c r="QJ149" s="2"/>
      <c r="QK149" s="2"/>
      <c r="QL149" s="2"/>
      <c r="QM149" s="2"/>
      <c r="QN149" s="2"/>
      <c r="QO149" s="2"/>
      <c r="QP149" s="2"/>
      <c r="QQ149" s="2"/>
      <c r="QR149" s="2"/>
      <c r="QS149" s="2"/>
      <c r="QT149" s="2"/>
      <c r="QU149" s="2"/>
    </row>
    <row r="150" spans="1:463" s="2" customFormat="1" ht="27.75" customHeight="1">
      <c r="A150" s="405"/>
      <c r="B150" s="461">
        <v>318</v>
      </c>
      <c r="C150" s="463">
        <v>508</v>
      </c>
      <c r="D150" s="753" t="s">
        <v>1060</v>
      </c>
      <c r="E150" s="754"/>
      <c r="F150" s="754"/>
      <c r="G150" s="754"/>
      <c r="H150" s="754"/>
      <c r="I150" s="755"/>
      <c r="J150" s="457" t="s">
        <v>331</v>
      </c>
      <c r="K150" s="457" t="s">
        <v>331</v>
      </c>
      <c r="L150" s="457" t="s">
        <v>331</v>
      </c>
      <c r="M150" s="457" t="s">
        <v>331</v>
      </c>
      <c r="N150" s="457" t="s">
        <v>331</v>
      </c>
      <c r="O150" s="457" t="s">
        <v>331</v>
      </c>
      <c r="P150" s="457" t="s">
        <v>331</v>
      </c>
      <c r="Q150" s="457" t="s">
        <v>331</v>
      </c>
      <c r="R150" s="457" t="s">
        <v>331</v>
      </c>
      <c r="S150" s="457" t="s">
        <v>331</v>
      </c>
    </row>
    <row r="151" spans="1:463" s="2" customFormat="1" ht="27.75" customHeight="1">
      <c r="A151" s="405"/>
      <c r="B151" s="461">
        <v>318</v>
      </c>
      <c r="C151" s="463">
        <v>508</v>
      </c>
      <c r="D151" s="762" t="s">
        <v>1026</v>
      </c>
      <c r="E151" s="763"/>
      <c r="F151" s="763"/>
      <c r="G151" s="763"/>
      <c r="H151" s="763"/>
      <c r="I151" s="764"/>
      <c r="J151" s="457" t="s">
        <v>331</v>
      </c>
      <c r="K151" s="457" t="s">
        <v>331</v>
      </c>
      <c r="L151" s="457" t="s">
        <v>331</v>
      </c>
      <c r="M151" s="457" t="s">
        <v>331</v>
      </c>
      <c r="N151" s="457" t="s">
        <v>331</v>
      </c>
      <c r="O151" s="457" t="s">
        <v>331</v>
      </c>
      <c r="P151" s="457" t="s">
        <v>331</v>
      </c>
      <c r="Q151" s="457" t="s">
        <v>331</v>
      </c>
      <c r="R151" s="457" t="s">
        <v>331</v>
      </c>
      <c r="S151" s="457" t="s">
        <v>331</v>
      </c>
      <c r="W151" s="362"/>
      <c r="X151" s="362"/>
      <c r="Y151" s="362"/>
      <c r="Z151" s="362"/>
      <c r="AA151" s="362"/>
      <c r="AB151" s="362"/>
      <c r="AC151" s="362"/>
      <c r="AD151" s="362"/>
      <c r="AE151" s="362"/>
      <c r="AF151" s="362"/>
      <c r="AG151" s="362"/>
      <c r="AH151" s="362"/>
      <c r="AI151" s="362"/>
      <c r="AJ151" s="362"/>
      <c r="AK151" s="362"/>
      <c r="AL151" s="362"/>
      <c r="AM151" s="362"/>
      <c r="AN151" s="362"/>
      <c r="AO151" s="362"/>
      <c r="AP151" s="362"/>
      <c r="AQ151" s="362"/>
      <c r="AR151" s="362"/>
      <c r="AS151" s="362"/>
      <c r="AT151" s="362"/>
      <c r="AU151" s="362"/>
      <c r="AV151" s="362"/>
      <c r="AW151" s="362"/>
      <c r="AX151" s="362"/>
      <c r="AY151" s="362"/>
      <c r="AZ151" s="362"/>
      <c r="BA151" s="362"/>
      <c r="BB151" s="362"/>
      <c r="BC151" s="362"/>
      <c r="BD151" s="362"/>
      <c r="BE151" s="362"/>
      <c r="BF151" s="362"/>
      <c r="BG151" s="362"/>
      <c r="BH151" s="362"/>
      <c r="BI151" s="362"/>
      <c r="BJ151" s="362"/>
      <c r="BK151" s="362"/>
      <c r="BL151" s="362"/>
      <c r="BM151" s="362"/>
      <c r="BN151" s="362"/>
      <c r="BO151" s="362"/>
      <c r="BP151" s="362"/>
      <c r="BQ151" s="362"/>
      <c r="BR151" s="362"/>
      <c r="BS151" s="362"/>
      <c r="BT151" s="362"/>
      <c r="BU151" s="362"/>
      <c r="BV151" s="362"/>
      <c r="BW151" s="362"/>
      <c r="BX151" s="362"/>
      <c r="BY151" s="362"/>
      <c r="BZ151" s="362"/>
      <c r="CA151" s="362"/>
      <c r="CB151" s="362"/>
      <c r="CC151" s="362"/>
      <c r="CD151" s="362"/>
      <c r="CE151" s="362"/>
      <c r="CF151" s="362"/>
      <c r="CG151" s="362"/>
      <c r="CH151" s="362"/>
      <c r="CI151" s="362"/>
      <c r="CJ151" s="362"/>
      <c r="CK151" s="362"/>
      <c r="CL151" s="362"/>
      <c r="CM151" s="362"/>
      <c r="CN151" s="362"/>
      <c r="CO151" s="362"/>
      <c r="CP151" s="362"/>
      <c r="CQ151" s="362"/>
      <c r="CR151" s="362"/>
      <c r="CS151" s="362"/>
      <c r="CT151" s="362"/>
      <c r="CU151" s="362"/>
      <c r="CV151" s="362"/>
      <c r="CW151" s="362"/>
      <c r="CX151" s="362"/>
      <c r="CY151" s="362"/>
      <c r="CZ151" s="362"/>
      <c r="DA151" s="362"/>
      <c r="DB151" s="362"/>
      <c r="DC151" s="362"/>
      <c r="DD151" s="362"/>
      <c r="DE151" s="362"/>
      <c r="DF151" s="362"/>
      <c r="DG151" s="362"/>
      <c r="DH151" s="362"/>
      <c r="DI151" s="362"/>
      <c r="DJ151" s="362"/>
      <c r="DK151" s="362"/>
      <c r="DL151" s="362"/>
      <c r="DM151" s="362"/>
      <c r="DN151" s="362"/>
      <c r="DO151" s="362"/>
      <c r="DP151" s="362"/>
      <c r="DQ151" s="362"/>
      <c r="DR151" s="362"/>
      <c r="DS151" s="362"/>
      <c r="DT151" s="362"/>
      <c r="DU151" s="362"/>
      <c r="DV151" s="362"/>
      <c r="DW151" s="362"/>
      <c r="DX151" s="362"/>
      <c r="DY151" s="362"/>
      <c r="DZ151" s="362"/>
      <c r="EA151" s="362"/>
      <c r="EB151" s="362"/>
      <c r="EC151" s="362"/>
      <c r="ED151" s="362"/>
      <c r="EE151" s="362"/>
      <c r="EF151" s="362"/>
      <c r="EG151" s="362"/>
      <c r="EH151" s="362"/>
      <c r="EI151" s="362"/>
      <c r="EJ151" s="362"/>
      <c r="EK151" s="362"/>
      <c r="EL151" s="362"/>
      <c r="EM151" s="362"/>
      <c r="EN151" s="362"/>
      <c r="EO151" s="362"/>
      <c r="EP151" s="362"/>
      <c r="EQ151" s="362"/>
      <c r="ER151" s="362"/>
      <c r="ES151" s="362"/>
      <c r="ET151" s="362"/>
      <c r="EU151" s="362"/>
      <c r="EV151" s="362"/>
      <c r="EW151" s="362"/>
      <c r="EX151" s="362"/>
      <c r="EY151" s="362"/>
      <c r="EZ151" s="362"/>
      <c r="FA151" s="362"/>
      <c r="FB151" s="362"/>
      <c r="FC151" s="362"/>
      <c r="FD151" s="362"/>
      <c r="FE151" s="362"/>
      <c r="FF151" s="362"/>
      <c r="FG151" s="362"/>
      <c r="FH151" s="362"/>
      <c r="FI151" s="362"/>
      <c r="FJ151" s="362"/>
      <c r="FK151" s="362"/>
      <c r="FL151" s="362"/>
      <c r="FM151" s="362"/>
      <c r="FN151" s="362"/>
      <c r="FO151" s="362"/>
      <c r="FP151" s="362"/>
      <c r="FQ151" s="362"/>
      <c r="FR151" s="362"/>
      <c r="FS151" s="362"/>
      <c r="FT151" s="362"/>
      <c r="FU151" s="362"/>
      <c r="FV151" s="362"/>
      <c r="FW151" s="362"/>
      <c r="FX151" s="362"/>
      <c r="FY151" s="362"/>
      <c r="FZ151" s="362"/>
      <c r="GA151" s="362"/>
      <c r="GB151" s="362"/>
      <c r="GC151" s="362"/>
      <c r="GD151" s="362"/>
      <c r="GE151" s="362"/>
      <c r="GF151" s="362"/>
      <c r="GG151" s="362"/>
      <c r="GH151" s="362"/>
      <c r="GI151" s="362"/>
      <c r="GJ151" s="362"/>
      <c r="GK151" s="362"/>
      <c r="GL151" s="362"/>
      <c r="GM151" s="362"/>
      <c r="GN151" s="362"/>
      <c r="GO151" s="362"/>
      <c r="GP151" s="362"/>
      <c r="GQ151" s="362"/>
      <c r="GR151" s="362"/>
      <c r="GS151" s="362"/>
      <c r="GT151" s="362"/>
      <c r="GU151" s="362"/>
      <c r="GV151" s="362"/>
      <c r="GW151" s="362"/>
      <c r="GX151" s="362"/>
      <c r="GY151" s="362"/>
      <c r="GZ151" s="362"/>
      <c r="HA151" s="362"/>
      <c r="HB151" s="362"/>
      <c r="HC151" s="362"/>
      <c r="HD151" s="362"/>
      <c r="HE151" s="362"/>
      <c r="HF151" s="362"/>
      <c r="HG151" s="362"/>
      <c r="HH151" s="362"/>
      <c r="HI151" s="362"/>
      <c r="HJ151" s="362"/>
      <c r="HK151" s="362"/>
      <c r="HL151" s="362"/>
      <c r="HM151" s="362"/>
      <c r="HN151" s="362"/>
      <c r="HO151" s="362"/>
      <c r="HP151" s="362"/>
      <c r="HQ151" s="362"/>
      <c r="HR151" s="362"/>
      <c r="HS151" s="362"/>
      <c r="HT151" s="362"/>
      <c r="HU151" s="362"/>
      <c r="HV151" s="362"/>
      <c r="HW151" s="362"/>
      <c r="HX151" s="362"/>
      <c r="HY151" s="362"/>
      <c r="HZ151" s="362"/>
      <c r="IA151" s="362"/>
      <c r="IB151" s="362"/>
      <c r="IC151" s="362"/>
      <c r="ID151" s="362"/>
      <c r="IE151" s="362"/>
      <c r="IF151" s="362"/>
      <c r="IG151" s="362"/>
      <c r="IH151" s="362"/>
      <c r="II151" s="362"/>
      <c r="IJ151" s="362"/>
      <c r="IK151" s="362"/>
      <c r="IL151" s="362"/>
      <c r="IM151" s="362"/>
      <c r="IN151" s="362"/>
      <c r="IO151" s="362"/>
      <c r="IP151" s="362"/>
      <c r="IQ151" s="362"/>
      <c r="IR151" s="362"/>
      <c r="IS151" s="362"/>
      <c r="IT151" s="362"/>
      <c r="IU151" s="362"/>
      <c r="IV151" s="362"/>
      <c r="IW151" s="362"/>
      <c r="IX151" s="362"/>
      <c r="IY151" s="362"/>
      <c r="IZ151" s="362"/>
      <c r="JA151" s="362"/>
      <c r="JB151" s="362"/>
      <c r="JC151" s="362"/>
      <c r="JD151" s="362"/>
      <c r="JE151" s="362"/>
      <c r="JF151" s="362"/>
      <c r="JG151" s="362"/>
      <c r="JH151" s="362"/>
      <c r="JI151" s="362"/>
      <c r="JJ151" s="362"/>
      <c r="JK151" s="362"/>
      <c r="JL151" s="362"/>
      <c r="JM151" s="362"/>
      <c r="JN151" s="362"/>
      <c r="JO151" s="362"/>
      <c r="JP151" s="362"/>
      <c r="JQ151" s="362"/>
      <c r="JR151" s="362"/>
      <c r="JS151" s="362"/>
      <c r="JT151" s="362"/>
      <c r="JU151" s="362"/>
      <c r="JV151" s="362"/>
      <c r="JW151" s="362"/>
      <c r="JX151" s="362"/>
      <c r="JY151" s="362"/>
      <c r="JZ151" s="362"/>
      <c r="KA151" s="362"/>
      <c r="KB151" s="362"/>
      <c r="KC151" s="362"/>
      <c r="KD151" s="362"/>
      <c r="KE151" s="362"/>
      <c r="KF151" s="362"/>
      <c r="KG151" s="362"/>
      <c r="KH151" s="362"/>
      <c r="KI151" s="362"/>
      <c r="KJ151" s="362"/>
      <c r="KK151" s="362"/>
      <c r="KL151" s="362"/>
      <c r="KM151" s="362"/>
      <c r="KN151" s="362"/>
      <c r="KO151" s="362"/>
      <c r="KP151" s="362"/>
      <c r="KQ151" s="362"/>
      <c r="KR151" s="362"/>
      <c r="KS151" s="362"/>
      <c r="KT151" s="362"/>
      <c r="KU151" s="362"/>
      <c r="KV151" s="362"/>
      <c r="KW151" s="362"/>
      <c r="KX151" s="362"/>
      <c r="KY151" s="362"/>
      <c r="KZ151" s="362"/>
      <c r="LA151" s="362"/>
      <c r="LB151" s="362"/>
      <c r="LC151" s="362"/>
      <c r="LD151" s="362"/>
      <c r="LE151" s="362"/>
      <c r="LF151" s="362"/>
      <c r="LG151" s="362"/>
      <c r="LH151" s="362"/>
      <c r="LI151" s="362"/>
      <c r="LJ151" s="362"/>
      <c r="LK151" s="362"/>
      <c r="LL151" s="362"/>
      <c r="LM151" s="362"/>
      <c r="LN151" s="362"/>
      <c r="LO151" s="362"/>
      <c r="LP151" s="362"/>
      <c r="LQ151" s="362"/>
      <c r="LR151" s="362"/>
      <c r="LS151" s="362"/>
      <c r="LT151" s="362"/>
      <c r="LU151" s="362"/>
      <c r="LV151" s="362"/>
      <c r="LW151" s="362"/>
      <c r="LX151" s="362"/>
      <c r="LY151" s="362"/>
      <c r="LZ151" s="362"/>
      <c r="MA151" s="362"/>
      <c r="MB151" s="362"/>
      <c r="MC151" s="362"/>
      <c r="MD151" s="362"/>
      <c r="ME151" s="362"/>
      <c r="MF151" s="362"/>
      <c r="MG151" s="362"/>
      <c r="MH151" s="362"/>
      <c r="MI151" s="362"/>
      <c r="MJ151" s="362"/>
      <c r="MK151" s="362"/>
      <c r="ML151" s="362"/>
      <c r="MM151" s="362"/>
      <c r="MN151" s="362"/>
      <c r="MO151" s="362"/>
      <c r="MP151" s="362"/>
      <c r="MQ151" s="362"/>
      <c r="MR151" s="362"/>
      <c r="MS151" s="362"/>
      <c r="MT151" s="362"/>
      <c r="MU151" s="362"/>
      <c r="MV151" s="362"/>
      <c r="MW151" s="362"/>
      <c r="MX151" s="362"/>
      <c r="MY151" s="362"/>
      <c r="MZ151" s="362"/>
      <c r="NA151" s="362"/>
      <c r="NB151" s="362"/>
      <c r="NC151" s="362"/>
      <c r="ND151" s="362"/>
      <c r="NE151" s="362"/>
      <c r="NF151" s="362"/>
      <c r="NG151" s="362"/>
      <c r="NH151" s="362"/>
      <c r="NI151" s="362"/>
      <c r="NJ151" s="362"/>
      <c r="NK151" s="362"/>
      <c r="NL151" s="362"/>
      <c r="NM151" s="362"/>
      <c r="NN151" s="362"/>
      <c r="NO151" s="362"/>
      <c r="NP151" s="362"/>
      <c r="NQ151" s="362"/>
      <c r="NR151" s="362"/>
      <c r="NS151" s="362"/>
      <c r="NT151" s="362"/>
      <c r="NU151" s="362"/>
      <c r="NV151" s="362"/>
      <c r="NW151" s="362"/>
      <c r="NX151" s="362"/>
      <c r="NY151" s="362"/>
      <c r="NZ151" s="362"/>
      <c r="OA151" s="362"/>
      <c r="OB151" s="362"/>
      <c r="OC151" s="362"/>
      <c r="OD151" s="362"/>
      <c r="OE151" s="362"/>
      <c r="OF151" s="362"/>
      <c r="OG151" s="362"/>
      <c r="OH151" s="362"/>
      <c r="OI151" s="362"/>
      <c r="OJ151" s="362"/>
      <c r="OK151" s="362"/>
      <c r="OL151" s="362"/>
      <c r="OM151" s="362"/>
      <c r="ON151" s="362"/>
      <c r="OO151" s="362"/>
      <c r="OP151" s="362"/>
      <c r="OQ151" s="362"/>
      <c r="OR151" s="362"/>
      <c r="OS151" s="362"/>
      <c r="OT151" s="362"/>
      <c r="OU151" s="362"/>
      <c r="OV151" s="362"/>
      <c r="OW151" s="362"/>
      <c r="OX151" s="362"/>
      <c r="OY151" s="362"/>
      <c r="OZ151" s="362"/>
      <c r="PA151" s="362"/>
      <c r="PB151" s="362"/>
      <c r="PC151" s="362"/>
      <c r="PD151" s="362"/>
      <c r="PE151" s="362"/>
      <c r="PF151" s="362"/>
      <c r="PG151" s="362"/>
      <c r="PH151" s="362"/>
      <c r="PI151" s="362"/>
      <c r="PJ151" s="362"/>
      <c r="PK151" s="362"/>
      <c r="PL151" s="362"/>
      <c r="PM151" s="362"/>
      <c r="PN151" s="362"/>
      <c r="PO151" s="362"/>
      <c r="PP151" s="362"/>
      <c r="PQ151" s="362"/>
      <c r="PR151" s="362"/>
      <c r="PS151" s="362"/>
      <c r="PT151" s="362"/>
      <c r="PU151" s="362"/>
      <c r="PV151" s="362"/>
      <c r="PW151" s="362"/>
      <c r="PX151" s="362"/>
      <c r="PY151" s="362"/>
      <c r="PZ151" s="362"/>
      <c r="QA151" s="362"/>
      <c r="QB151" s="362"/>
      <c r="QC151" s="362"/>
      <c r="QD151" s="362"/>
      <c r="QE151" s="362"/>
      <c r="QF151" s="362"/>
      <c r="QG151" s="362"/>
      <c r="QH151" s="362"/>
      <c r="QI151" s="362"/>
      <c r="QJ151" s="362"/>
      <c r="QK151" s="362"/>
      <c r="QL151" s="362"/>
      <c r="QM151" s="362"/>
      <c r="QN151" s="362"/>
      <c r="QO151" s="362"/>
      <c r="QP151" s="362"/>
      <c r="QQ151" s="362"/>
      <c r="QR151" s="362"/>
      <c r="QS151" s="362"/>
      <c r="QT151" s="362"/>
      <c r="QU151" s="362"/>
    </row>
    <row r="152" spans="1:463" s="2" customFormat="1" ht="27.75" customHeight="1">
      <c r="A152" s="405"/>
      <c r="B152" s="461">
        <v>318</v>
      </c>
      <c r="C152" s="463">
        <v>508</v>
      </c>
      <c r="D152" s="753" t="s">
        <v>1027</v>
      </c>
      <c r="E152" s="754"/>
      <c r="F152" s="754"/>
      <c r="G152" s="754"/>
      <c r="H152" s="754"/>
      <c r="I152" s="755"/>
      <c r="J152" s="457" t="s">
        <v>331</v>
      </c>
      <c r="K152" s="457" t="s">
        <v>331</v>
      </c>
      <c r="L152" s="457" t="s">
        <v>331</v>
      </c>
      <c r="M152" s="457" t="s">
        <v>331</v>
      </c>
      <c r="N152" s="457" t="s">
        <v>331</v>
      </c>
      <c r="O152" s="457" t="s">
        <v>331</v>
      </c>
      <c r="P152" s="457" t="s">
        <v>331</v>
      </c>
      <c r="Q152" s="457" t="s">
        <v>331</v>
      </c>
      <c r="R152" s="457" t="s">
        <v>331</v>
      </c>
      <c r="S152" s="457" t="s">
        <v>331</v>
      </c>
      <c r="W152" s="362"/>
      <c r="X152" s="362"/>
      <c r="Y152" s="362"/>
      <c r="Z152" s="362"/>
      <c r="AA152" s="362"/>
      <c r="AB152" s="362"/>
      <c r="AC152" s="362"/>
      <c r="AD152" s="362"/>
      <c r="AE152" s="362"/>
      <c r="AF152" s="362"/>
      <c r="AG152" s="362"/>
      <c r="AH152" s="362"/>
      <c r="AI152" s="362"/>
      <c r="AJ152" s="362"/>
      <c r="AK152" s="362"/>
      <c r="AL152" s="362"/>
      <c r="AM152" s="362"/>
      <c r="AN152" s="362"/>
      <c r="AO152" s="362"/>
      <c r="AP152" s="362"/>
      <c r="AQ152" s="362"/>
      <c r="AR152" s="362"/>
      <c r="AS152" s="362"/>
      <c r="AT152" s="362"/>
      <c r="AU152" s="362"/>
      <c r="AV152" s="362"/>
      <c r="AW152" s="362"/>
      <c r="AX152" s="362"/>
      <c r="AY152" s="362"/>
      <c r="AZ152" s="362"/>
      <c r="BA152" s="362"/>
      <c r="BB152" s="362"/>
      <c r="BC152" s="362"/>
      <c r="BD152" s="362"/>
      <c r="BE152" s="362"/>
      <c r="BF152" s="362"/>
      <c r="BG152" s="362"/>
      <c r="BH152" s="362"/>
      <c r="BI152" s="362"/>
      <c r="BJ152" s="362"/>
      <c r="BK152" s="362"/>
      <c r="BL152" s="362"/>
      <c r="BM152" s="362"/>
      <c r="BN152" s="362"/>
      <c r="BO152" s="362"/>
      <c r="BP152" s="362"/>
      <c r="BQ152" s="362"/>
      <c r="BR152" s="362"/>
      <c r="BS152" s="362"/>
      <c r="BT152" s="362"/>
      <c r="BU152" s="362"/>
      <c r="BV152" s="362"/>
      <c r="BW152" s="362"/>
      <c r="BX152" s="362"/>
      <c r="BY152" s="362"/>
      <c r="BZ152" s="362"/>
      <c r="CA152" s="362"/>
      <c r="CB152" s="362"/>
      <c r="CC152" s="362"/>
      <c r="CD152" s="362"/>
      <c r="CE152" s="362"/>
      <c r="CF152" s="362"/>
      <c r="CG152" s="362"/>
      <c r="CH152" s="362"/>
      <c r="CI152" s="362"/>
      <c r="CJ152" s="362"/>
      <c r="CK152" s="362"/>
      <c r="CL152" s="362"/>
      <c r="CM152" s="362"/>
      <c r="CN152" s="362"/>
      <c r="CO152" s="362"/>
      <c r="CP152" s="362"/>
      <c r="CQ152" s="362"/>
      <c r="CR152" s="362"/>
      <c r="CS152" s="362"/>
      <c r="CT152" s="362"/>
      <c r="CU152" s="362"/>
      <c r="CV152" s="362"/>
      <c r="CW152" s="362"/>
      <c r="CX152" s="362"/>
      <c r="CY152" s="362"/>
      <c r="CZ152" s="362"/>
      <c r="DA152" s="362"/>
      <c r="DB152" s="362"/>
      <c r="DC152" s="362"/>
      <c r="DD152" s="362"/>
      <c r="DE152" s="362"/>
      <c r="DF152" s="362"/>
      <c r="DG152" s="362"/>
      <c r="DH152" s="362"/>
      <c r="DI152" s="362"/>
      <c r="DJ152" s="362"/>
      <c r="DK152" s="362"/>
      <c r="DL152" s="362"/>
      <c r="DM152" s="362"/>
      <c r="DN152" s="362"/>
      <c r="DO152" s="362"/>
      <c r="DP152" s="362"/>
      <c r="DQ152" s="362"/>
      <c r="DR152" s="362"/>
      <c r="DS152" s="362"/>
      <c r="DT152" s="362"/>
      <c r="DU152" s="362"/>
      <c r="DV152" s="362"/>
      <c r="DW152" s="362"/>
      <c r="DX152" s="362"/>
      <c r="DY152" s="362"/>
      <c r="DZ152" s="362"/>
      <c r="EA152" s="362"/>
      <c r="EB152" s="362"/>
      <c r="EC152" s="362"/>
      <c r="ED152" s="362"/>
      <c r="EE152" s="362"/>
      <c r="EF152" s="362"/>
      <c r="EG152" s="362"/>
      <c r="EH152" s="362"/>
      <c r="EI152" s="362"/>
      <c r="EJ152" s="362"/>
      <c r="EK152" s="362"/>
      <c r="EL152" s="362"/>
      <c r="EM152" s="362"/>
      <c r="EN152" s="362"/>
      <c r="EO152" s="362"/>
      <c r="EP152" s="362"/>
      <c r="EQ152" s="362"/>
      <c r="ER152" s="362"/>
      <c r="ES152" s="362"/>
      <c r="ET152" s="362"/>
      <c r="EU152" s="362"/>
      <c r="EV152" s="362"/>
      <c r="EW152" s="362"/>
      <c r="EX152" s="362"/>
      <c r="EY152" s="362"/>
      <c r="EZ152" s="362"/>
      <c r="FA152" s="362"/>
      <c r="FB152" s="362"/>
      <c r="FC152" s="362"/>
      <c r="FD152" s="362"/>
      <c r="FE152" s="362"/>
      <c r="FF152" s="362"/>
      <c r="FG152" s="362"/>
      <c r="FH152" s="362"/>
      <c r="FI152" s="362"/>
      <c r="FJ152" s="362"/>
      <c r="FK152" s="362"/>
      <c r="FL152" s="362"/>
      <c r="FM152" s="362"/>
      <c r="FN152" s="362"/>
      <c r="FO152" s="362"/>
      <c r="FP152" s="362"/>
      <c r="FQ152" s="362"/>
      <c r="FR152" s="362"/>
      <c r="FS152" s="362"/>
      <c r="FT152" s="362"/>
      <c r="FU152" s="362"/>
      <c r="FV152" s="362"/>
      <c r="FW152" s="362"/>
      <c r="FX152" s="362"/>
      <c r="FY152" s="362"/>
      <c r="FZ152" s="362"/>
      <c r="GA152" s="362"/>
      <c r="GB152" s="362"/>
      <c r="GC152" s="362"/>
      <c r="GD152" s="362"/>
      <c r="GE152" s="362"/>
      <c r="GF152" s="362"/>
      <c r="GG152" s="362"/>
      <c r="GH152" s="362"/>
      <c r="GI152" s="362"/>
      <c r="GJ152" s="362"/>
      <c r="GK152" s="362"/>
      <c r="GL152" s="362"/>
      <c r="GM152" s="362"/>
      <c r="GN152" s="362"/>
      <c r="GO152" s="362"/>
      <c r="GP152" s="362"/>
      <c r="GQ152" s="362"/>
      <c r="GR152" s="362"/>
      <c r="GS152" s="362"/>
      <c r="GT152" s="362"/>
      <c r="GU152" s="362"/>
      <c r="GV152" s="362"/>
      <c r="GW152" s="362"/>
      <c r="GX152" s="362"/>
      <c r="GY152" s="362"/>
      <c r="GZ152" s="362"/>
      <c r="HA152" s="362"/>
      <c r="HB152" s="362"/>
      <c r="HC152" s="362"/>
      <c r="HD152" s="362"/>
      <c r="HE152" s="362"/>
      <c r="HF152" s="362"/>
      <c r="HG152" s="362"/>
      <c r="HH152" s="362"/>
      <c r="HI152" s="362"/>
      <c r="HJ152" s="362"/>
      <c r="HK152" s="362"/>
      <c r="HL152" s="362"/>
      <c r="HM152" s="362"/>
      <c r="HN152" s="362"/>
      <c r="HO152" s="362"/>
      <c r="HP152" s="362"/>
      <c r="HQ152" s="362"/>
      <c r="HR152" s="362"/>
      <c r="HS152" s="362"/>
      <c r="HT152" s="362"/>
      <c r="HU152" s="362"/>
      <c r="HV152" s="362"/>
      <c r="HW152" s="362"/>
      <c r="HX152" s="362"/>
      <c r="HY152" s="362"/>
      <c r="HZ152" s="362"/>
      <c r="IA152" s="362"/>
      <c r="IB152" s="362"/>
      <c r="IC152" s="362"/>
      <c r="ID152" s="362"/>
      <c r="IE152" s="362"/>
      <c r="IF152" s="362"/>
      <c r="IG152" s="362"/>
      <c r="IH152" s="362"/>
      <c r="II152" s="362"/>
      <c r="IJ152" s="362"/>
      <c r="IK152" s="362"/>
      <c r="IL152" s="362"/>
      <c r="IM152" s="362"/>
      <c r="IN152" s="362"/>
      <c r="IO152" s="362"/>
      <c r="IP152" s="362"/>
      <c r="IQ152" s="362"/>
      <c r="IR152" s="362"/>
      <c r="IS152" s="362"/>
      <c r="IT152" s="362"/>
      <c r="IU152" s="362"/>
      <c r="IV152" s="362"/>
      <c r="IW152" s="362"/>
      <c r="IX152" s="362"/>
      <c r="IY152" s="362"/>
      <c r="IZ152" s="362"/>
      <c r="JA152" s="362"/>
      <c r="JB152" s="362"/>
      <c r="JC152" s="362"/>
      <c r="JD152" s="362"/>
      <c r="JE152" s="362"/>
      <c r="JF152" s="362"/>
      <c r="JG152" s="362"/>
      <c r="JH152" s="362"/>
      <c r="JI152" s="362"/>
      <c r="JJ152" s="362"/>
      <c r="JK152" s="362"/>
      <c r="JL152" s="362"/>
      <c r="JM152" s="362"/>
      <c r="JN152" s="362"/>
      <c r="JO152" s="362"/>
      <c r="JP152" s="362"/>
      <c r="JQ152" s="362"/>
      <c r="JR152" s="362"/>
      <c r="JS152" s="362"/>
      <c r="JT152" s="362"/>
      <c r="JU152" s="362"/>
      <c r="JV152" s="362"/>
      <c r="JW152" s="362"/>
      <c r="JX152" s="362"/>
      <c r="JY152" s="362"/>
      <c r="JZ152" s="362"/>
      <c r="KA152" s="362"/>
      <c r="KB152" s="362"/>
      <c r="KC152" s="362"/>
      <c r="KD152" s="362"/>
      <c r="KE152" s="362"/>
      <c r="KF152" s="362"/>
      <c r="KG152" s="362"/>
      <c r="KH152" s="362"/>
      <c r="KI152" s="362"/>
      <c r="KJ152" s="362"/>
      <c r="KK152" s="362"/>
      <c r="KL152" s="362"/>
      <c r="KM152" s="362"/>
      <c r="KN152" s="362"/>
      <c r="KO152" s="362"/>
      <c r="KP152" s="362"/>
      <c r="KQ152" s="362"/>
      <c r="KR152" s="362"/>
      <c r="KS152" s="362"/>
      <c r="KT152" s="362"/>
      <c r="KU152" s="362"/>
      <c r="KV152" s="362"/>
      <c r="KW152" s="362"/>
      <c r="KX152" s="362"/>
      <c r="KY152" s="362"/>
      <c r="KZ152" s="362"/>
      <c r="LA152" s="362"/>
      <c r="LB152" s="362"/>
      <c r="LC152" s="362"/>
      <c r="LD152" s="362"/>
      <c r="LE152" s="362"/>
      <c r="LF152" s="362"/>
      <c r="LG152" s="362"/>
      <c r="LH152" s="362"/>
      <c r="LI152" s="362"/>
      <c r="LJ152" s="362"/>
      <c r="LK152" s="362"/>
      <c r="LL152" s="362"/>
      <c r="LM152" s="362"/>
      <c r="LN152" s="362"/>
      <c r="LO152" s="362"/>
      <c r="LP152" s="362"/>
      <c r="LQ152" s="362"/>
      <c r="LR152" s="362"/>
      <c r="LS152" s="362"/>
      <c r="LT152" s="362"/>
      <c r="LU152" s="362"/>
      <c r="LV152" s="362"/>
      <c r="LW152" s="362"/>
      <c r="LX152" s="362"/>
      <c r="LY152" s="362"/>
      <c r="LZ152" s="362"/>
      <c r="MA152" s="362"/>
      <c r="MB152" s="362"/>
      <c r="MC152" s="362"/>
      <c r="MD152" s="362"/>
      <c r="ME152" s="362"/>
      <c r="MF152" s="362"/>
      <c r="MG152" s="362"/>
      <c r="MH152" s="362"/>
      <c r="MI152" s="362"/>
      <c r="MJ152" s="362"/>
      <c r="MK152" s="362"/>
      <c r="ML152" s="362"/>
      <c r="MM152" s="362"/>
      <c r="MN152" s="362"/>
      <c r="MO152" s="362"/>
      <c r="MP152" s="362"/>
      <c r="MQ152" s="362"/>
      <c r="MR152" s="362"/>
      <c r="MS152" s="362"/>
      <c r="MT152" s="362"/>
      <c r="MU152" s="362"/>
      <c r="MV152" s="362"/>
      <c r="MW152" s="362"/>
      <c r="MX152" s="362"/>
      <c r="MY152" s="362"/>
      <c r="MZ152" s="362"/>
      <c r="NA152" s="362"/>
      <c r="NB152" s="362"/>
      <c r="NC152" s="362"/>
      <c r="ND152" s="362"/>
      <c r="NE152" s="362"/>
      <c r="NF152" s="362"/>
      <c r="NG152" s="362"/>
      <c r="NH152" s="362"/>
      <c r="NI152" s="362"/>
      <c r="NJ152" s="362"/>
      <c r="NK152" s="362"/>
      <c r="NL152" s="362"/>
      <c r="NM152" s="362"/>
      <c r="NN152" s="362"/>
      <c r="NO152" s="362"/>
      <c r="NP152" s="362"/>
      <c r="NQ152" s="362"/>
      <c r="NR152" s="362"/>
      <c r="NS152" s="362"/>
      <c r="NT152" s="362"/>
      <c r="NU152" s="362"/>
      <c r="NV152" s="362"/>
      <c r="NW152" s="362"/>
      <c r="NX152" s="362"/>
      <c r="NY152" s="362"/>
      <c r="NZ152" s="362"/>
      <c r="OA152" s="362"/>
      <c r="OB152" s="362"/>
      <c r="OC152" s="362"/>
      <c r="OD152" s="362"/>
      <c r="OE152" s="362"/>
      <c r="OF152" s="362"/>
      <c r="OG152" s="362"/>
      <c r="OH152" s="362"/>
      <c r="OI152" s="362"/>
      <c r="OJ152" s="362"/>
      <c r="OK152" s="362"/>
      <c r="OL152" s="362"/>
      <c r="OM152" s="362"/>
      <c r="ON152" s="362"/>
      <c r="OO152" s="362"/>
      <c r="OP152" s="362"/>
      <c r="OQ152" s="362"/>
      <c r="OR152" s="362"/>
      <c r="OS152" s="362"/>
      <c r="OT152" s="362"/>
      <c r="OU152" s="362"/>
      <c r="OV152" s="362"/>
      <c r="OW152" s="362"/>
      <c r="OX152" s="362"/>
      <c r="OY152" s="362"/>
      <c r="OZ152" s="362"/>
      <c r="PA152" s="362"/>
      <c r="PB152" s="362"/>
      <c r="PC152" s="362"/>
      <c r="PD152" s="362"/>
      <c r="PE152" s="362"/>
      <c r="PF152" s="362"/>
      <c r="PG152" s="362"/>
      <c r="PH152" s="362"/>
      <c r="PI152" s="362"/>
      <c r="PJ152" s="362"/>
      <c r="PK152" s="362"/>
      <c r="PL152" s="362"/>
      <c r="PM152" s="362"/>
      <c r="PN152" s="362"/>
      <c r="PO152" s="362"/>
      <c r="PP152" s="362"/>
      <c r="PQ152" s="362"/>
      <c r="PR152" s="362"/>
      <c r="PS152" s="362"/>
      <c r="PT152" s="362"/>
      <c r="PU152" s="362"/>
      <c r="PV152" s="362"/>
      <c r="PW152" s="362"/>
      <c r="PX152" s="362"/>
      <c r="PY152" s="362"/>
      <c r="PZ152" s="362"/>
      <c r="QA152" s="362"/>
      <c r="QB152" s="362"/>
      <c r="QC152" s="362"/>
      <c r="QD152" s="362"/>
      <c r="QE152" s="362"/>
      <c r="QF152" s="362"/>
      <c r="QG152" s="362"/>
      <c r="QH152" s="362"/>
      <c r="QI152" s="362"/>
      <c r="QJ152" s="362"/>
      <c r="QK152" s="362"/>
      <c r="QL152" s="362"/>
      <c r="QM152" s="362"/>
      <c r="QN152" s="362"/>
      <c r="QO152" s="362"/>
      <c r="QP152" s="362"/>
      <c r="QQ152" s="362"/>
      <c r="QR152" s="362"/>
      <c r="QS152" s="362"/>
      <c r="QT152" s="362"/>
      <c r="QU152" s="362"/>
    </row>
    <row r="153" spans="1:463" s="362" customFormat="1" ht="42" customHeight="1">
      <c r="A153" s="360"/>
      <c r="B153" s="461"/>
      <c r="C153" s="455"/>
      <c r="D153" s="469"/>
      <c r="E153" s="453"/>
      <c r="F153" s="472"/>
      <c r="G153" s="453"/>
      <c r="H153" s="454"/>
      <c r="I153" s="454" t="s">
        <v>1146</v>
      </c>
      <c r="J153" s="410" t="s">
        <v>600</v>
      </c>
      <c r="K153" s="453" t="s">
        <v>363</v>
      </c>
      <c r="L153" s="453" t="s">
        <v>340</v>
      </c>
      <c r="M153" s="457" t="s">
        <v>184</v>
      </c>
      <c r="N153" s="408"/>
      <c r="O153" s="455" t="s">
        <v>522</v>
      </c>
      <c r="P153" s="455" t="s">
        <v>522</v>
      </c>
      <c r="Q153" s="455" t="s">
        <v>522</v>
      </c>
      <c r="R153" s="455" t="s">
        <v>522</v>
      </c>
      <c r="S153" s="410"/>
    </row>
    <row r="154" spans="1:463" s="362" customFormat="1" ht="47.25" customHeight="1">
      <c r="A154" s="360"/>
      <c r="B154" s="461"/>
      <c r="C154" s="455"/>
      <c r="D154" s="803" t="s">
        <v>1098</v>
      </c>
      <c r="E154" s="769" t="s">
        <v>10</v>
      </c>
      <c r="F154" s="472"/>
      <c r="G154" s="453"/>
      <c r="H154" s="795" t="s">
        <v>88</v>
      </c>
      <c r="I154" s="454" t="s">
        <v>1169</v>
      </c>
      <c r="J154" s="410" t="s">
        <v>600</v>
      </c>
      <c r="K154" s="453" t="s">
        <v>356</v>
      </c>
      <c r="L154" s="453" t="s">
        <v>340</v>
      </c>
      <c r="M154" s="457"/>
      <c r="N154" s="408"/>
      <c r="O154" s="455"/>
      <c r="P154" s="455" t="s">
        <v>520</v>
      </c>
      <c r="Q154" s="455"/>
      <c r="R154" s="455"/>
      <c r="S154" s="410"/>
    </row>
    <row r="155" spans="1:463" s="362" customFormat="1" ht="42" customHeight="1">
      <c r="A155" s="360"/>
      <c r="B155" s="461"/>
      <c r="C155" s="455"/>
      <c r="D155" s="803"/>
      <c r="E155" s="769"/>
      <c r="F155" s="472"/>
      <c r="G155" s="453"/>
      <c r="H155" s="796"/>
      <c r="I155" s="458" t="s">
        <v>1227</v>
      </c>
      <c r="J155" s="410" t="s">
        <v>600</v>
      </c>
      <c r="K155" s="453" t="s">
        <v>363</v>
      </c>
      <c r="L155" s="453" t="s">
        <v>340</v>
      </c>
      <c r="M155" s="457" t="s">
        <v>184</v>
      </c>
      <c r="N155" s="408"/>
      <c r="O155" s="455"/>
      <c r="P155" s="455"/>
      <c r="Q155" s="455"/>
      <c r="R155" s="463" t="s">
        <v>519</v>
      </c>
      <c r="S155" s="410"/>
    </row>
    <row r="156" spans="1:463" s="362" customFormat="1" ht="37.5" customHeight="1">
      <c r="A156" s="360"/>
      <c r="B156" s="461">
        <v>320</v>
      </c>
      <c r="C156" s="455">
        <v>512</v>
      </c>
      <c r="D156" s="803"/>
      <c r="E156" s="769"/>
      <c r="F156" s="472"/>
      <c r="G156" s="453"/>
      <c r="H156" s="797"/>
      <c r="I156" s="454" t="s">
        <v>1099</v>
      </c>
      <c r="J156" s="410" t="s">
        <v>600</v>
      </c>
      <c r="K156" s="453" t="s">
        <v>363</v>
      </c>
      <c r="L156" s="453" t="s">
        <v>340</v>
      </c>
      <c r="M156" s="455" t="s">
        <v>184</v>
      </c>
      <c r="N156" s="408">
        <f t="shared" si="5"/>
        <v>1</v>
      </c>
      <c r="O156" s="455"/>
      <c r="P156" s="455"/>
      <c r="Q156" s="455"/>
      <c r="R156" s="455" t="s">
        <v>521</v>
      </c>
      <c r="S156" s="425"/>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c r="MI156" s="2"/>
      <c r="MJ156" s="2"/>
      <c r="MK156" s="2"/>
      <c r="ML156" s="2"/>
      <c r="MM156" s="2"/>
      <c r="MN156" s="2"/>
      <c r="MO156" s="2"/>
      <c r="MP156" s="2"/>
      <c r="MQ156" s="2"/>
      <c r="MR156" s="2"/>
      <c r="MS156" s="2"/>
      <c r="MT156" s="2"/>
      <c r="MU156" s="2"/>
      <c r="MV156" s="2"/>
      <c r="MW156" s="2"/>
      <c r="MX156" s="2"/>
      <c r="MY156" s="2"/>
      <c r="MZ156" s="2"/>
      <c r="NA156" s="2"/>
      <c r="NB156" s="2"/>
      <c r="NC156" s="2"/>
      <c r="ND156" s="2"/>
      <c r="NE156" s="2"/>
      <c r="NF156" s="2"/>
      <c r="NG156" s="2"/>
      <c r="NH156" s="2"/>
      <c r="NI156" s="2"/>
      <c r="NJ156" s="2"/>
      <c r="NK156" s="2"/>
      <c r="NL156" s="2"/>
      <c r="NM156" s="2"/>
      <c r="NN156" s="2"/>
      <c r="NO156" s="2"/>
      <c r="NP156" s="2"/>
      <c r="NQ156" s="2"/>
      <c r="NR156" s="2"/>
      <c r="NS156" s="2"/>
      <c r="NT156" s="2"/>
      <c r="NU156" s="2"/>
      <c r="NV156" s="2"/>
      <c r="NW156" s="2"/>
      <c r="NX156" s="2"/>
      <c r="NY156" s="2"/>
      <c r="NZ156" s="2"/>
      <c r="OA156" s="2"/>
      <c r="OB156" s="2"/>
      <c r="OC156" s="2"/>
      <c r="OD156" s="2"/>
      <c r="OE156" s="2"/>
      <c r="OF156" s="2"/>
      <c r="OG156" s="2"/>
      <c r="OH156" s="2"/>
      <c r="OI156" s="2"/>
      <c r="OJ156" s="2"/>
      <c r="OK156" s="2"/>
      <c r="OL156" s="2"/>
      <c r="OM156" s="2"/>
      <c r="ON156" s="2"/>
      <c r="OO156" s="2"/>
      <c r="OP156" s="2"/>
      <c r="OQ156" s="2"/>
      <c r="OR156" s="2"/>
      <c r="OS156" s="2"/>
      <c r="OT156" s="2"/>
      <c r="OU156" s="2"/>
      <c r="OV156" s="2"/>
      <c r="OW156" s="2"/>
      <c r="OX156" s="2"/>
      <c r="OY156" s="2"/>
      <c r="OZ156" s="2"/>
      <c r="PA156" s="2"/>
      <c r="PB156" s="2"/>
      <c r="PC156" s="2"/>
      <c r="PD156" s="2"/>
      <c r="PE156" s="2"/>
      <c r="PF156" s="2"/>
      <c r="PG156" s="2"/>
      <c r="PH156" s="2"/>
      <c r="PI156" s="2"/>
      <c r="PJ156" s="2"/>
      <c r="PK156" s="2"/>
      <c r="PL156" s="2"/>
      <c r="PM156" s="2"/>
      <c r="PN156" s="2"/>
      <c r="PO156" s="2"/>
      <c r="PP156" s="2"/>
      <c r="PQ156" s="2"/>
      <c r="PR156" s="2"/>
      <c r="PS156" s="2"/>
      <c r="PT156" s="2"/>
      <c r="PU156" s="2"/>
      <c r="PV156" s="2"/>
      <c r="PW156" s="2"/>
      <c r="PX156" s="2"/>
      <c r="PY156" s="2"/>
      <c r="PZ156" s="2"/>
      <c r="QA156" s="2"/>
      <c r="QB156" s="2"/>
      <c r="QC156" s="2"/>
      <c r="QD156" s="2"/>
      <c r="QE156" s="2"/>
      <c r="QF156" s="2"/>
      <c r="QG156" s="2"/>
      <c r="QH156" s="2"/>
      <c r="QI156" s="2"/>
      <c r="QJ156" s="2"/>
      <c r="QK156" s="2"/>
      <c r="QL156" s="2"/>
      <c r="QM156" s="2"/>
      <c r="QN156" s="2"/>
      <c r="QO156" s="2"/>
      <c r="QP156" s="2"/>
      <c r="QQ156" s="2"/>
      <c r="QR156" s="2"/>
      <c r="QS156" s="2"/>
      <c r="QT156" s="2"/>
      <c r="QU156" s="2"/>
    </row>
    <row r="157" spans="1:463" s="2" customFormat="1" ht="24.75" customHeight="1">
      <c r="A157" s="405"/>
      <c r="B157" s="461">
        <v>322</v>
      </c>
      <c r="C157" s="463">
        <v>518</v>
      </c>
      <c r="D157" s="753" t="s">
        <v>170</v>
      </c>
      <c r="E157" s="754"/>
      <c r="F157" s="754"/>
      <c r="G157" s="754"/>
      <c r="H157" s="754"/>
      <c r="I157" s="755"/>
      <c r="J157" s="457" t="s">
        <v>331</v>
      </c>
      <c r="K157" s="457" t="s">
        <v>331</v>
      </c>
      <c r="L157" s="457" t="s">
        <v>331</v>
      </c>
      <c r="M157" s="457" t="s">
        <v>331</v>
      </c>
      <c r="N157" s="457" t="s">
        <v>331</v>
      </c>
      <c r="O157" s="457" t="s">
        <v>331</v>
      </c>
      <c r="P157" s="457" t="s">
        <v>331</v>
      </c>
      <c r="Q157" s="457" t="s">
        <v>331</v>
      </c>
      <c r="R157" s="457" t="s">
        <v>331</v>
      </c>
      <c r="S157" s="457" t="s">
        <v>331</v>
      </c>
    </row>
    <row r="158" spans="1:463" s="2" customFormat="1" ht="24.75" customHeight="1">
      <c r="A158" s="405"/>
      <c r="B158" s="461">
        <v>328</v>
      </c>
      <c r="C158" s="463">
        <v>525</v>
      </c>
      <c r="D158" s="753" t="s">
        <v>284</v>
      </c>
      <c r="E158" s="754"/>
      <c r="F158" s="754"/>
      <c r="G158" s="754"/>
      <c r="H158" s="754"/>
      <c r="I158" s="754"/>
      <c r="J158" s="755"/>
      <c r="K158" s="457" t="s">
        <v>331</v>
      </c>
      <c r="L158" s="457" t="s">
        <v>331</v>
      </c>
      <c r="M158" s="457"/>
      <c r="N158" s="457" t="s">
        <v>331</v>
      </c>
      <c r="O158" s="457" t="s">
        <v>331</v>
      </c>
      <c r="P158" s="457" t="s">
        <v>331</v>
      </c>
      <c r="Q158" s="457" t="s">
        <v>331</v>
      </c>
      <c r="R158" s="457" t="s">
        <v>331</v>
      </c>
      <c r="S158" s="457" t="s">
        <v>331</v>
      </c>
    </row>
    <row r="159" spans="1:463" s="2" customFormat="1" ht="24.75" customHeight="1">
      <c r="A159" s="405"/>
      <c r="B159" s="461">
        <v>328</v>
      </c>
      <c r="C159" s="463">
        <v>526</v>
      </c>
      <c r="D159" s="753" t="s">
        <v>1018</v>
      </c>
      <c r="E159" s="754"/>
      <c r="F159" s="754"/>
      <c r="G159" s="754"/>
      <c r="H159" s="754"/>
      <c r="I159" s="755"/>
      <c r="J159" s="457" t="s">
        <v>331</v>
      </c>
      <c r="K159" s="457" t="s">
        <v>331</v>
      </c>
      <c r="L159" s="457" t="s">
        <v>331</v>
      </c>
      <c r="M159" s="457"/>
      <c r="N159" s="457" t="s">
        <v>331</v>
      </c>
      <c r="O159" s="457" t="s">
        <v>331</v>
      </c>
      <c r="P159" s="457" t="s">
        <v>331</v>
      </c>
      <c r="Q159" s="457" t="s">
        <v>331</v>
      </c>
      <c r="R159" s="457" t="s">
        <v>331</v>
      </c>
      <c r="S159" s="457" t="s">
        <v>331</v>
      </c>
      <c r="W159" s="362"/>
      <c r="X159" s="362"/>
      <c r="Y159" s="362"/>
      <c r="Z159" s="362"/>
      <c r="AA159" s="362"/>
      <c r="AB159" s="362"/>
      <c r="AC159" s="362"/>
      <c r="AD159" s="362"/>
      <c r="AE159" s="362"/>
      <c r="AF159" s="362"/>
      <c r="AG159" s="362"/>
      <c r="AH159" s="362"/>
      <c r="AI159" s="362"/>
      <c r="AJ159" s="362"/>
      <c r="AK159" s="362"/>
      <c r="AL159" s="362"/>
      <c r="AM159" s="362"/>
      <c r="AN159" s="362"/>
      <c r="AO159" s="362"/>
      <c r="AP159" s="362"/>
      <c r="AQ159" s="362"/>
      <c r="AR159" s="362"/>
      <c r="AS159" s="362"/>
      <c r="AT159" s="362"/>
      <c r="AU159" s="362"/>
      <c r="AV159" s="362"/>
      <c r="AW159" s="362"/>
      <c r="AX159" s="362"/>
      <c r="AY159" s="362"/>
      <c r="AZ159" s="362"/>
      <c r="BA159" s="362"/>
      <c r="BB159" s="362"/>
      <c r="BC159" s="362"/>
      <c r="BD159" s="362"/>
      <c r="BE159" s="362"/>
      <c r="BF159" s="362"/>
      <c r="BG159" s="362"/>
      <c r="BH159" s="362"/>
      <c r="BI159" s="362"/>
      <c r="BJ159" s="362"/>
      <c r="BK159" s="362"/>
      <c r="BL159" s="362"/>
      <c r="BM159" s="362"/>
      <c r="BN159" s="362"/>
      <c r="BO159" s="362"/>
      <c r="BP159" s="362"/>
      <c r="BQ159" s="362"/>
      <c r="BR159" s="362"/>
      <c r="BS159" s="362"/>
      <c r="BT159" s="362"/>
      <c r="BU159" s="362"/>
      <c r="BV159" s="362"/>
      <c r="BW159" s="362"/>
      <c r="BX159" s="362"/>
      <c r="BY159" s="362"/>
      <c r="BZ159" s="362"/>
      <c r="CA159" s="362"/>
      <c r="CB159" s="362"/>
      <c r="CC159" s="362"/>
      <c r="CD159" s="362"/>
      <c r="CE159" s="362"/>
      <c r="CF159" s="362"/>
      <c r="CG159" s="362"/>
      <c r="CH159" s="362"/>
      <c r="CI159" s="362"/>
      <c r="CJ159" s="362"/>
      <c r="CK159" s="362"/>
      <c r="CL159" s="362"/>
      <c r="CM159" s="362"/>
      <c r="CN159" s="362"/>
      <c r="CO159" s="362"/>
      <c r="CP159" s="362"/>
      <c r="CQ159" s="362"/>
      <c r="CR159" s="362"/>
      <c r="CS159" s="362"/>
      <c r="CT159" s="362"/>
      <c r="CU159" s="362"/>
      <c r="CV159" s="362"/>
      <c r="CW159" s="362"/>
      <c r="CX159" s="362"/>
      <c r="CY159" s="362"/>
      <c r="CZ159" s="362"/>
      <c r="DA159" s="362"/>
      <c r="DB159" s="362"/>
      <c r="DC159" s="362"/>
      <c r="DD159" s="362"/>
      <c r="DE159" s="362"/>
      <c r="DF159" s="362"/>
      <c r="DG159" s="362"/>
      <c r="DH159" s="362"/>
      <c r="DI159" s="362"/>
      <c r="DJ159" s="362"/>
      <c r="DK159" s="362"/>
      <c r="DL159" s="362"/>
      <c r="DM159" s="362"/>
      <c r="DN159" s="362"/>
      <c r="DO159" s="362"/>
      <c r="DP159" s="362"/>
      <c r="DQ159" s="362"/>
      <c r="DR159" s="362"/>
      <c r="DS159" s="362"/>
      <c r="DT159" s="362"/>
      <c r="DU159" s="362"/>
      <c r="DV159" s="362"/>
      <c r="DW159" s="362"/>
      <c r="DX159" s="362"/>
      <c r="DY159" s="362"/>
      <c r="DZ159" s="362"/>
      <c r="EA159" s="362"/>
      <c r="EB159" s="362"/>
      <c r="EC159" s="362"/>
      <c r="ED159" s="362"/>
      <c r="EE159" s="362"/>
      <c r="EF159" s="362"/>
      <c r="EG159" s="362"/>
      <c r="EH159" s="362"/>
      <c r="EI159" s="362"/>
      <c r="EJ159" s="362"/>
      <c r="EK159" s="362"/>
      <c r="EL159" s="362"/>
      <c r="EM159" s="362"/>
      <c r="EN159" s="362"/>
      <c r="EO159" s="362"/>
      <c r="EP159" s="362"/>
      <c r="EQ159" s="362"/>
      <c r="ER159" s="362"/>
      <c r="ES159" s="362"/>
      <c r="ET159" s="362"/>
      <c r="EU159" s="362"/>
      <c r="EV159" s="362"/>
      <c r="EW159" s="362"/>
      <c r="EX159" s="362"/>
      <c r="EY159" s="362"/>
      <c r="EZ159" s="362"/>
      <c r="FA159" s="362"/>
      <c r="FB159" s="362"/>
      <c r="FC159" s="362"/>
      <c r="FD159" s="362"/>
      <c r="FE159" s="362"/>
      <c r="FF159" s="362"/>
      <c r="FG159" s="362"/>
      <c r="FH159" s="362"/>
      <c r="FI159" s="362"/>
      <c r="FJ159" s="362"/>
      <c r="FK159" s="362"/>
      <c r="FL159" s="362"/>
      <c r="FM159" s="362"/>
      <c r="FN159" s="362"/>
      <c r="FO159" s="362"/>
      <c r="FP159" s="362"/>
      <c r="FQ159" s="362"/>
      <c r="FR159" s="362"/>
      <c r="FS159" s="362"/>
      <c r="FT159" s="362"/>
      <c r="FU159" s="362"/>
      <c r="FV159" s="362"/>
      <c r="FW159" s="362"/>
      <c r="FX159" s="362"/>
      <c r="FY159" s="362"/>
      <c r="FZ159" s="362"/>
      <c r="GA159" s="362"/>
      <c r="GB159" s="362"/>
      <c r="GC159" s="362"/>
      <c r="GD159" s="362"/>
      <c r="GE159" s="362"/>
      <c r="GF159" s="362"/>
      <c r="GG159" s="362"/>
      <c r="GH159" s="362"/>
      <c r="GI159" s="362"/>
      <c r="GJ159" s="362"/>
      <c r="GK159" s="362"/>
      <c r="GL159" s="362"/>
      <c r="GM159" s="362"/>
      <c r="GN159" s="362"/>
      <c r="GO159" s="362"/>
      <c r="GP159" s="362"/>
      <c r="GQ159" s="362"/>
      <c r="GR159" s="362"/>
      <c r="GS159" s="362"/>
      <c r="GT159" s="362"/>
      <c r="GU159" s="362"/>
      <c r="GV159" s="362"/>
      <c r="GW159" s="362"/>
      <c r="GX159" s="362"/>
      <c r="GY159" s="362"/>
      <c r="GZ159" s="362"/>
      <c r="HA159" s="362"/>
      <c r="HB159" s="362"/>
      <c r="HC159" s="362"/>
      <c r="HD159" s="362"/>
      <c r="HE159" s="362"/>
      <c r="HF159" s="362"/>
      <c r="HG159" s="362"/>
      <c r="HH159" s="362"/>
      <c r="HI159" s="362"/>
      <c r="HJ159" s="362"/>
      <c r="HK159" s="362"/>
      <c r="HL159" s="362"/>
      <c r="HM159" s="362"/>
      <c r="HN159" s="362"/>
      <c r="HO159" s="362"/>
      <c r="HP159" s="362"/>
      <c r="HQ159" s="362"/>
      <c r="HR159" s="362"/>
      <c r="HS159" s="362"/>
      <c r="HT159" s="362"/>
      <c r="HU159" s="362"/>
      <c r="HV159" s="362"/>
      <c r="HW159" s="362"/>
      <c r="HX159" s="362"/>
      <c r="HY159" s="362"/>
      <c r="HZ159" s="362"/>
      <c r="IA159" s="362"/>
      <c r="IB159" s="362"/>
      <c r="IC159" s="362"/>
      <c r="ID159" s="362"/>
      <c r="IE159" s="362"/>
      <c r="IF159" s="362"/>
      <c r="IG159" s="362"/>
      <c r="IH159" s="362"/>
      <c r="II159" s="362"/>
      <c r="IJ159" s="362"/>
      <c r="IK159" s="362"/>
      <c r="IL159" s="362"/>
      <c r="IM159" s="362"/>
      <c r="IN159" s="362"/>
      <c r="IO159" s="362"/>
      <c r="IP159" s="362"/>
      <c r="IQ159" s="362"/>
      <c r="IR159" s="362"/>
      <c r="IS159" s="362"/>
      <c r="IT159" s="362"/>
      <c r="IU159" s="362"/>
      <c r="IV159" s="362"/>
      <c r="IW159" s="362"/>
      <c r="IX159" s="362"/>
      <c r="IY159" s="362"/>
      <c r="IZ159" s="362"/>
      <c r="JA159" s="362"/>
      <c r="JB159" s="362"/>
      <c r="JC159" s="362"/>
      <c r="JD159" s="362"/>
      <c r="JE159" s="362"/>
      <c r="JF159" s="362"/>
      <c r="JG159" s="362"/>
      <c r="JH159" s="362"/>
      <c r="JI159" s="362"/>
      <c r="JJ159" s="362"/>
      <c r="JK159" s="362"/>
      <c r="JL159" s="362"/>
      <c r="JM159" s="362"/>
      <c r="JN159" s="362"/>
      <c r="JO159" s="362"/>
      <c r="JP159" s="362"/>
      <c r="JQ159" s="362"/>
      <c r="JR159" s="362"/>
      <c r="JS159" s="362"/>
      <c r="JT159" s="362"/>
      <c r="JU159" s="362"/>
      <c r="JV159" s="362"/>
      <c r="JW159" s="362"/>
      <c r="JX159" s="362"/>
      <c r="JY159" s="362"/>
      <c r="JZ159" s="362"/>
      <c r="KA159" s="362"/>
      <c r="KB159" s="362"/>
      <c r="KC159" s="362"/>
      <c r="KD159" s="362"/>
      <c r="KE159" s="362"/>
      <c r="KF159" s="362"/>
      <c r="KG159" s="362"/>
      <c r="KH159" s="362"/>
      <c r="KI159" s="362"/>
      <c r="KJ159" s="362"/>
      <c r="KK159" s="362"/>
      <c r="KL159" s="362"/>
      <c r="KM159" s="362"/>
      <c r="KN159" s="362"/>
      <c r="KO159" s="362"/>
      <c r="KP159" s="362"/>
      <c r="KQ159" s="362"/>
      <c r="KR159" s="362"/>
      <c r="KS159" s="362"/>
      <c r="KT159" s="362"/>
      <c r="KU159" s="362"/>
      <c r="KV159" s="362"/>
      <c r="KW159" s="362"/>
      <c r="KX159" s="362"/>
      <c r="KY159" s="362"/>
      <c r="KZ159" s="362"/>
      <c r="LA159" s="362"/>
      <c r="LB159" s="362"/>
      <c r="LC159" s="362"/>
      <c r="LD159" s="362"/>
      <c r="LE159" s="362"/>
      <c r="LF159" s="362"/>
      <c r="LG159" s="362"/>
      <c r="LH159" s="362"/>
      <c r="LI159" s="362"/>
      <c r="LJ159" s="362"/>
      <c r="LK159" s="362"/>
      <c r="LL159" s="362"/>
      <c r="LM159" s="362"/>
      <c r="LN159" s="362"/>
      <c r="LO159" s="362"/>
      <c r="LP159" s="362"/>
      <c r="LQ159" s="362"/>
      <c r="LR159" s="362"/>
      <c r="LS159" s="362"/>
      <c r="LT159" s="362"/>
      <c r="LU159" s="362"/>
      <c r="LV159" s="362"/>
      <c r="LW159" s="362"/>
      <c r="LX159" s="362"/>
      <c r="LY159" s="362"/>
      <c r="LZ159" s="362"/>
      <c r="MA159" s="362"/>
      <c r="MB159" s="362"/>
      <c r="MC159" s="362"/>
      <c r="MD159" s="362"/>
      <c r="ME159" s="362"/>
      <c r="MF159" s="362"/>
      <c r="MG159" s="362"/>
      <c r="MH159" s="362"/>
      <c r="MI159" s="362"/>
      <c r="MJ159" s="362"/>
      <c r="MK159" s="362"/>
      <c r="ML159" s="362"/>
      <c r="MM159" s="362"/>
      <c r="MN159" s="362"/>
      <c r="MO159" s="362"/>
      <c r="MP159" s="362"/>
      <c r="MQ159" s="362"/>
      <c r="MR159" s="362"/>
      <c r="MS159" s="362"/>
      <c r="MT159" s="362"/>
      <c r="MU159" s="362"/>
      <c r="MV159" s="362"/>
      <c r="MW159" s="362"/>
      <c r="MX159" s="362"/>
      <c r="MY159" s="362"/>
      <c r="MZ159" s="362"/>
      <c r="NA159" s="362"/>
      <c r="NB159" s="362"/>
      <c r="NC159" s="362"/>
      <c r="ND159" s="362"/>
      <c r="NE159" s="362"/>
      <c r="NF159" s="362"/>
      <c r="NG159" s="362"/>
      <c r="NH159" s="362"/>
      <c r="NI159" s="362"/>
      <c r="NJ159" s="362"/>
      <c r="NK159" s="362"/>
      <c r="NL159" s="362"/>
      <c r="NM159" s="362"/>
      <c r="NN159" s="362"/>
      <c r="NO159" s="362"/>
      <c r="NP159" s="362"/>
      <c r="NQ159" s="362"/>
      <c r="NR159" s="362"/>
      <c r="NS159" s="362"/>
      <c r="NT159" s="362"/>
      <c r="NU159" s="362"/>
      <c r="NV159" s="362"/>
      <c r="NW159" s="362"/>
      <c r="NX159" s="362"/>
      <c r="NY159" s="362"/>
      <c r="NZ159" s="362"/>
      <c r="OA159" s="362"/>
      <c r="OB159" s="362"/>
      <c r="OC159" s="362"/>
      <c r="OD159" s="362"/>
      <c r="OE159" s="362"/>
      <c r="OF159" s="362"/>
      <c r="OG159" s="362"/>
      <c r="OH159" s="362"/>
      <c r="OI159" s="362"/>
      <c r="OJ159" s="362"/>
      <c r="OK159" s="362"/>
      <c r="OL159" s="362"/>
      <c r="OM159" s="362"/>
      <c r="ON159" s="362"/>
      <c r="OO159" s="362"/>
      <c r="OP159" s="362"/>
      <c r="OQ159" s="362"/>
      <c r="OR159" s="362"/>
      <c r="OS159" s="362"/>
      <c r="OT159" s="362"/>
      <c r="OU159" s="362"/>
      <c r="OV159" s="362"/>
      <c r="OW159" s="362"/>
      <c r="OX159" s="362"/>
      <c r="OY159" s="362"/>
      <c r="OZ159" s="362"/>
      <c r="PA159" s="362"/>
      <c r="PB159" s="362"/>
      <c r="PC159" s="362"/>
      <c r="PD159" s="362"/>
      <c r="PE159" s="362"/>
      <c r="PF159" s="362"/>
      <c r="PG159" s="362"/>
      <c r="PH159" s="362"/>
      <c r="PI159" s="362"/>
      <c r="PJ159" s="362"/>
      <c r="PK159" s="362"/>
      <c r="PL159" s="362"/>
      <c r="PM159" s="362"/>
      <c r="PN159" s="362"/>
      <c r="PO159" s="362"/>
      <c r="PP159" s="362"/>
      <c r="PQ159" s="362"/>
      <c r="PR159" s="362"/>
      <c r="PS159" s="362"/>
      <c r="PT159" s="362"/>
      <c r="PU159" s="362"/>
      <c r="PV159" s="362"/>
      <c r="PW159" s="362"/>
      <c r="PX159" s="362"/>
      <c r="PY159" s="362"/>
      <c r="PZ159" s="362"/>
      <c r="QA159" s="362"/>
      <c r="QB159" s="362"/>
      <c r="QC159" s="362"/>
      <c r="QD159" s="362"/>
      <c r="QE159" s="362"/>
      <c r="QF159" s="362"/>
      <c r="QG159" s="362"/>
      <c r="QH159" s="362"/>
      <c r="QI159" s="362"/>
      <c r="QJ159" s="362"/>
      <c r="QK159" s="362"/>
      <c r="QL159" s="362"/>
      <c r="QM159" s="362"/>
      <c r="QN159" s="362"/>
      <c r="QO159" s="362"/>
      <c r="QP159" s="362"/>
      <c r="QQ159" s="362"/>
      <c r="QR159" s="362"/>
      <c r="QS159" s="362"/>
      <c r="QT159" s="362"/>
      <c r="QU159" s="362"/>
    </row>
    <row r="160" spans="1:463" s="2" customFormat="1" ht="24.75" customHeight="1">
      <c r="A160" s="405"/>
      <c r="B160" s="461">
        <v>328</v>
      </c>
      <c r="C160" s="463"/>
      <c r="D160" s="753" t="s">
        <v>1019</v>
      </c>
      <c r="E160" s="754"/>
      <c r="F160" s="754"/>
      <c r="G160" s="754"/>
      <c r="H160" s="754"/>
      <c r="I160" s="755"/>
      <c r="J160" s="457" t="s">
        <v>331</v>
      </c>
      <c r="K160" s="457" t="s">
        <v>331</v>
      </c>
      <c r="L160" s="457" t="s">
        <v>331</v>
      </c>
      <c r="M160" s="457"/>
      <c r="N160" s="457" t="s">
        <v>331</v>
      </c>
      <c r="O160" s="457" t="s">
        <v>331</v>
      </c>
      <c r="P160" s="457" t="s">
        <v>331</v>
      </c>
      <c r="Q160" s="457" t="s">
        <v>331</v>
      </c>
      <c r="R160" s="457" t="s">
        <v>331</v>
      </c>
      <c r="S160" s="457" t="s">
        <v>331</v>
      </c>
      <c r="W160" s="362"/>
      <c r="X160" s="362"/>
      <c r="Y160" s="362"/>
      <c r="Z160" s="362"/>
      <c r="AA160" s="362"/>
      <c r="AB160" s="362"/>
      <c r="AC160" s="362"/>
      <c r="AD160" s="362"/>
      <c r="AE160" s="362"/>
      <c r="AF160" s="362"/>
      <c r="AG160" s="362"/>
      <c r="AH160" s="362"/>
      <c r="AI160" s="362"/>
      <c r="AJ160" s="362"/>
      <c r="AK160" s="362"/>
      <c r="AL160" s="362"/>
      <c r="AM160" s="362"/>
      <c r="AN160" s="362"/>
      <c r="AO160" s="362"/>
      <c r="AP160" s="362"/>
      <c r="AQ160" s="362"/>
      <c r="AR160" s="362"/>
      <c r="AS160" s="362"/>
      <c r="AT160" s="362"/>
      <c r="AU160" s="362"/>
      <c r="AV160" s="362"/>
      <c r="AW160" s="362"/>
      <c r="AX160" s="362"/>
      <c r="AY160" s="362"/>
      <c r="AZ160" s="362"/>
      <c r="BA160" s="362"/>
      <c r="BB160" s="362"/>
      <c r="BC160" s="362"/>
      <c r="BD160" s="362"/>
      <c r="BE160" s="362"/>
      <c r="BF160" s="362"/>
      <c r="BG160" s="362"/>
      <c r="BH160" s="362"/>
      <c r="BI160" s="362"/>
      <c r="BJ160" s="362"/>
      <c r="BK160" s="362"/>
      <c r="BL160" s="362"/>
      <c r="BM160" s="362"/>
      <c r="BN160" s="362"/>
      <c r="BO160" s="362"/>
      <c r="BP160" s="362"/>
      <c r="BQ160" s="362"/>
      <c r="BR160" s="362"/>
      <c r="BS160" s="362"/>
      <c r="BT160" s="362"/>
      <c r="BU160" s="362"/>
      <c r="BV160" s="362"/>
      <c r="BW160" s="362"/>
      <c r="BX160" s="362"/>
      <c r="BY160" s="362"/>
      <c r="BZ160" s="362"/>
      <c r="CA160" s="362"/>
      <c r="CB160" s="362"/>
      <c r="CC160" s="362"/>
      <c r="CD160" s="362"/>
      <c r="CE160" s="362"/>
      <c r="CF160" s="362"/>
      <c r="CG160" s="362"/>
      <c r="CH160" s="362"/>
      <c r="CI160" s="362"/>
      <c r="CJ160" s="362"/>
      <c r="CK160" s="362"/>
      <c r="CL160" s="362"/>
      <c r="CM160" s="362"/>
      <c r="CN160" s="362"/>
      <c r="CO160" s="362"/>
      <c r="CP160" s="362"/>
      <c r="CQ160" s="362"/>
      <c r="CR160" s="362"/>
      <c r="CS160" s="362"/>
      <c r="CT160" s="362"/>
      <c r="CU160" s="362"/>
      <c r="CV160" s="362"/>
      <c r="CW160" s="362"/>
      <c r="CX160" s="362"/>
      <c r="CY160" s="362"/>
      <c r="CZ160" s="362"/>
      <c r="DA160" s="362"/>
      <c r="DB160" s="362"/>
      <c r="DC160" s="362"/>
      <c r="DD160" s="362"/>
      <c r="DE160" s="362"/>
      <c r="DF160" s="362"/>
      <c r="DG160" s="362"/>
      <c r="DH160" s="362"/>
      <c r="DI160" s="362"/>
      <c r="DJ160" s="362"/>
      <c r="DK160" s="362"/>
      <c r="DL160" s="362"/>
      <c r="DM160" s="362"/>
      <c r="DN160" s="362"/>
      <c r="DO160" s="362"/>
      <c r="DP160" s="362"/>
      <c r="DQ160" s="362"/>
      <c r="DR160" s="362"/>
      <c r="DS160" s="362"/>
      <c r="DT160" s="362"/>
      <c r="DU160" s="362"/>
      <c r="DV160" s="362"/>
      <c r="DW160" s="362"/>
      <c r="DX160" s="362"/>
      <c r="DY160" s="362"/>
      <c r="DZ160" s="362"/>
      <c r="EA160" s="362"/>
      <c r="EB160" s="362"/>
      <c r="EC160" s="362"/>
      <c r="ED160" s="362"/>
      <c r="EE160" s="362"/>
      <c r="EF160" s="362"/>
      <c r="EG160" s="362"/>
      <c r="EH160" s="362"/>
      <c r="EI160" s="362"/>
      <c r="EJ160" s="362"/>
      <c r="EK160" s="362"/>
      <c r="EL160" s="362"/>
      <c r="EM160" s="362"/>
      <c r="EN160" s="362"/>
      <c r="EO160" s="362"/>
      <c r="EP160" s="362"/>
      <c r="EQ160" s="362"/>
      <c r="ER160" s="362"/>
      <c r="ES160" s="362"/>
      <c r="ET160" s="362"/>
      <c r="EU160" s="362"/>
      <c r="EV160" s="362"/>
      <c r="EW160" s="362"/>
      <c r="EX160" s="362"/>
      <c r="EY160" s="362"/>
      <c r="EZ160" s="362"/>
      <c r="FA160" s="362"/>
      <c r="FB160" s="362"/>
      <c r="FC160" s="362"/>
      <c r="FD160" s="362"/>
      <c r="FE160" s="362"/>
      <c r="FF160" s="362"/>
      <c r="FG160" s="362"/>
      <c r="FH160" s="362"/>
      <c r="FI160" s="362"/>
      <c r="FJ160" s="362"/>
      <c r="FK160" s="362"/>
      <c r="FL160" s="362"/>
      <c r="FM160" s="362"/>
      <c r="FN160" s="362"/>
      <c r="FO160" s="362"/>
      <c r="FP160" s="362"/>
      <c r="FQ160" s="362"/>
      <c r="FR160" s="362"/>
      <c r="FS160" s="362"/>
      <c r="FT160" s="362"/>
      <c r="FU160" s="362"/>
      <c r="FV160" s="362"/>
      <c r="FW160" s="362"/>
      <c r="FX160" s="362"/>
      <c r="FY160" s="362"/>
      <c r="FZ160" s="362"/>
      <c r="GA160" s="362"/>
      <c r="GB160" s="362"/>
      <c r="GC160" s="362"/>
      <c r="GD160" s="362"/>
      <c r="GE160" s="362"/>
      <c r="GF160" s="362"/>
      <c r="GG160" s="362"/>
      <c r="GH160" s="362"/>
      <c r="GI160" s="362"/>
      <c r="GJ160" s="362"/>
      <c r="GK160" s="362"/>
      <c r="GL160" s="362"/>
      <c r="GM160" s="362"/>
      <c r="GN160" s="362"/>
      <c r="GO160" s="362"/>
      <c r="GP160" s="362"/>
      <c r="GQ160" s="362"/>
      <c r="GR160" s="362"/>
      <c r="GS160" s="362"/>
      <c r="GT160" s="362"/>
      <c r="GU160" s="362"/>
      <c r="GV160" s="362"/>
      <c r="GW160" s="362"/>
      <c r="GX160" s="362"/>
      <c r="GY160" s="362"/>
      <c r="GZ160" s="362"/>
      <c r="HA160" s="362"/>
      <c r="HB160" s="362"/>
      <c r="HC160" s="362"/>
      <c r="HD160" s="362"/>
      <c r="HE160" s="362"/>
      <c r="HF160" s="362"/>
      <c r="HG160" s="362"/>
      <c r="HH160" s="362"/>
      <c r="HI160" s="362"/>
      <c r="HJ160" s="362"/>
      <c r="HK160" s="362"/>
      <c r="HL160" s="362"/>
      <c r="HM160" s="362"/>
      <c r="HN160" s="362"/>
      <c r="HO160" s="362"/>
      <c r="HP160" s="362"/>
      <c r="HQ160" s="362"/>
      <c r="HR160" s="362"/>
      <c r="HS160" s="362"/>
      <c r="HT160" s="362"/>
      <c r="HU160" s="362"/>
      <c r="HV160" s="362"/>
      <c r="HW160" s="362"/>
      <c r="HX160" s="362"/>
      <c r="HY160" s="362"/>
      <c r="HZ160" s="362"/>
      <c r="IA160" s="362"/>
      <c r="IB160" s="362"/>
      <c r="IC160" s="362"/>
      <c r="ID160" s="362"/>
      <c r="IE160" s="362"/>
      <c r="IF160" s="362"/>
      <c r="IG160" s="362"/>
      <c r="IH160" s="362"/>
      <c r="II160" s="362"/>
      <c r="IJ160" s="362"/>
      <c r="IK160" s="362"/>
      <c r="IL160" s="362"/>
      <c r="IM160" s="362"/>
      <c r="IN160" s="362"/>
      <c r="IO160" s="362"/>
      <c r="IP160" s="362"/>
      <c r="IQ160" s="362"/>
      <c r="IR160" s="362"/>
      <c r="IS160" s="362"/>
      <c r="IT160" s="362"/>
      <c r="IU160" s="362"/>
      <c r="IV160" s="362"/>
      <c r="IW160" s="362"/>
      <c r="IX160" s="362"/>
      <c r="IY160" s="362"/>
      <c r="IZ160" s="362"/>
      <c r="JA160" s="362"/>
      <c r="JB160" s="362"/>
      <c r="JC160" s="362"/>
      <c r="JD160" s="362"/>
      <c r="JE160" s="362"/>
      <c r="JF160" s="362"/>
      <c r="JG160" s="362"/>
      <c r="JH160" s="362"/>
      <c r="JI160" s="362"/>
      <c r="JJ160" s="362"/>
      <c r="JK160" s="362"/>
      <c r="JL160" s="362"/>
      <c r="JM160" s="362"/>
      <c r="JN160" s="362"/>
      <c r="JO160" s="362"/>
      <c r="JP160" s="362"/>
      <c r="JQ160" s="362"/>
      <c r="JR160" s="362"/>
      <c r="JS160" s="362"/>
      <c r="JT160" s="362"/>
      <c r="JU160" s="362"/>
      <c r="JV160" s="362"/>
      <c r="JW160" s="362"/>
      <c r="JX160" s="362"/>
      <c r="JY160" s="362"/>
      <c r="JZ160" s="362"/>
      <c r="KA160" s="362"/>
      <c r="KB160" s="362"/>
      <c r="KC160" s="362"/>
      <c r="KD160" s="362"/>
      <c r="KE160" s="362"/>
      <c r="KF160" s="362"/>
      <c r="KG160" s="362"/>
      <c r="KH160" s="362"/>
      <c r="KI160" s="362"/>
      <c r="KJ160" s="362"/>
      <c r="KK160" s="362"/>
      <c r="KL160" s="362"/>
      <c r="KM160" s="362"/>
      <c r="KN160" s="362"/>
      <c r="KO160" s="362"/>
      <c r="KP160" s="362"/>
      <c r="KQ160" s="362"/>
      <c r="KR160" s="362"/>
      <c r="KS160" s="362"/>
      <c r="KT160" s="362"/>
      <c r="KU160" s="362"/>
      <c r="KV160" s="362"/>
      <c r="KW160" s="362"/>
      <c r="KX160" s="362"/>
      <c r="KY160" s="362"/>
      <c r="KZ160" s="362"/>
      <c r="LA160" s="362"/>
      <c r="LB160" s="362"/>
      <c r="LC160" s="362"/>
      <c r="LD160" s="362"/>
      <c r="LE160" s="362"/>
      <c r="LF160" s="362"/>
      <c r="LG160" s="362"/>
      <c r="LH160" s="362"/>
      <c r="LI160" s="362"/>
      <c r="LJ160" s="362"/>
      <c r="LK160" s="362"/>
      <c r="LL160" s="362"/>
      <c r="LM160" s="362"/>
      <c r="LN160" s="362"/>
      <c r="LO160" s="362"/>
      <c r="LP160" s="362"/>
      <c r="LQ160" s="362"/>
      <c r="LR160" s="362"/>
      <c r="LS160" s="362"/>
      <c r="LT160" s="362"/>
      <c r="LU160" s="362"/>
      <c r="LV160" s="362"/>
      <c r="LW160" s="362"/>
      <c r="LX160" s="362"/>
      <c r="LY160" s="362"/>
      <c r="LZ160" s="362"/>
      <c r="MA160" s="362"/>
      <c r="MB160" s="362"/>
      <c r="MC160" s="362"/>
      <c r="MD160" s="362"/>
      <c r="ME160" s="362"/>
      <c r="MF160" s="362"/>
      <c r="MG160" s="362"/>
      <c r="MH160" s="362"/>
      <c r="MI160" s="362"/>
      <c r="MJ160" s="362"/>
      <c r="MK160" s="362"/>
      <c r="ML160" s="362"/>
      <c r="MM160" s="362"/>
      <c r="MN160" s="362"/>
      <c r="MO160" s="362"/>
      <c r="MP160" s="362"/>
      <c r="MQ160" s="362"/>
      <c r="MR160" s="362"/>
      <c r="MS160" s="362"/>
      <c r="MT160" s="362"/>
      <c r="MU160" s="362"/>
      <c r="MV160" s="362"/>
      <c r="MW160" s="362"/>
      <c r="MX160" s="362"/>
      <c r="MY160" s="362"/>
      <c r="MZ160" s="362"/>
      <c r="NA160" s="362"/>
      <c r="NB160" s="362"/>
      <c r="NC160" s="362"/>
      <c r="ND160" s="362"/>
      <c r="NE160" s="362"/>
      <c r="NF160" s="362"/>
      <c r="NG160" s="362"/>
      <c r="NH160" s="362"/>
      <c r="NI160" s="362"/>
      <c r="NJ160" s="362"/>
      <c r="NK160" s="362"/>
      <c r="NL160" s="362"/>
      <c r="NM160" s="362"/>
      <c r="NN160" s="362"/>
      <c r="NO160" s="362"/>
      <c r="NP160" s="362"/>
      <c r="NQ160" s="362"/>
      <c r="NR160" s="362"/>
      <c r="NS160" s="362"/>
      <c r="NT160" s="362"/>
      <c r="NU160" s="362"/>
      <c r="NV160" s="362"/>
      <c r="NW160" s="362"/>
      <c r="NX160" s="362"/>
      <c r="NY160" s="362"/>
      <c r="NZ160" s="362"/>
      <c r="OA160" s="362"/>
      <c r="OB160" s="362"/>
      <c r="OC160" s="362"/>
      <c r="OD160" s="362"/>
      <c r="OE160" s="362"/>
      <c r="OF160" s="362"/>
      <c r="OG160" s="362"/>
      <c r="OH160" s="362"/>
      <c r="OI160" s="362"/>
      <c r="OJ160" s="362"/>
      <c r="OK160" s="362"/>
      <c r="OL160" s="362"/>
      <c r="OM160" s="362"/>
      <c r="ON160" s="362"/>
      <c r="OO160" s="362"/>
      <c r="OP160" s="362"/>
      <c r="OQ160" s="362"/>
      <c r="OR160" s="362"/>
      <c r="OS160" s="362"/>
      <c r="OT160" s="362"/>
      <c r="OU160" s="362"/>
      <c r="OV160" s="362"/>
      <c r="OW160" s="362"/>
      <c r="OX160" s="362"/>
      <c r="OY160" s="362"/>
      <c r="OZ160" s="362"/>
      <c r="PA160" s="362"/>
      <c r="PB160" s="362"/>
      <c r="PC160" s="362"/>
      <c r="PD160" s="362"/>
      <c r="PE160" s="362"/>
      <c r="PF160" s="362"/>
      <c r="PG160" s="362"/>
      <c r="PH160" s="362"/>
      <c r="PI160" s="362"/>
      <c r="PJ160" s="362"/>
      <c r="PK160" s="362"/>
      <c r="PL160" s="362"/>
      <c r="PM160" s="362"/>
      <c r="PN160" s="362"/>
      <c r="PO160" s="362"/>
      <c r="PP160" s="362"/>
      <c r="PQ160" s="362"/>
      <c r="PR160" s="362"/>
      <c r="PS160" s="362"/>
      <c r="PT160" s="362"/>
      <c r="PU160" s="362"/>
      <c r="PV160" s="362"/>
      <c r="PW160" s="362"/>
      <c r="PX160" s="362"/>
      <c r="PY160" s="362"/>
      <c r="PZ160" s="362"/>
      <c r="QA160" s="362"/>
      <c r="QB160" s="362"/>
      <c r="QC160" s="362"/>
      <c r="QD160" s="362"/>
      <c r="QE160" s="362"/>
      <c r="QF160" s="362"/>
      <c r="QG160" s="362"/>
      <c r="QH160" s="362"/>
      <c r="QI160" s="362"/>
      <c r="QJ160" s="362"/>
      <c r="QK160" s="362"/>
      <c r="QL160" s="362"/>
      <c r="QM160" s="362"/>
      <c r="QN160" s="362"/>
      <c r="QO160" s="362"/>
      <c r="QP160" s="362"/>
      <c r="QQ160" s="362"/>
      <c r="QR160" s="362"/>
      <c r="QS160" s="362"/>
      <c r="QT160" s="362"/>
      <c r="QU160" s="362"/>
    </row>
    <row r="161" spans="1:463" s="362" customFormat="1" ht="48" customHeight="1">
      <c r="A161" s="360"/>
      <c r="B161" s="461">
        <v>329</v>
      </c>
      <c r="C161" s="793">
        <v>526</v>
      </c>
      <c r="D161" s="765" t="s">
        <v>56</v>
      </c>
      <c r="E161" s="769" t="s">
        <v>12</v>
      </c>
      <c r="F161" s="801" t="s">
        <v>55</v>
      </c>
      <c r="G161" s="795" t="s">
        <v>12</v>
      </c>
      <c r="H161" s="766" t="s">
        <v>55</v>
      </c>
      <c r="I161" s="426" t="s">
        <v>1255</v>
      </c>
      <c r="J161" s="427" t="s">
        <v>600</v>
      </c>
      <c r="K161" s="453" t="s">
        <v>363</v>
      </c>
      <c r="L161" s="453" t="s">
        <v>330</v>
      </c>
      <c r="M161" s="798" t="s">
        <v>184</v>
      </c>
      <c r="N161" s="408">
        <f t="shared" ref="N161:N166" si="6">COUNTIF($M161:$M161,"x")</f>
        <v>1</v>
      </c>
      <c r="O161" s="455"/>
      <c r="P161" s="455"/>
      <c r="Q161" s="455" t="s">
        <v>1155</v>
      </c>
      <c r="R161" s="455"/>
      <c r="S161" s="410"/>
    </row>
    <row r="162" spans="1:463" s="362" customFormat="1" ht="39.6" customHeight="1">
      <c r="A162" s="360"/>
      <c r="B162" s="461">
        <v>330</v>
      </c>
      <c r="C162" s="845"/>
      <c r="D162" s="765"/>
      <c r="E162" s="769"/>
      <c r="F162" s="843"/>
      <c r="G162" s="796"/>
      <c r="H162" s="767"/>
      <c r="I162" s="426" t="s">
        <v>1256</v>
      </c>
      <c r="J162" s="427" t="s">
        <v>600</v>
      </c>
      <c r="K162" s="453" t="s">
        <v>363</v>
      </c>
      <c r="L162" s="453" t="s">
        <v>330</v>
      </c>
      <c r="M162" s="818"/>
      <c r="N162" s="408">
        <f t="shared" si="6"/>
        <v>0</v>
      </c>
      <c r="O162" s="455"/>
      <c r="P162" s="455"/>
      <c r="Q162" s="455"/>
      <c r="R162" s="455" t="s">
        <v>1155</v>
      </c>
      <c r="S162" s="410"/>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c r="LI162" s="2"/>
      <c r="LJ162" s="2"/>
      <c r="LK162" s="2"/>
      <c r="LL162" s="2"/>
      <c r="LM162" s="2"/>
      <c r="LN162" s="2"/>
      <c r="LO162" s="2"/>
      <c r="LP162" s="2"/>
      <c r="LQ162" s="2"/>
      <c r="LR162" s="2"/>
      <c r="LS162" s="2"/>
      <c r="LT162" s="2"/>
      <c r="LU162" s="2"/>
      <c r="LV162" s="2"/>
      <c r="LW162" s="2"/>
      <c r="LX162" s="2"/>
      <c r="LY162" s="2"/>
      <c r="LZ162" s="2"/>
      <c r="MA162" s="2"/>
      <c r="MB162" s="2"/>
      <c r="MC162" s="2"/>
      <c r="MD162" s="2"/>
      <c r="ME162" s="2"/>
      <c r="MF162" s="2"/>
      <c r="MG162" s="2"/>
      <c r="MH162" s="2"/>
      <c r="MI162" s="2"/>
      <c r="MJ162" s="2"/>
      <c r="MK162" s="2"/>
      <c r="ML162" s="2"/>
      <c r="MM162" s="2"/>
      <c r="MN162" s="2"/>
      <c r="MO162" s="2"/>
      <c r="MP162" s="2"/>
      <c r="MQ162" s="2"/>
      <c r="MR162" s="2"/>
      <c r="MS162" s="2"/>
      <c r="MT162" s="2"/>
      <c r="MU162" s="2"/>
      <c r="MV162" s="2"/>
      <c r="MW162" s="2"/>
      <c r="MX162" s="2"/>
      <c r="MY162" s="2"/>
      <c r="MZ162" s="2"/>
      <c r="NA162" s="2"/>
      <c r="NB162" s="2"/>
      <c r="NC162" s="2"/>
      <c r="ND162" s="2"/>
      <c r="NE162" s="2"/>
      <c r="NF162" s="2"/>
      <c r="NG162" s="2"/>
      <c r="NH162" s="2"/>
      <c r="NI162" s="2"/>
      <c r="NJ162" s="2"/>
      <c r="NK162" s="2"/>
      <c r="NL162" s="2"/>
      <c r="NM162" s="2"/>
      <c r="NN162" s="2"/>
      <c r="NO162" s="2"/>
      <c r="NP162" s="2"/>
      <c r="NQ162" s="2"/>
      <c r="NR162" s="2"/>
      <c r="NS162" s="2"/>
      <c r="NT162" s="2"/>
      <c r="NU162" s="2"/>
      <c r="NV162" s="2"/>
      <c r="NW162" s="2"/>
      <c r="NX162" s="2"/>
      <c r="NY162" s="2"/>
      <c r="NZ162" s="2"/>
      <c r="OA162" s="2"/>
      <c r="OB162" s="2"/>
      <c r="OC162" s="2"/>
      <c r="OD162" s="2"/>
      <c r="OE162" s="2"/>
      <c r="OF162" s="2"/>
      <c r="OG162" s="2"/>
      <c r="OH162" s="2"/>
      <c r="OI162" s="2"/>
      <c r="OJ162" s="2"/>
      <c r="OK162" s="2"/>
      <c r="OL162" s="2"/>
      <c r="OM162" s="2"/>
      <c r="ON162" s="2"/>
      <c r="OO162" s="2"/>
      <c r="OP162" s="2"/>
      <c r="OQ162" s="2"/>
      <c r="OR162" s="2"/>
      <c r="OS162" s="2"/>
      <c r="OT162" s="2"/>
      <c r="OU162" s="2"/>
      <c r="OV162" s="2"/>
      <c r="OW162" s="2"/>
      <c r="OX162" s="2"/>
      <c r="OY162" s="2"/>
      <c r="OZ162" s="2"/>
      <c r="PA162" s="2"/>
      <c r="PB162" s="2"/>
      <c r="PC162" s="2"/>
      <c r="PD162" s="2"/>
      <c r="PE162" s="2"/>
      <c r="PF162" s="2"/>
      <c r="PG162" s="2"/>
      <c r="PH162" s="2"/>
      <c r="PI162" s="2"/>
      <c r="PJ162" s="2"/>
      <c r="PK162" s="2"/>
      <c r="PL162" s="2"/>
      <c r="PM162" s="2"/>
      <c r="PN162" s="2"/>
      <c r="PO162" s="2"/>
      <c r="PP162" s="2"/>
      <c r="PQ162" s="2"/>
      <c r="PR162" s="2"/>
      <c r="PS162" s="2"/>
      <c r="PT162" s="2"/>
      <c r="PU162" s="2"/>
      <c r="PV162" s="2"/>
      <c r="PW162" s="2"/>
      <c r="PX162" s="2"/>
      <c r="PY162" s="2"/>
      <c r="PZ162" s="2"/>
      <c r="QA162" s="2"/>
      <c r="QB162" s="2"/>
      <c r="QC162" s="2"/>
      <c r="QD162" s="2"/>
      <c r="QE162" s="2"/>
      <c r="QF162" s="2"/>
      <c r="QG162" s="2"/>
      <c r="QH162" s="2"/>
      <c r="QI162" s="2"/>
      <c r="QJ162" s="2"/>
      <c r="QK162" s="2"/>
      <c r="QL162" s="2"/>
      <c r="QM162" s="2"/>
      <c r="QN162" s="2"/>
      <c r="QO162" s="2"/>
      <c r="QP162" s="2"/>
      <c r="QQ162" s="2"/>
      <c r="QR162" s="2"/>
      <c r="QS162" s="2"/>
      <c r="QT162" s="2"/>
      <c r="QU162" s="2"/>
    </row>
    <row r="163" spans="1:463" s="362" customFormat="1" ht="32.25" customHeight="1">
      <c r="A163" s="360"/>
      <c r="B163" s="461">
        <v>347</v>
      </c>
      <c r="C163" s="794"/>
      <c r="D163" s="765"/>
      <c r="E163" s="769"/>
      <c r="F163" s="802"/>
      <c r="G163" s="797"/>
      <c r="H163" s="768"/>
      <c r="I163" s="419" t="s">
        <v>1257</v>
      </c>
      <c r="J163" s="427" t="s">
        <v>600</v>
      </c>
      <c r="K163" s="453" t="s">
        <v>363</v>
      </c>
      <c r="L163" s="453" t="s">
        <v>330</v>
      </c>
      <c r="M163" s="799"/>
      <c r="N163" s="408">
        <f t="shared" si="6"/>
        <v>0</v>
      </c>
      <c r="O163" s="455" t="s">
        <v>1155</v>
      </c>
      <c r="P163" s="455" t="s">
        <v>1155</v>
      </c>
      <c r="Q163" s="455"/>
      <c r="R163" s="455"/>
      <c r="S163" s="410"/>
    </row>
    <row r="164" spans="1:463" s="2" customFormat="1" ht="27.75" customHeight="1">
      <c r="A164" s="405"/>
      <c r="B164" s="461">
        <v>328</v>
      </c>
      <c r="C164" s="463"/>
      <c r="D164" s="753" t="s">
        <v>1020</v>
      </c>
      <c r="E164" s="754"/>
      <c r="F164" s="754"/>
      <c r="G164" s="754"/>
      <c r="H164" s="754"/>
      <c r="I164" s="755"/>
      <c r="J164" s="457" t="s">
        <v>331</v>
      </c>
      <c r="K164" s="457" t="s">
        <v>331</v>
      </c>
      <c r="L164" s="457" t="s">
        <v>331</v>
      </c>
      <c r="M164" s="457"/>
      <c r="N164" s="457" t="s">
        <v>331</v>
      </c>
      <c r="O164" s="457" t="s">
        <v>331</v>
      </c>
      <c r="P164" s="457" t="s">
        <v>331</v>
      </c>
      <c r="Q164" s="457" t="s">
        <v>331</v>
      </c>
      <c r="R164" s="457" t="s">
        <v>331</v>
      </c>
      <c r="S164" s="457" t="s">
        <v>331</v>
      </c>
      <c r="W164" s="362"/>
      <c r="X164" s="362"/>
      <c r="Y164" s="362"/>
      <c r="Z164" s="362"/>
      <c r="AA164" s="362"/>
      <c r="AB164" s="362"/>
      <c r="AC164" s="362"/>
      <c r="AD164" s="362"/>
      <c r="AE164" s="362"/>
      <c r="AF164" s="362"/>
      <c r="AG164" s="362"/>
      <c r="AH164" s="362"/>
      <c r="AI164" s="362"/>
      <c r="AJ164" s="362"/>
      <c r="AK164" s="362"/>
      <c r="AL164" s="362"/>
      <c r="AM164" s="362"/>
      <c r="AN164" s="362"/>
      <c r="AO164" s="362"/>
      <c r="AP164" s="362"/>
      <c r="AQ164" s="362"/>
      <c r="AR164" s="362"/>
      <c r="AS164" s="362"/>
      <c r="AT164" s="362"/>
      <c r="AU164" s="362"/>
      <c r="AV164" s="362"/>
      <c r="AW164" s="362"/>
      <c r="AX164" s="362"/>
      <c r="AY164" s="362"/>
      <c r="AZ164" s="362"/>
      <c r="BA164" s="362"/>
      <c r="BB164" s="362"/>
      <c r="BC164" s="362"/>
      <c r="BD164" s="362"/>
      <c r="BE164" s="362"/>
      <c r="BF164" s="362"/>
      <c r="BG164" s="362"/>
      <c r="BH164" s="362"/>
      <c r="BI164" s="362"/>
      <c r="BJ164" s="362"/>
      <c r="BK164" s="362"/>
      <c r="BL164" s="362"/>
      <c r="BM164" s="362"/>
      <c r="BN164" s="362"/>
      <c r="BO164" s="362"/>
      <c r="BP164" s="362"/>
      <c r="BQ164" s="362"/>
      <c r="BR164" s="362"/>
      <c r="BS164" s="362"/>
      <c r="BT164" s="362"/>
      <c r="BU164" s="362"/>
      <c r="BV164" s="362"/>
      <c r="BW164" s="362"/>
      <c r="BX164" s="362"/>
      <c r="BY164" s="362"/>
      <c r="BZ164" s="362"/>
      <c r="CA164" s="362"/>
      <c r="CB164" s="362"/>
      <c r="CC164" s="362"/>
      <c r="CD164" s="362"/>
      <c r="CE164" s="362"/>
      <c r="CF164" s="362"/>
      <c r="CG164" s="362"/>
      <c r="CH164" s="362"/>
      <c r="CI164" s="362"/>
      <c r="CJ164" s="362"/>
      <c r="CK164" s="362"/>
      <c r="CL164" s="362"/>
      <c r="CM164" s="362"/>
      <c r="CN164" s="362"/>
      <c r="CO164" s="362"/>
      <c r="CP164" s="362"/>
      <c r="CQ164" s="362"/>
      <c r="CR164" s="362"/>
      <c r="CS164" s="362"/>
      <c r="CT164" s="362"/>
      <c r="CU164" s="362"/>
      <c r="CV164" s="362"/>
      <c r="CW164" s="362"/>
      <c r="CX164" s="362"/>
      <c r="CY164" s="362"/>
      <c r="CZ164" s="362"/>
      <c r="DA164" s="362"/>
      <c r="DB164" s="362"/>
      <c r="DC164" s="362"/>
      <c r="DD164" s="362"/>
      <c r="DE164" s="362"/>
      <c r="DF164" s="362"/>
      <c r="DG164" s="362"/>
      <c r="DH164" s="362"/>
      <c r="DI164" s="362"/>
      <c r="DJ164" s="362"/>
      <c r="DK164" s="362"/>
      <c r="DL164" s="362"/>
      <c r="DM164" s="362"/>
      <c r="DN164" s="362"/>
      <c r="DO164" s="362"/>
      <c r="DP164" s="362"/>
      <c r="DQ164" s="362"/>
      <c r="DR164" s="362"/>
      <c r="DS164" s="362"/>
      <c r="DT164" s="362"/>
      <c r="DU164" s="362"/>
      <c r="DV164" s="362"/>
      <c r="DW164" s="362"/>
      <c r="DX164" s="362"/>
      <c r="DY164" s="362"/>
      <c r="DZ164" s="362"/>
      <c r="EA164" s="362"/>
      <c r="EB164" s="362"/>
      <c r="EC164" s="362"/>
      <c r="ED164" s="362"/>
      <c r="EE164" s="362"/>
      <c r="EF164" s="362"/>
      <c r="EG164" s="362"/>
      <c r="EH164" s="362"/>
      <c r="EI164" s="362"/>
      <c r="EJ164" s="362"/>
      <c r="EK164" s="362"/>
      <c r="EL164" s="362"/>
      <c r="EM164" s="362"/>
      <c r="EN164" s="362"/>
      <c r="EO164" s="362"/>
      <c r="EP164" s="362"/>
      <c r="EQ164" s="362"/>
      <c r="ER164" s="362"/>
      <c r="ES164" s="362"/>
      <c r="ET164" s="362"/>
      <c r="EU164" s="362"/>
      <c r="EV164" s="362"/>
      <c r="EW164" s="362"/>
      <c r="EX164" s="362"/>
      <c r="EY164" s="362"/>
      <c r="EZ164" s="362"/>
      <c r="FA164" s="362"/>
      <c r="FB164" s="362"/>
      <c r="FC164" s="362"/>
      <c r="FD164" s="362"/>
      <c r="FE164" s="362"/>
      <c r="FF164" s="362"/>
      <c r="FG164" s="362"/>
      <c r="FH164" s="362"/>
      <c r="FI164" s="362"/>
      <c r="FJ164" s="362"/>
      <c r="FK164" s="362"/>
      <c r="FL164" s="362"/>
      <c r="FM164" s="362"/>
      <c r="FN164" s="362"/>
      <c r="FO164" s="362"/>
      <c r="FP164" s="362"/>
      <c r="FQ164" s="362"/>
      <c r="FR164" s="362"/>
      <c r="FS164" s="362"/>
      <c r="FT164" s="362"/>
      <c r="FU164" s="362"/>
      <c r="FV164" s="362"/>
      <c r="FW164" s="362"/>
      <c r="FX164" s="362"/>
      <c r="FY164" s="362"/>
      <c r="FZ164" s="362"/>
      <c r="GA164" s="362"/>
      <c r="GB164" s="362"/>
      <c r="GC164" s="362"/>
      <c r="GD164" s="362"/>
      <c r="GE164" s="362"/>
      <c r="GF164" s="362"/>
      <c r="GG164" s="362"/>
      <c r="GH164" s="362"/>
      <c r="GI164" s="362"/>
      <c r="GJ164" s="362"/>
      <c r="GK164" s="362"/>
      <c r="GL164" s="362"/>
      <c r="GM164" s="362"/>
      <c r="GN164" s="362"/>
      <c r="GO164" s="362"/>
      <c r="GP164" s="362"/>
      <c r="GQ164" s="362"/>
      <c r="GR164" s="362"/>
      <c r="GS164" s="362"/>
      <c r="GT164" s="362"/>
      <c r="GU164" s="362"/>
      <c r="GV164" s="362"/>
      <c r="GW164" s="362"/>
      <c r="GX164" s="362"/>
      <c r="GY164" s="362"/>
      <c r="GZ164" s="362"/>
      <c r="HA164" s="362"/>
      <c r="HB164" s="362"/>
      <c r="HC164" s="362"/>
      <c r="HD164" s="362"/>
      <c r="HE164" s="362"/>
      <c r="HF164" s="362"/>
      <c r="HG164" s="362"/>
      <c r="HH164" s="362"/>
      <c r="HI164" s="362"/>
      <c r="HJ164" s="362"/>
      <c r="HK164" s="362"/>
      <c r="HL164" s="362"/>
      <c r="HM164" s="362"/>
      <c r="HN164" s="362"/>
      <c r="HO164" s="362"/>
      <c r="HP164" s="362"/>
      <c r="HQ164" s="362"/>
      <c r="HR164" s="362"/>
      <c r="HS164" s="362"/>
      <c r="HT164" s="362"/>
      <c r="HU164" s="362"/>
      <c r="HV164" s="362"/>
      <c r="HW164" s="362"/>
      <c r="HX164" s="362"/>
      <c r="HY164" s="362"/>
      <c r="HZ164" s="362"/>
      <c r="IA164" s="362"/>
      <c r="IB164" s="362"/>
      <c r="IC164" s="362"/>
      <c r="ID164" s="362"/>
      <c r="IE164" s="362"/>
      <c r="IF164" s="362"/>
      <c r="IG164" s="362"/>
      <c r="IH164" s="362"/>
      <c r="II164" s="362"/>
      <c r="IJ164" s="362"/>
      <c r="IK164" s="362"/>
      <c r="IL164" s="362"/>
      <c r="IM164" s="362"/>
      <c r="IN164" s="362"/>
      <c r="IO164" s="362"/>
      <c r="IP164" s="362"/>
      <c r="IQ164" s="362"/>
      <c r="IR164" s="362"/>
      <c r="IS164" s="362"/>
      <c r="IT164" s="362"/>
      <c r="IU164" s="362"/>
      <c r="IV164" s="362"/>
      <c r="IW164" s="362"/>
      <c r="IX164" s="362"/>
      <c r="IY164" s="362"/>
      <c r="IZ164" s="362"/>
      <c r="JA164" s="362"/>
      <c r="JB164" s="362"/>
      <c r="JC164" s="362"/>
      <c r="JD164" s="362"/>
      <c r="JE164" s="362"/>
      <c r="JF164" s="362"/>
      <c r="JG164" s="362"/>
      <c r="JH164" s="362"/>
      <c r="JI164" s="362"/>
      <c r="JJ164" s="362"/>
      <c r="JK164" s="362"/>
      <c r="JL164" s="362"/>
      <c r="JM164" s="362"/>
      <c r="JN164" s="362"/>
      <c r="JO164" s="362"/>
      <c r="JP164" s="362"/>
      <c r="JQ164" s="362"/>
      <c r="JR164" s="362"/>
      <c r="JS164" s="362"/>
      <c r="JT164" s="362"/>
      <c r="JU164" s="362"/>
      <c r="JV164" s="362"/>
      <c r="JW164" s="362"/>
      <c r="JX164" s="362"/>
      <c r="JY164" s="362"/>
      <c r="JZ164" s="362"/>
      <c r="KA164" s="362"/>
      <c r="KB164" s="362"/>
      <c r="KC164" s="362"/>
      <c r="KD164" s="362"/>
      <c r="KE164" s="362"/>
      <c r="KF164" s="362"/>
      <c r="KG164" s="362"/>
      <c r="KH164" s="362"/>
      <c r="KI164" s="362"/>
      <c r="KJ164" s="362"/>
      <c r="KK164" s="362"/>
      <c r="KL164" s="362"/>
      <c r="KM164" s="362"/>
      <c r="KN164" s="362"/>
      <c r="KO164" s="362"/>
      <c r="KP164" s="362"/>
      <c r="KQ164" s="362"/>
      <c r="KR164" s="362"/>
      <c r="KS164" s="362"/>
      <c r="KT164" s="362"/>
      <c r="KU164" s="362"/>
      <c r="KV164" s="362"/>
      <c r="KW164" s="362"/>
      <c r="KX164" s="362"/>
      <c r="KY164" s="362"/>
      <c r="KZ164" s="362"/>
      <c r="LA164" s="362"/>
      <c r="LB164" s="362"/>
      <c r="LC164" s="362"/>
      <c r="LD164" s="362"/>
      <c r="LE164" s="362"/>
      <c r="LF164" s="362"/>
      <c r="LG164" s="362"/>
      <c r="LH164" s="362"/>
      <c r="LI164" s="362"/>
      <c r="LJ164" s="362"/>
      <c r="LK164" s="362"/>
      <c r="LL164" s="362"/>
      <c r="LM164" s="362"/>
      <c r="LN164" s="362"/>
      <c r="LO164" s="362"/>
      <c r="LP164" s="362"/>
      <c r="LQ164" s="362"/>
      <c r="LR164" s="362"/>
      <c r="LS164" s="362"/>
      <c r="LT164" s="362"/>
      <c r="LU164" s="362"/>
      <c r="LV164" s="362"/>
      <c r="LW164" s="362"/>
      <c r="LX164" s="362"/>
      <c r="LY164" s="362"/>
      <c r="LZ164" s="362"/>
      <c r="MA164" s="362"/>
      <c r="MB164" s="362"/>
      <c r="MC164" s="362"/>
      <c r="MD164" s="362"/>
      <c r="ME164" s="362"/>
      <c r="MF164" s="362"/>
      <c r="MG164" s="362"/>
      <c r="MH164" s="362"/>
      <c r="MI164" s="362"/>
      <c r="MJ164" s="362"/>
      <c r="MK164" s="362"/>
      <c r="ML164" s="362"/>
      <c r="MM164" s="362"/>
      <c r="MN164" s="362"/>
      <c r="MO164" s="362"/>
      <c r="MP164" s="362"/>
      <c r="MQ164" s="362"/>
      <c r="MR164" s="362"/>
      <c r="MS164" s="362"/>
      <c r="MT164" s="362"/>
      <c r="MU164" s="362"/>
      <c r="MV164" s="362"/>
      <c r="MW164" s="362"/>
      <c r="MX164" s="362"/>
      <c r="MY164" s="362"/>
      <c r="MZ164" s="362"/>
      <c r="NA164" s="362"/>
      <c r="NB164" s="362"/>
      <c r="NC164" s="362"/>
      <c r="ND164" s="362"/>
      <c r="NE164" s="362"/>
      <c r="NF164" s="362"/>
      <c r="NG164" s="362"/>
      <c r="NH164" s="362"/>
      <c r="NI164" s="362"/>
      <c r="NJ164" s="362"/>
      <c r="NK164" s="362"/>
      <c r="NL164" s="362"/>
      <c r="NM164" s="362"/>
      <c r="NN164" s="362"/>
      <c r="NO164" s="362"/>
      <c r="NP164" s="362"/>
      <c r="NQ164" s="362"/>
      <c r="NR164" s="362"/>
      <c r="NS164" s="362"/>
      <c r="NT164" s="362"/>
      <c r="NU164" s="362"/>
      <c r="NV164" s="362"/>
      <c r="NW164" s="362"/>
      <c r="NX164" s="362"/>
      <c r="NY164" s="362"/>
      <c r="NZ164" s="362"/>
      <c r="OA164" s="362"/>
      <c r="OB164" s="362"/>
      <c r="OC164" s="362"/>
      <c r="OD164" s="362"/>
      <c r="OE164" s="362"/>
      <c r="OF164" s="362"/>
      <c r="OG164" s="362"/>
      <c r="OH164" s="362"/>
      <c r="OI164" s="362"/>
      <c r="OJ164" s="362"/>
      <c r="OK164" s="362"/>
      <c r="OL164" s="362"/>
      <c r="OM164" s="362"/>
      <c r="ON164" s="362"/>
      <c r="OO164" s="362"/>
      <c r="OP164" s="362"/>
      <c r="OQ164" s="362"/>
      <c r="OR164" s="362"/>
      <c r="OS164" s="362"/>
      <c r="OT164" s="362"/>
      <c r="OU164" s="362"/>
      <c r="OV164" s="362"/>
      <c r="OW164" s="362"/>
      <c r="OX164" s="362"/>
      <c r="OY164" s="362"/>
      <c r="OZ164" s="362"/>
      <c r="PA164" s="362"/>
      <c r="PB164" s="362"/>
      <c r="PC164" s="362"/>
      <c r="PD164" s="362"/>
      <c r="PE164" s="362"/>
      <c r="PF164" s="362"/>
      <c r="PG164" s="362"/>
      <c r="PH164" s="362"/>
      <c r="PI164" s="362"/>
      <c r="PJ164" s="362"/>
      <c r="PK164" s="362"/>
      <c r="PL164" s="362"/>
      <c r="PM164" s="362"/>
      <c r="PN164" s="362"/>
      <c r="PO164" s="362"/>
      <c r="PP164" s="362"/>
      <c r="PQ164" s="362"/>
      <c r="PR164" s="362"/>
      <c r="PS164" s="362"/>
      <c r="PT164" s="362"/>
      <c r="PU164" s="362"/>
      <c r="PV164" s="362"/>
      <c r="PW164" s="362"/>
      <c r="PX164" s="362"/>
      <c r="PY164" s="362"/>
      <c r="PZ164" s="362"/>
      <c r="QA164" s="362"/>
      <c r="QB164" s="362"/>
      <c r="QC164" s="362"/>
      <c r="QD164" s="362"/>
      <c r="QE164" s="362"/>
      <c r="QF164" s="362"/>
      <c r="QG164" s="362"/>
      <c r="QH164" s="362"/>
      <c r="QI164" s="362"/>
      <c r="QJ164" s="362"/>
      <c r="QK164" s="362"/>
      <c r="QL164" s="362"/>
      <c r="QM164" s="362"/>
      <c r="QN164" s="362"/>
      <c r="QO164" s="362"/>
      <c r="QP164" s="362"/>
      <c r="QQ164" s="362"/>
      <c r="QR164" s="362"/>
      <c r="QS164" s="362"/>
      <c r="QT164" s="362"/>
      <c r="QU164" s="362"/>
    </row>
    <row r="165" spans="1:463" s="362" customFormat="1" ht="37.200000000000003" customHeight="1">
      <c r="A165" s="360"/>
      <c r="B165" s="461">
        <v>364</v>
      </c>
      <c r="C165" s="793">
        <v>530</v>
      </c>
      <c r="D165" s="765" t="s">
        <v>58</v>
      </c>
      <c r="E165" s="769" t="s">
        <v>10</v>
      </c>
      <c r="F165" s="801" t="s">
        <v>1004</v>
      </c>
      <c r="G165" s="795" t="s">
        <v>12</v>
      </c>
      <c r="H165" s="766" t="s">
        <v>57</v>
      </c>
      <c r="I165" s="428" t="s">
        <v>1219</v>
      </c>
      <c r="J165" s="410" t="s">
        <v>600</v>
      </c>
      <c r="K165" s="453" t="s">
        <v>363</v>
      </c>
      <c r="L165" s="453" t="s">
        <v>330</v>
      </c>
      <c r="M165" s="798" t="s">
        <v>184</v>
      </c>
      <c r="N165" s="408">
        <f t="shared" si="6"/>
        <v>1</v>
      </c>
      <c r="O165" s="463" t="s">
        <v>1217</v>
      </c>
      <c r="P165" s="455"/>
      <c r="Q165" s="455"/>
      <c r="R165" s="455"/>
      <c r="S165" s="410"/>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c r="LI165" s="2"/>
      <c r="LJ165" s="2"/>
      <c r="LK165" s="2"/>
      <c r="LL165" s="2"/>
      <c r="LM165" s="2"/>
      <c r="LN165" s="2"/>
      <c r="LO165" s="2"/>
      <c r="LP165" s="2"/>
      <c r="LQ165" s="2"/>
      <c r="LR165" s="2"/>
      <c r="LS165" s="2"/>
      <c r="LT165" s="2"/>
      <c r="LU165" s="2"/>
      <c r="LV165" s="2"/>
      <c r="LW165" s="2"/>
      <c r="LX165" s="2"/>
      <c r="LY165" s="2"/>
      <c r="LZ165" s="2"/>
      <c r="MA165" s="2"/>
      <c r="MB165" s="2"/>
      <c r="MC165" s="2"/>
      <c r="MD165" s="2"/>
      <c r="ME165" s="2"/>
      <c r="MF165" s="2"/>
      <c r="MG165" s="2"/>
      <c r="MH165" s="2"/>
      <c r="MI165" s="2"/>
      <c r="MJ165" s="2"/>
      <c r="MK165" s="2"/>
      <c r="ML165" s="2"/>
      <c r="MM165" s="2"/>
      <c r="MN165" s="2"/>
      <c r="MO165" s="2"/>
      <c r="MP165" s="2"/>
      <c r="MQ165" s="2"/>
      <c r="MR165" s="2"/>
      <c r="MS165" s="2"/>
      <c r="MT165" s="2"/>
      <c r="MU165" s="2"/>
      <c r="MV165" s="2"/>
      <c r="MW165" s="2"/>
      <c r="MX165" s="2"/>
      <c r="MY165" s="2"/>
      <c r="MZ165" s="2"/>
      <c r="NA165" s="2"/>
      <c r="NB165" s="2"/>
      <c r="NC165" s="2"/>
      <c r="ND165" s="2"/>
      <c r="NE165" s="2"/>
      <c r="NF165" s="2"/>
      <c r="NG165" s="2"/>
      <c r="NH165" s="2"/>
      <c r="NI165" s="2"/>
      <c r="NJ165" s="2"/>
      <c r="NK165" s="2"/>
      <c r="NL165" s="2"/>
      <c r="NM165" s="2"/>
      <c r="NN165" s="2"/>
      <c r="NO165" s="2"/>
      <c r="NP165" s="2"/>
      <c r="NQ165" s="2"/>
      <c r="NR165" s="2"/>
      <c r="NS165" s="2"/>
      <c r="NT165" s="2"/>
      <c r="NU165" s="2"/>
      <c r="NV165" s="2"/>
      <c r="NW165" s="2"/>
      <c r="NX165" s="2"/>
      <c r="NY165" s="2"/>
      <c r="NZ165" s="2"/>
      <c r="OA165" s="2"/>
      <c r="OB165" s="2"/>
      <c r="OC165" s="2"/>
      <c r="OD165" s="2"/>
      <c r="OE165" s="2"/>
      <c r="OF165" s="2"/>
      <c r="OG165" s="2"/>
      <c r="OH165" s="2"/>
      <c r="OI165" s="2"/>
      <c r="OJ165" s="2"/>
      <c r="OK165" s="2"/>
      <c r="OL165" s="2"/>
      <c r="OM165" s="2"/>
      <c r="ON165" s="2"/>
      <c r="OO165" s="2"/>
      <c r="OP165" s="2"/>
      <c r="OQ165" s="2"/>
      <c r="OR165" s="2"/>
      <c r="OS165" s="2"/>
      <c r="OT165" s="2"/>
      <c r="OU165" s="2"/>
      <c r="OV165" s="2"/>
      <c r="OW165" s="2"/>
      <c r="OX165" s="2"/>
      <c r="OY165" s="2"/>
      <c r="OZ165" s="2"/>
      <c r="PA165" s="2"/>
      <c r="PB165" s="2"/>
      <c r="PC165" s="2"/>
      <c r="PD165" s="2"/>
      <c r="PE165" s="2"/>
      <c r="PF165" s="2"/>
      <c r="PG165" s="2"/>
      <c r="PH165" s="2"/>
      <c r="PI165" s="2"/>
      <c r="PJ165" s="2"/>
      <c r="PK165" s="2"/>
      <c r="PL165" s="2"/>
      <c r="PM165" s="2"/>
      <c r="PN165" s="2"/>
      <c r="PO165" s="2"/>
      <c r="PP165" s="2"/>
      <c r="PQ165" s="2"/>
      <c r="PR165" s="2"/>
      <c r="PS165" s="2"/>
      <c r="PT165" s="2"/>
      <c r="PU165" s="2"/>
      <c r="PV165" s="2"/>
      <c r="PW165" s="2"/>
      <c r="PX165" s="2"/>
      <c r="PY165" s="2"/>
      <c r="PZ165" s="2"/>
      <c r="QA165" s="2"/>
      <c r="QB165" s="2"/>
      <c r="QC165" s="2"/>
      <c r="QD165" s="2"/>
      <c r="QE165" s="2"/>
      <c r="QF165" s="2"/>
      <c r="QG165" s="2"/>
      <c r="QH165" s="2"/>
      <c r="QI165" s="2"/>
      <c r="QJ165" s="2"/>
      <c r="QK165" s="2"/>
      <c r="QL165" s="2"/>
      <c r="QM165" s="2"/>
      <c r="QN165" s="2"/>
      <c r="QO165" s="2"/>
      <c r="QP165" s="2"/>
      <c r="QQ165" s="2"/>
      <c r="QR165" s="2"/>
      <c r="QS165" s="2"/>
      <c r="QT165" s="2"/>
      <c r="QU165" s="2"/>
    </row>
    <row r="166" spans="1:463" s="362" customFormat="1" ht="44.25" customHeight="1">
      <c r="A166" s="360"/>
      <c r="B166" s="461">
        <v>366</v>
      </c>
      <c r="C166" s="794"/>
      <c r="D166" s="765"/>
      <c r="E166" s="769"/>
      <c r="F166" s="802"/>
      <c r="G166" s="797"/>
      <c r="H166" s="768"/>
      <c r="I166" s="429" t="s">
        <v>1220</v>
      </c>
      <c r="J166" s="410" t="s">
        <v>600</v>
      </c>
      <c r="K166" s="453" t="s">
        <v>363</v>
      </c>
      <c r="L166" s="453" t="s">
        <v>363</v>
      </c>
      <c r="M166" s="799"/>
      <c r="N166" s="408">
        <f t="shared" si="6"/>
        <v>0</v>
      </c>
      <c r="O166" s="455"/>
      <c r="P166" s="455"/>
      <c r="Q166" s="463" t="s">
        <v>1217</v>
      </c>
      <c r="R166" s="455"/>
      <c r="S166" s="410"/>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c r="LI166" s="2"/>
      <c r="LJ166" s="2"/>
      <c r="LK166" s="2"/>
      <c r="LL166" s="2"/>
      <c r="LM166" s="2"/>
      <c r="LN166" s="2"/>
      <c r="LO166" s="2"/>
      <c r="LP166" s="2"/>
      <c r="LQ166" s="2"/>
      <c r="LR166" s="2"/>
      <c r="LS166" s="2"/>
      <c r="LT166" s="2"/>
      <c r="LU166" s="2"/>
      <c r="LV166" s="2"/>
      <c r="LW166" s="2"/>
      <c r="LX166" s="2"/>
      <c r="LY166" s="2"/>
      <c r="LZ166" s="2"/>
      <c r="MA166" s="2"/>
      <c r="MB166" s="2"/>
      <c r="MC166" s="2"/>
      <c r="MD166" s="2"/>
      <c r="ME166" s="2"/>
      <c r="MF166" s="2"/>
      <c r="MG166" s="2"/>
      <c r="MH166" s="2"/>
      <c r="MI166" s="2"/>
      <c r="MJ166" s="2"/>
      <c r="MK166" s="2"/>
      <c r="ML166" s="2"/>
      <c r="MM166" s="2"/>
      <c r="MN166" s="2"/>
      <c r="MO166" s="2"/>
      <c r="MP166" s="2"/>
      <c r="MQ166" s="2"/>
      <c r="MR166" s="2"/>
      <c r="MS166" s="2"/>
      <c r="MT166" s="2"/>
      <c r="MU166" s="2"/>
      <c r="MV166" s="2"/>
      <c r="MW166" s="2"/>
      <c r="MX166" s="2"/>
      <c r="MY166" s="2"/>
      <c r="MZ166" s="2"/>
      <c r="NA166" s="2"/>
      <c r="NB166" s="2"/>
      <c r="NC166" s="2"/>
      <c r="ND166" s="2"/>
      <c r="NE166" s="2"/>
      <c r="NF166" s="2"/>
      <c r="NG166" s="2"/>
      <c r="NH166" s="2"/>
      <c r="NI166" s="2"/>
      <c r="NJ166" s="2"/>
      <c r="NK166" s="2"/>
      <c r="NL166" s="2"/>
      <c r="NM166" s="2"/>
      <c r="NN166" s="2"/>
      <c r="NO166" s="2"/>
      <c r="NP166" s="2"/>
      <c r="NQ166" s="2"/>
      <c r="NR166" s="2"/>
      <c r="NS166" s="2"/>
      <c r="NT166" s="2"/>
      <c r="NU166" s="2"/>
      <c r="NV166" s="2"/>
      <c r="NW166" s="2"/>
      <c r="NX166" s="2"/>
      <c r="NY166" s="2"/>
      <c r="NZ166" s="2"/>
      <c r="OA166" s="2"/>
      <c r="OB166" s="2"/>
      <c r="OC166" s="2"/>
      <c r="OD166" s="2"/>
      <c r="OE166" s="2"/>
      <c r="OF166" s="2"/>
      <c r="OG166" s="2"/>
      <c r="OH166" s="2"/>
      <c r="OI166" s="2"/>
      <c r="OJ166" s="2"/>
      <c r="OK166" s="2"/>
      <c r="OL166" s="2"/>
      <c r="OM166" s="2"/>
      <c r="ON166" s="2"/>
      <c r="OO166" s="2"/>
      <c r="OP166" s="2"/>
      <c r="OQ166" s="2"/>
      <c r="OR166" s="2"/>
      <c r="OS166" s="2"/>
      <c r="OT166" s="2"/>
      <c r="OU166" s="2"/>
      <c r="OV166" s="2"/>
      <c r="OW166" s="2"/>
      <c r="OX166" s="2"/>
      <c r="OY166" s="2"/>
      <c r="OZ166" s="2"/>
      <c r="PA166" s="2"/>
      <c r="PB166" s="2"/>
      <c r="PC166" s="2"/>
      <c r="PD166" s="2"/>
      <c r="PE166" s="2"/>
      <c r="PF166" s="2"/>
      <c r="PG166" s="2"/>
      <c r="PH166" s="2"/>
      <c r="PI166" s="2"/>
      <c r="PJ166" s="2"/>
      <c r="PK166" s="2"/>
      <c r="PL166" s="2"/>
      <c r="PM166" s="2"/>
      <c r="PN166" s="2"/>
      <c r="PO166" s="2"/>
      <c r="PP166" s="2"/>
      <c r="PQ166" s="2"/>
      <c r="PR166" s="2"/>
      <c r="PS166" s="2"/>
      <c r="PT166" s="2"/>
      <c r="PU166" s="2"/>
      <c r="PV166" s="2"/>
      <c r="PW166" s="2"/>
      <c r="PX166" s="2"/>
      <c r="PY166" s="2"/>
      <c r="PZ166" s="2"/>
      <c r="QA166" s="2"/>
      <c r="QB166" s="2"/>
      <c r="QC166" s="2"/>
      <c r="QD166" s="2"/>
      <c r="QE166" s="2"/>
      <c r="QF166" s="2"/>
      <c r="QG166" s="2"/>
      <c r="QH166" s="2"/>
      <c r="QI166" s="2"/>
      <c r="QJ166" s="2"/>
      <c r="QK166" s="2"/>
      <c r="QL166" s="2"/>
      <c r="QM166" s="2"/>
      <c r="QN166" s="2"/>
      <c r="QO166" s="2"/>
      <c r="QP166" s="2"/>
      <c r="QQ166" s="2"/>
      <c r="QR166" s="2"/>
      <c r="QS166" s="2"/>
      <c r="QT166" s="2"/>
      <c r="QU166" s="2"/>
    </row>
    <row r="167" spans="1:463" s="2" customFormat="1" ht="22.95" customHeight="1">
      <c r="A167" s="405"/>
      <c r="B167" s="461">
        <v>328</v>
      </c>
      <c r="C167" s="793"/>
      <c r="D167" s="753" t="s">
        <v>1071</v>
      </c>
      <c r="E167" s="754"/>
      <c r="F167" s="754"/>
      <c r="G167" s="754"/>
      <c r="H167" s="754"/>
      <c r="I167" s="755"/>
      <c r="J167" s="457" t="s">
        <v>331</v>
      </c>
      <c r="K167" s="457" t="s">
        <v>331</v>
      </c>
      <c r="L167" s="457" t="s">
        <v>331</v>
      </c>
      <c r="M167" s="457"/>
      <c r="N167" s="457" t="s">
        <v>331</v>
      </c>
      <c r="O167" s="457" t="s">
        <v>331</v>
      </c>
      <c r="P167" s="457" t="s">
        <v>331</v>
      </c>
      <c r="Q167" s="457" t="s">
        <v>331</v>
      </c>
      <c r="R167" s="457" t="s">
        <v>331</v>
      </c>
      <c r="S167" s="457" t="s">
        <v>331</v>
      </c>
      <c r="W167" s="362"/>
      <c r="X167" s="362"/>
      <c r="Y167" s="362"/>
      <c r="Z167" s="362"/>
      <c r="AA167" s="362"/>
      <c r="AB167" s="362"/>
      <c r="AC167" s="362"/>
      <c r="AD167" s="362"/>
      <c r="AE167" s="362"/>
      <c r="AF167" s="362"/>
      <c r="AG167" s="362"/>
      <c r="AH167" s="362"/>
      <c r="AI167" s="362"/>
      <c r="AJ167" s="362"/>
      <c r="AK167" s="362"/>
      <c r="AL167" s="362"/>
      <c r="AM167" s="362"/>
      <c r="AN167" s="362"/>
      <c r="AO167" s="362"/>
      <c r="AP167" s="362"/>
      <c r="AQ167" s="362"/>
      <c r="AR167" s="362"/>
      <c r="AS167" s="362"/>
      <c r="AT167" s="362"/>
      <c r="AU167" s="362"/>
      <c r="AV167" s="362"/>
      <c r="AW167" s="362"/>
      <c r="AX167" s="362"/>
      <c r="AY167" s="362"/>
      <c r="AZ167" s="362"/>
      <c r="BA167" s="362"/>
      <c r="BB167" s="362"/>
      <c r="BC167" s="362"/>
      <c r="BD167" s="362"/>
      <c r="BE167" s="362"/>
      <c r="BF167" s="362"/>
      <c r="BG167" s="362"/>
      <c r="BH167" s="362"/>
      <c r="BI167" s="362"/>
      <c r="BJ167" s="362"/>
      <c r="BK167" s="362"/>
      <c r="BL167" s="362"/>
      <c r="BM167" s="362"/>
      <c r="BN167" s="362"/>
      <c r="BO167" s="362"/>
      <c r="BP167" s="362"/>
      <c r="BQ167" s="362"/>
      <c r="BR167" s="362"/>
      <c r="BS167" s="362"/>
      <c r="BT167" s="362"/>
      <c r="BU167" s="362"/>
      <c r="BV167" s="362"/>
      <c r="BW167" s="362"/>
      <c r="BX167" s="362"/>
      <c r="BY167" s="362"/>
      <c r="BZ167" s="362"/>
      <c r="CA167" s="362"/>
      <c r="CB167" s="362"/>
      <c r="CC167" s="362"/>
      <c r="CD167" s="362"/>
      <c r="CE167" s="362"/>
      <c r="CF167" s="362"/>
      <c r="CG167" s="362"/>
      <c r="CH167" s="362"/>
      <c r="CI167" s="362"/>
      <c r="CJ167" s="362"/>
      <c r="CK167" s="362"/>
      <c r="CL167" s="362"/>
      <c r="CM167" s="362"/>
      <c r="CN167" s="362"/>
      <c r="CO167" s="362"/>
      <c r="CP167" s="362"/>
      <c r="CQ167" s="362"/>
      <c r="CR167" s="362"/>
      <c r="CS167" s="362"/>
      <c r="CT167" s="362"/>
      <c r="CU167" s="362"/>
      <c r="CV167" s="362"/>
      <c r="CW167" s="362"/>
      <c r="CX167" s="362"/>
      <c r="CY167" s="362"/>
      <c r="CZ167" s="362"/>
      <c r="DA167" s="362"/>
      <c r="DB167" s="362"/>
      <c r="DC167" s="362"/>
      <c r="DD167" s="362"/>
      <c r="DE167" s="362"/>
      <c r="DF167" s="362"/>
      <c r="DG167" s="362"/>
      <c r="DH167" s="362"/>
      <c r="DI167" s="362"/>
      <c r="DJ167" s="362"/>
      <c r="DK167" s="362"/>
      <c r="DL167" s="362"/>
      <c r="DM167" s="362"/>
      <c r="DN167" s="362"/>
      <c r="DO167" s="362"/>
      <c r="DP167" s="362"/>
      <c r="DQ167" s="362"/>
      <c r="DR167" s="362"/>
      <c r="DS167" s="362"/>
      <c r="DT167" s="362"/>
      <c r="DU167" s="362"/>
      <c r="DV167" s="362"/>
      <c r="DW167" s="362"/>
      <c r="DX167" s="362"/>
      <c r="DY167" s="362"/>
      <c r="DZ167" s="362"/>
      <c r="EA167" s="362"/>
      <c r="EB167" s="362"/>
      <c r="EC167" s="362"/>
      <c r="ED167" s="362"/>
      <c r="EE167" s="362"/>
      <c r="EF167" s="362"/>
      <c r="EG167" s="362"/>
      <c r="EH167" s="362"/>
      <c r="EI167" s="362"/>
      <c r="EJ167" s="362"/>
      <c r="EK167" s="362"/>
      <c r="EL167" s="362"/>
      <c r="EM167" s="362"/>
      <c r="EN167" s="362"/>
      <c r="EO167" s="362"/>
      <c r="EP167" s="362"/>
      <c r="EQ167" s="362"/>
      <c r="ER167" s="362"/>
      <c r="ES167" s="362"/>
      <c r="ET167" s="362"/>
      <c r="EU167" s="362"/>
      <c r="EV167" s="362"/>
      <c r="EW167" s="362"/>
      <c r="EX167" s="362"/>
      <c r="EY167" s="362"/>
      <c r="EZ167" s="362"/>
      <c r="FA167" s="362"/>
      <c r="FB167" s="362"/>
      <c r="FC167" s="362"/>
      <c r="FD167" s="362"/>
      <c r="FE167" s="362"/>
      <c r="FF167" s="362"/>
      <c r="FG167" s="362"/>
      <c r="FH167" s="362"/>
      <c r="FI167" s="362"/>
      <c r="FJ167" s="362"/>
      <c r="FK167" s="362"/>
      <c r="FL167" s="362"/>
      <c r="FM167" s="362"/>
      <c r="FN167" s="362"/>
      <c r="FO167" s="362"/>
      <c r="FP167" s="362"/>
      <c r="FQ167" s="362"/>
      <c r="FR167" s="362"/>
      <c r="FS167" s="362"/>
      <c r="FT167" s="362"/>
      <c r="FU167" s="362"/>
      <c r="FV167" s="362"/>
      <c r="FW167" s="362"/>
      <c r="FX167" s="362"/>
      <c r="FY167" s="362"/>
      <c r="FZ167" s="362"/>
      <c r="GA167" s="362"/>
      <c r="GB167" s="362"/>
      <c r="GC167" s="362"/>
      <c r="GD167" s="362"/>
      <c r="GE167" s="362"/>
      <c r="GF167" s="362"/>
      <c r="GG167" s="362"/>
      <c r="GH167" s="362"/>
      <c r="GI167" s="362"/>
      <c r="GJ167" s="362"/>
      <c r="GK167" s="362"/>
      <c r="GL167" s="362"/>
      <c r="GM167" s="362"/>
      <c r="GN167" s="362"/>
      <c r="GO167" s="362"/>
      <c r="GP167" s="362"/>
      <c r="GQ167" s="362"/>
      <c r="GR167" s="362"/>
      <c r="GS167" s="362"/>
      <c r="GT167" s="362"/>
      <c r="GU167" s="362"/>
      <c r="GV167" s="362"/>
      <c r="GW167" s="362"/>
      <c r="GX167" s="362"/>
      <c r="GY167" s="362"/>
      <c r="GZ167" s="362"/>
      <c r="HA167" s="362"/>
      <c r="HB167" s="362"/>
      <c r="HC167" s="362"/>
      <c r="HD167" s="362"/>
      <c r="HE167" s="362"/>
      <c r="HF167" s="362"/>
      <c r="HG167" s="362"/>
      <c r="HH167" s="362"/>
      <c r="HI167" s="362"/>
      <c r="HJ167" s="362"/>
      <c r="HK167" s="362"/>
      <c r="HL167" s="362"/>
      <c r="HM167" s="362"/>
      <c r="HN167" s="362"/>
      <c r="HO167" s="362"/>
      <c r="HP167" s="362"/>
      <c r="HQ167" s="362"/>
      <c r="HR167" s="362"/>
      <c r="HS167" s="362"/>
      <c r="HT167" s="362"/>
      <c r="HU167" s="362"/>
      <c r="HV167" s="362"/>
      <c r="HW167" s="362"/>
      <c r="HX167" s="362"/>
      <c r="HY167" s="362"/>
      <c r="HZ167" s="362"/>
      <c r="IA167" s="362"/>
      <c r="IB167" s="362"/>
      <c r="IC167" s="362"/>
      <c r="ID167" s="362"/>
      <c r="IE167" s="362"/>
      <c r="IF167" s="362"/>
      <c r="IG167" s="362"/>
      <c r="IH167" s="362"/>
      <c r="II167" s="362"/>
      <c r="IJ167" s="362"/>
      <c r="IK167" s="362"/>
      <c r="IL167" s="362"/>
      <c r="IM167" s="362"/>
      <c r="IN167" s="362"/>
      <c r="IO167" s="362"/>
      <c r="IP167" s="362"/>
      <c r="IQ167" s="362"/>
      <c r="IR167" s="362"/>
      <c r="IS167" s="362"/>
      <c r="IT167" s="362"/>
      <c r="IU167" s="362"/>
      <c r="IV167" s="362"/>
      <c r="IW167" s="362"/>
      <c r="IX167" s="362"/>
      <c r="IY167" s="362"/>
      <c r="IZ167" s="362"/>
      <c r="JA167" s="362"/>
      <c r="JB167" s="362"/>
      <c r="JC167" s="362"/>
      <c r="JD167" s="362"/>
      <c r="JE167" s="362"/>
      <c r="JF167" s="362"/>
      <c r="JG167" s="362"/>
      <c r="JH167" s="362"/>
      <c r="JI167" s="362"/>
      <c r="JJ167" s="362"/>
      <c r="JK167" s="362"/>
      <c r="JL167" s="362"/>
      <c r="JM167" s="362"/>
      <c r="JN167" s="362"/>
      <c r="JO167" s="362"/>
      <c r="JP167" s="362"/>
      <c r="JQ167" s="362"/>
      <c r="JR167" s="362"/>
      <c r="JS167" s="362"/>
      <c r="JT167" s="362"/>
      <c r="JU167" s="362"/>
      <c r="JV167" s="362"/>
      <c r="JW167" s="362"/>
      <c r="JX167" s="362"/>
      <c r="JY167" s="362"/>
      <c r="JZ167" s="362"/>
      <c r="KA167" s="362"/>
      <c r="KB167" s="362"/>
      <c r="KC167" s="362"/>
      <c r="KD167" s="362"/>
      <c r="KE167" s="362"/>
      <c r="KF167" s="362"/>
      <c r="KG167" s="362"/>
      <c r="KH167" s="362"/>
      <c r="KI167" s="362"/>
      <c r="KJ167" s="362"/>
      <c r="KK167" s="362"/>
      <c r="KL167" s="362"/>
      <c r="KM167" s="362"/>
      <c r="KN167" s="362"/>
      <c r="KO167" s="362"/>
      <c r="KP167" s="362"/>
      <c r="KQ167" s="362"/>
      <c r="KR167" s="362"/>
      <c r="KS167" s="362"/>
      <c r="KT167" s="362"/>
      <c r="KU167" s="362"/>
      <c r="KV167" s="362"/>
      <c r="KW167" s="362"/>
      <c r="KX167" s="362"/>
      <c r="KY167" s="362"/>
      <c r="KZ167" s="362"/>
      <c r="LA167" s="362"/>
      <c r="LB167" s="362"/>
      <c r="LC167" s="362"/>
      <c r="LD167" s="362"/>
      <c r="LE167" s="362"/>
      <c r="LF167" s="362"/>
      <c r="LG167" s="362"/>
      <c r="LH167" s="362"/>
      <c r="LI167" s="362"/>
      <c r="LJ167" s="362"/>
      <c r="LK167" s="362"/>
      <c r="LL167" s="362"/>
      <c r="LM167" s="362"/>
      <c r="LN167" s="362"/>
      <c r="LO167" s="362"/>
      <c r="LP167" s="362"/>
      <c r="LQ167" s="362"/>
      <c r="LR167" s="362"/>
      <c r="LS167" s="362"/>
      <c r="LT167" s="362"/>
      <c r="LU167" s="362"/>
      <c r="LV167" s="362"/>
      <c r="LW167" s="362"/>
      <c r="LX167" s="362"/>
      <c r="LY167" s="362"/>
      <c r="LZ167" s="362"/>
      <c r="MA167" s="362"/>
      <c r="MB167" s="362"/>
      <c r="MC167" s="362"/>
      <c r="MD167" s="362"/>
      <c r="ME167" s="362"/>
      <c r="MF167" s="362"/>
      <c r="MG167" s="362"/>
      <c r="MH167" s="362"/>
      <c r="MI167" s="362"/>
      <c r="MJ167" s="362"/>
      <c r="MK167" s="362"/>
      <c r="ML167" s="362"/>
      <c r="MM167" s="362"/>
      <c r="MN167" s="362"/>
      <c r="MO167" s="362"/>
      <c r="MP167" s="362"/>
      <c r="MQ167" s="362"/>
      <c r="MR167" s="362"/>
      <c r="MS167" s="362"/>
      <c r="MT167" s="362"/>
      <c r="MU167" s="362"/>
      <c r="MV167" s="362"/>
      <c r="MW167" s="362"/>
      <c r="MX167" s="362"/>
      <c r="MY167" s="362"/>
      <c r="MZ167" s="362"/>
      <c r="NA167" s="362"/>
      <c r="NB167" s="362"/>
      <c r="NC167" s="362"/>
      <c r="ND167" s="362"/>
      <c r="NE167" s="362"/>
      <c r="NF167" s="362"/>
      <c r="NG167" s="362"/>
      <c r="NH167" s="362"/>
      <c r="NI167" s="362"/>
      <c r="NJ167" s="362"/>
      <c r="NK167" s="362"/>
      <c r="NL167" s="362"/>
      <c r="NM167" s="362"/>
      <c r="NN167" s="362"/>
      <c r="NO167" s="362"/>
      <c r="NP167" s="362"/>
      <c r="NQ167" s="362"/>
      <c r="NR167" s="362"/>
      <c r="NS167" s="362"/>
      <c r="NT167" s="362"/>
      <c r="NU167" s="362"/>
      <c r="NV167" s="362"/>
      <c r="NW167" s="362"/>
      <c r="NX167" s="362"/>
      <c r="NY167" s="362"/>
      <c r="NZ167" s="362"/>
      <c r="OA167" s="362"/>
      <c r="OB167" s="362"/>
      <c r="OC167" s="362"/>
      <c r="OD167" s="362"/>
      <c r="OE167" s="362"/>
      <c r="OF167" s="362"/>
      <c r="OG167" s="362"/>
      <c r="OH167" s="362"/>
      <c r="OI167" s="362"/>
      <c r="OJ167" s="362"/>
      <c r="OK167" s="362"/>
      <c r="OL167" s="362"/>
      <c r="OM167" s="362"/>
      <c r="ON167" s="362"/>
      <c r="OO167" s="362"/>
      <c r="OP167" s="362"/>
      <c r="OQ167" s="362"/>
      <c r="OR167" s="362"/>
      <c r="OS167" s="362"/>
      <c r="OT167" s="362"/>
      <c r="OU167" s="362"/>
      <c r="OV167" s="362"/>
      <c r="OW167" s="362"/>
      <c r="OX167" s="362"/>
      <c r="OY167" s="362"/>
      <c r="OZ167" s="362"/>
      <c r="PA167" s="362"/>
      <c r="PB167" s="362"/>
      <c r="PC167" s="362"/>
      <c r="PD167" s="362"/>
      <c r="PE167" s="362"/>
      <c r="PF167" s="362"/>
      <c r="PG167" s="362"/>
      <c r="PH167" s="362"/>
      <c r="PI167" s="362"/>
      <c r="PJ167" s="362"/>
      <c r="PK167" s="362"/>
      <c r="PL167" s="362"/>
      <c r="PM167" s="362"/>
      <c r="PN167" s="362"/>
      <c r="PO167" s="362"/>
      <c r="PP167" s="362"/>
      <c r="PQ167" s="362"/>
      <c r="PR167" s="362"/>
      <c r="PS167" s="362"/>
      <c r="PT167" s="362"/>
      <c r="PU167" s="362"/>
      <c r="PV167" s="362"/>
      <c r="PW167" s="362"/>
      <c r="PX167" s="362"/>
      <c r="PY167" s="362"/>
      <c r="PZ167" s="362"/>
      <c r="QA167" s="362"/>
      <c r="QB167" s="362"/>
      <c r="QC167" s="362"/>
      <c r="QD167" s="362"/>
      <c r="QE167" s="362"/>
      <c r="QF167" s="362"/>
      <c r="QG167" s="362"/>
      <c r="QH167" s="362"/>
      <c r="QI167" s="362"/>
      <c r="QJ167" s="362"/>
      <c r="QK167" s="362"/>
      <c r="QL167" s="362"/>
      <c r="QM167" s="362"/>
      <c r="QN167" s="362"/>
      <c r="QO167" s="362"/>
      <c r="QP167" s="362"/>
      <c r="QQ167" s="362"/>
      <c r="QR167" s="362"/>
      <c r="QS167" s="362"/>
      <c r="QT167" s="362"/>
      <c r="QU167" s="362"/>
    </row>
    <row r="168" spans="1:463" s="2" customFormat="1" ht="57.75" customHeight="1">
      <c r="A168" s="405"/>
      <c r="B168" s="461"/>
      <c r="C168" s="845"/>
      <c r="D168" s="800" t="s">
        <v>60</v>
      </c>
      <c r="E168" s="769" t="s">
        <v>10</v>
      </c>
      <c r="F168" s="479"/>
      <c r="G168" s="459"/>
      <c r="H168" s="854" t="s">
        <v>441</v>
      </c>
      <c r="I168" s="465" t="s">
        <v>1218</v>
      </c>
      <c r="J168" s="410" t="s">
        <v>600</v>
      </c>
      <c r="K168" s="453" t="s">
        <v>363</v>
      </c>
      <c r="L168" s="453" t="s">
        <v>363</v>
      </c>
      <c r="M168" s="457" t="s">
        <v>184</v>
      </c>
      <c r="N168" s="408"/>
      <c r="O168" s="455" t="s">
        <v>522</v>
      </c>
      <c r="P168" s="455"/>
      <c r="Q168" s="455"/>
      <c r="R168" s="455"/>
      <c r="S168" s="422"/>
      <c r="W168" s="390"/>
      <c r="X168" s="390"/>
      <c r="Y168" s="390"/>
      <c r="Z168" s="390"/>
      <c r="AA168" s="390"/>
      <c r="AB168" s="390"/>
      <c r="AC168" s="390"/>
      <c r="AD168" s="390"/>
      <c r="AE168" s="390"/>
      <c r="AF168" s="390"/>
      <c r="AG168" s="390"/>
      <c r="AH168" s="390"/>
      <c r="AI168" s="390"/>
      <c r="AJ168" s="390"/>
      <c r="AK168" s="390"/>
      <c r="AL168" s="390"/>
      <c r="AM168" s="390"/>
      <c r="AN168" s="390"/>
      <c r="AO168" s="390"/>
      <c r="AP168" s="390"/>
      <c r="AQ168" s="390"/>
      <c r="AR168" s="390"/>
      <c r="AS168" s="390"/>
      <c r="AT168" s="390"/>
      <c r="AU168" s="390"/>
      <c r="AV168" s="390"/>
      <c r="AW168" s="390"/>
      <c r="AX168" s="390"/>
      <c r="AY168" s="390"/>
      <c r="AZ168" s="390"/>
      <c r="BA168" s="390"/>
      <c r="BB168" s="390"/>
      <c r="BC168" s="390"/>
      <c r="BD168" s="390"/>
      <c r="BE168" s="390"/>
      <c r="BF168" s="390"/>
      <c r="BG168" s="390"/>
      <c r="BH168" s="390"/>
      <c r="BI168" s="390"/>
      <c r="BJ168" s="390"/>
      <c r="BK168" s="390"/>
      <c r="BL168" s="390"/>
      <c r="BM168" s="390"/>
      <c r="BN168" s="390"/>
      <c r="BO168" s="390"/>
      <c r="BP168" s="390"/>
      <c r="BQ168" s="390"/>
      <c r="BR168" s="390"/>
      <c r="BS168" s="390"/>
      <c r="BT168" s="390"/>
      <c r="BU168" s="390"/>
      <c r="BV168" s="390"/>
      <c r="BW168" s="390"/>
      <c r="BX168" s="390"/>
      <c r="BY168" s="390"/>
      <c r="BZ168" s="390"/>
      <c r="CA168" s="390"/>
      <c r="CB168" s="390"/>
      <c r="CC168" s="390"/>
      <c r="CD168" s="390"/>
      <c r="CE168" s="390"/>
      <c r="CF168" s="390"/>
      <c r="CG168" s="390"/>
      <c r="CH168" s="390"/>
      <c r="CI168" s="390"/>
      <c r="CJ168" s="390"/>
      <c r="CK168" s="390"/>
      <c r="CL168" s="390"/>
      <c r="CM168" s="390"/>
      <c r="CN168" s="390"/>
      <c r="CO168" s="390"/>
      <c r="CP168" s="390"/>
      <c r="CQ168" s="390"/>
      <c r="CR168" s="390"/>
      <c r="CS168" s="390"/>
      <c r="CT168" s="390"/>
      <c r="CU168" s="390"/>
      <c r="CV168" s="390"/>
      <c r="CW168" s="390"/>
      <c r="CX168" s="390"/>
      <c r="CY168" s="390"/>
      <c r="CZ168" s="390"/>
      <c r="DA168" s="390"/>
      <c r="DB168" s="390"/>
      <c r="DC168" s="390"/>
      <c r="DD168" s="390"/>
      <c r="DE168" s="390"/>
      <c r="DF168" s="390"/>
      <c r="DG168" s="390"/>
      <c r="DH168" s="390"/>
      <c r="DI168" s="390"/>
      <c r="DJ168" s="390"/>
      <c r="DK168" s="390"/>
      <c r="DL168" s="390"/>
      <c r="DM168" s="390"/>
      <c r="DN168" s="390"/>
      <c r="DO168" s="390"/>
      <c r="DP168" s="390"/>
      <c r="DQ168" s="390"/>
      <c r="DR168" s="390"/>
      <c r="DS168" s="390"/>
      <c r="DT168" s="390"/>
      <c r="DU168" s="390"/>
      <c r="DV168" s="390"/>
      <c r="DW168" s="390"/>
      <c r="DX168" s="390"/>
      <c r="DY168" s="390"/>
      <c r="DZ168" s="390"/>
      <c r="EA168" s="390"/>
      <c r="EB168" s="390"/>
      <c r="EC168" s="390"/>
      <c r="ED168" s="390"/>
      <c r="EE168" s="390"/>
      <c r="EF168" s="390"/>
      <c r="EG168" s="390"/>
      <c r="EH168" s="390"/>
      <c r="EI168" s="390"/>
      <c r="EJ168" s="390"/>
      <c r="EK168" s="390"/>
      <c r="EL168" s="390"/>
      <c r="EM168" s="390"/>
      <c r="EN168" s="390"/>
      <c r="EO168" s="390"/>
      <c r="EP168" s="390"/>
      <c r="EQ168" s="390"/>
      <c r="ER168" s="390"/>
      <c r="ES168" s="390"/>
      <c r="ET168" s="390"/>
      <c r="EU168" s="390"/>
      <c r="EV168" s="390"/>
      <c r="EW168" s="390"/>
      <c r="EX168" s="390"/>
      <c r="EY168" s="390"/>
      <c r="EZ168" s="390"/>
      <c r="FA168" s="390"/>
      <c r="FB168" s="390"/>
      <c r="FC168" s="390"/>
      <c r="FD168" s="390"/>
      <c r="FE168" s="390"/>
      <c r="FF168" s="390"/>
      <c r="FG168" s="390"/>
      <c r="FH168" s="390"/>
      <c r="FI168" s="390"/>
      <c r="FJ168" s="390"/>
      <c r="FK168" s="390"/>
      <c r="FL168" s="390"/>
      <c r="FM168" s="390"/>
      <c r="FN168" s="390"/>
      <c r="FO168" s="390"/>
      <c r="FP168" s="390"/>
      <c r="FQ168" s="390"/>
      <c r="FR168" s="390"/>
      <c r="FS168" s="390"/>
      <c r="FT168" s="390"/>
      <c r="FU168" s="390"/>
      <c r="FV168" s="390"/>
      <c r="FW168" s="390"/>
      <c r="FX168" s="390"/>
      <c r="FY168" s="390"/>
      <c r="FZ168" s="390"/>
      <c r="GA168" s="390"/>
      <c r="GB168" s="390"/>
      <c r="GC168" s="390"/>
      <c r="GD168" s="390"/>
      <c r="GE168" s="390"/>
      <c r="GF168" s="390"/>
      <c r="GG168" s="390"/>
      <c r="GH168" s="390"/>
      <c r="GI168" s="390"/>
      <c r="GJ168" s="390"/>
      <c r="GK168" s="390"/>
      <c r="GL168" s="390"/>
      <c r="GM168" s="390"/>
      <c r="GN168" s="390"/>
      <c r="GO168" s="390"/>
      <c r="GP168" s="390"/>
      <c r="GQ168" s="390"/>
      <c r="GR168" s="390"/>
      <c r="GS168" s="390"/>
      <c r="GT168" s="390"/>
      <c r="GU168" s="390"/>
      <c r="GV168" s="390"/>
      <c r="GW168" s="390"/>
      <c r="GX168" s="390"/>
      <c r="GY168" s="390"/>
      <c r="GZ168" s="390"/>
      <c r="HA168" s="390"/>
      <c r="HB168" s="390"/>
      <c r="HC168" s="390"/>
      <c r="HD168" s="390"/>
      <c r="HE168" s="390"/>
      <c r="HF168" s="390"/>
      <c r="HG168" s="390"/>
      <c r="HH168" s="390"/>
      <c r="HI168" s="390"/>
      <c r="HJ168" s="390"/>
      <c r="HK168" s="390"/>
      <c r="HL168" s="390"/>
      <c r="HM168" s="390"/>
      <c r="HN168" s="390"/>
      <c r="HO168" s="390"/>
      <c r="HP168" s="390"/>
      <c r="HQ168" s="390"/>
      <c r="HR168" s="390"/>
      <c r="HS168" s="390"/>
      <c r="HT168" s="390"/>
      <c r="HU168" s="390"/>
      <c r="HV168" s="390"/>
      <c r="HW168" s="390"/>
      <c r="HX168" s="390"/>
      <c r="HY168" s="390"/>
      <c r="HZ168" s="390"/>
      <c r="IA168" s="390"/>
      <c r="IB168" s="390"/>
      <c r="IC168" s="390"/>
      <c r="ID168" s="390"/>
      <c r="IE168" s="390"/>
      <c r="IF168" s="390"/>
      <c r="IG168" s="390"/>
      <c r="IH168" s="390"/>
      <c r="II168" s="390"/>
      <c r="IJ168" s="390"/>
      <c r="IK168" s="390"/>
      <c r="IL168" s="390"/>
      <c r="IM168" s="390"/>
      <c r="IN168" s="390"/>
      <c r="IO168" s="390"/>
      <c r="IP168" s="390"/>
      <c r="IQ168" s="390"/>
      <c r="IR168" s="390"/>
      <c r="IS168" s="390"/>
      <c r="IT168" s="390"/>
      <c r="IU168" s="390"/>
      <c r="IV168" s="390"/>
      <c r="IW168" s="390"/>
      <c r="IX168" s="390"/>
      <c r="IY168" s="390"/>
      <c r="IZ168" s="390"/>
      <c r="JA168" s="390"/>
      <c r="JB168" s="390"/>
      <c r="JC168" s="390"/>
      <c r="JD168" s="390"/>
      <c r="JE168" s="390"/>
      <c r="JF168" s="390"/>
      <c r="JG168" s="390"/>
      <c r="JH168" s="390"/>
      <c r="JI168" s="390"/>
      <c r="JJ168" s="390"/>
      <c r="JK168" s="390"/>
      <c r="JL168" s="390"/>
      <c r="JM168" s="390"/>
      <c r="JN168" s="390"/>
      <c r="JO168" s="390"/>
      <c r="JP168" s="390"/>
      <c r="JQ168" s="390"/>
      <c r="JR168" s="390"/>
      <c r="JS168" s="390"/>
      <c r="JT168" s="390"/>
      <c r="JU168" s="390"/>
      <c r="JV168" s="390"/>
      <c r="JW168" s="390"/>
      <c r="JX168" s="390"/>
      <c r="JY168" s="390"/>
      <c r="JZ168" s="390"/>
      <c r="KA168" s="390"/>
      <c r="KB168" s="390"/>
      <c r="KC168" s="390"/>
      <c r="KD168" s="390"/>
      <c r="KE168" s="390"/>
      <c r="KF168" s="390"/>
      <c r="KG168" s="390"/>
      <c r="KH168" s="390"/>
      <c r="KI168" s="390"/>
      <c r="KJ168" s="390"/>
      <c r="KK168" s="390"/>
      <c r="KL168" s="390"/>
      <c r="KM168" s="390"/>
      <c r="KN168" s="390"/>
      <c r="KO168" s="390"/>
      <c r="KP168" s="390"/>
      <c r="KQ168" s="390"/>
      <c r="KR168" s="390"/>
      <c r="KS168" s="390"/>
      <c r="KT168" s="390"/>
      <c r="KU168" s="390"/>
      <c r="KV168" s="390"/>
      <c r="KW168" s="390"/>
      <c r="KX168" s="390"/>
      <c r="KY168" s="390"/>
      <c r="KZ168" s="390"/>
      <c r="LA168" s="390"/>
      <c r="LB168" s="390"/>
      <c r="LC168" s="390"/>
      <c r="LD168" s="390"/>
      <c r="LE168" s="390"/>
      <c r="LF168" s="390"/>
      <c r="LG168" s="390"/>
      <c r="LH168" s="390"/>
      <c r="LI168" s="390"/>
      <c r="LJ168" s="390"/>
      <c r="LK168" s="390"/>
      <c r="LL168" s="390"/>
      <c r="LM168" s="390"/>
      <c r="LN168" s="390"/>
      <c r="LO168" s="390"/>
      <c r="LP168" s="390"/>
      <c r="LQ168" s="390"/>
      <c r="LR168" s="390"/>
      <c r="LS168" s="390"/>
      <c r="LT168" s="390"/>
      <c r="LU168" s="390"/>
      <c r="LV168" s="390"/>
      <c r="LW168" s="390"/>
      <c r="LX168" s="390"/>
      <c r="LY168" s="390"/>
      <c r="LZ168" s="390"/>
      <c r="MA168" s="390"/>
      <c r="MB168" s="390"/>
      <c r="MC168" s="390"/>
      <c r="MD168" s="390"/>
      <c r="ME168" s="390"/>
      <c r="MF168" s="390"/>
      <c r="MG168" s="390"/>
      <c r="MH168" s="390"/>
      <c r="MI168" s="390"/>
      <c r="MJ168" s="390"/>
      <c r="MK168" s="390"/>
      <c r="ML168" s="390"/>
      <c r="MM168" s="390"/>
      <c r="MN168" s="390"/>
      <c r="MO168" s="390"/>
      <c r="MP168" s="390"/>
      <c r="MQ168" s="390"/>
      <c r="MR168" s="390"/>
      <c r="MS168" s="390"/>
      <c r="MT168" s="390"/>
      <c r="MU168" s="390"/>
      <c r="MV168" s="390"/>
      <c r="MW168" s="390"/>
      <c r="MX168" s="390"/>
      <c r="MY168" s="390"/>
      <c r="MZ168" s="390"/>
      <c r="NA168" s="390"/>
      <c r="NB168" s="390"/>
      <c r="NC168" s="390"/>
      <c r="ND168" s="390"/>
      <c r="NE168" s="390"/>
      <c r="NF168" s="390"/>
      <c r="NG168" s="390"/>
      <c r="NH168" s="390"/>
      <c r="NI168" s="390"/>
      <c r="NJ168" s="390"/>
      <c r="NK168" s="390"/>
      <c r="NL168" s="390"/>
      <c r="NM168" s="390"/>
      <c r="NN168" s="390"/>
      <c r="NO168" s="390"/>
      <c r="NP168" s="390"/>
      <c r="NQ168" s="390"/>
      <c r="NR168" s="390"/>
      <c r="NS168" s="390"/>
      <c r="NT168" s="390"/>
      <c r="NU168" s="390"/>
      <c r="NV168" s="390"/>
      <c r="NW168" s="390"/>
      <c r="NX168" s="390"/>
      <c r="NY168" s="390"/>
      <c r="NZ168" s="390"/>
      <c r="OA168" s="390"/>
      <c r="OB168" s="390"/>
      <c r="OC168" s="390"/>
      <c r="OD168" s="390"/>
      <c r="OE168" s="390"/>
      <c r="OF168" s="390"/>
      <c r="OG168" s="390"/>
      <c r="OH168" s="390"/>
      <c r="OI168" s="390"/>
      <c r="OJ168" s="390"/>
      <c r="OK168" s="390"/>
      <c r="OL168" s="390"/>
      <c r="OM168" s="390"/>
      <c r="ON168" s="390"/>
      <c r="OO168" s="390"/>
      <c r="OP168" s="390"/>
      <c r="OQ168" s="390"/>
      <c r="OR168" s="390"/>
      <c r="OS168" s="390"/>
      <c r="OT168" s="390"/>
      <c r="OU168" s="390"/>
      <c r="OV168" s="390"/>
      <c r="OW168" s="390"/>
      <c r="OX168" s="390"/>
      <c r="OY168" s="390"/>
      <c r="OZ168" s="390"/>
      <c r="PA168" s="390"/>
      <c r="PB168" s="390"/>
      <c r="PC168" s="390"/>
      <c r="PD168" s="390"/>
      <c r="PE168" s="390"/>
      <c r="PF168" s="390"/>
      <c r="PG168" s="390"/>
      <c r="PH168" s="390"/>
      <c r="PI168" s="390"/>
      <c r="PJ168" s="390"/>
      <c r="PK168" s="390"/>
      <c r="PL168" s="390"/>
      <c r="PM168" s="390"/>
      <c r="PN168" s="390"/>
      <c r="PO168" s="390"/>
      <c r="PP168" s="390"/>
      <c r="PQ168" s="390"/>
      <c r="PR168" s="390"/>
      <c r="PS168" s="390"/>
      <c r="PT168" s="390"/>
      <c r="PU168" s="390"/>
      <c r="PV168" s="390"/>
      <c r="PW168" s="390"/>
      <c r="PX168" s="390"/>
      <c r="PY168" s="390"/>
      <c r="PZ168" s="390"/>
      <c r="QA168" s="390"/>
      <c r="QB168" s="390"/>
      <c r="QC168" s="390"/>
      <c r="QD168" s="390"/>
      <c r="QE168" s="390"/>
      <c r="QF168" s="390"/>
      <c r="QG168" s="390"/>
      <c r="QH168" s="390"/>
      <c r="QI168" s="390"/>
      <c r="QJ168" s="390"/>
      <c r="QK168" s="390"/>
      <c r="QL168" s="390"/>
      <c r="QM168" s="390"/>
      <c r="QN168" s="390"/>
      <c r="QO168" s="390"/>
      <c r="QP168" s="390"/>
      <c r="QQ168" s="390"/>
      <c r="QR168" s="390"/>
      <c r="QS168" s="390"/>
      <c r="QT168" s="390"/>
      <c r="QU168" s="390"/>
    </row>
    <row r="169" spans="1:463" s="362" customFormat="1" ht="57.75" customHeight="1">
      <c r="A169" s="360"/>
      <c r="B169" s="461"/>
      <c r="C169" s="845"/>
      <c r="D169" s="800"/>
      <c r="E169" s="769"/>
      <c r="F169" s="479" t="s">
        <v>59</v>
      </c>
      <c r="G169" s="453"/>
      <c r="H169" s="856"/>
      <c r="I169" s="458" t="s">
        <v>1228</v>
      </c>
      <c r="J169" s="430" t="s">
        <v>600</v>
      </c>
      <c r="K169" s="453" t="s">
        <v>363</v>
      </c>
      <c r="L169" s="453" t="s">
        <v>330</v>
      </c>
      <c r="M169" s="453" t="s">
        <v>184</v>
      </c>
      <c r="N169" s="408">
        <f t="shared" ref="N169:N171" si="7">COUNTIF($M169:$M169,"x")</f>
        <v>1</v>
      </c>
      <c r="O169" s="455"/>
      <c r="P169" s="455" t="s">
        <v>519</v>
      </c>
      <c r="Q169" s="455"/>
      <c r="R169" s="455"/>
      <c r="S169" s="453"/>
    </row>
    <row r="170" spans="1:463" s="390" customFormat="1" ht="27" customHeight="1">
      <c r="A170" s="377"/>
      <c r="B170" s="377">
        <v>328</v>
      </c>
      <c r="C170" s="845"/>
      <c r="D170" s="753" t="s">
        <v>1021</v>
      </c>
      <c r="E170" s="754"/>
      <c r="F170" s="754"/>
      <c r="G170" s="754"/>
      <c r="H170" s="754"/>
      <c r="I170" s="755"/>
      <c r="J170" s="457" t="s">
        <v>331</v>
      </c>
      <c r="K170" s="457" t="s">
        <v>331</v>
      </c>
      <c r="L170" s="457" t="s">
        <v>331</v>
      </c>
      <c r="M170" s="457"/>
      <c r="N170" s="457" t="s">
        <v>331</v>
      </c>
      <c r="O170" s="457" t="s">
        <v>331</v>
      </c>
      <c r="P170" s="457" t="s">
        <v>331</v>
      </c>
      <c r="Q170" s="457" t="s">
        <v>331</v>
      </c>
      <c r="R170" s="457" t="s">
        <v>331</v>
      </c>
      <c r="S170" s="457" t="s">
        <v>331</v>
      </c>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c r="IX170" s="2"/>
      <c r="IY170" s="2"/>
      <c r="IZ170" s="2"/>
      <c r="JA170" s="2"/>
      <c r="JB170" s="2"/>
      <c r="JC170" s="2"/>
      <c r="JD170" s="2"/>
      <c r="JE170" s="2"/>
      <c r="JF170" s="2"/>
      <c r="JG170" s="2"/>
      <c r="JH170" s="2"/>
      <c r="JI170" s="2"/>
      <c r="JJ170" s="2"/>
      <c r="JK170" s="2"/>
      <c r="JL170" s="2"/>
      <c r="JM170" s="2"/>
      <c r="JN170" s="2"/>
      <c r="JO170" s="2"/>
      <c r="JP170" s="2"/>
      <c r="JQ170" s="2"/>
      <c r="JR170" s="2"/>
      <c r="JS170" s="2"/>
      <c r="JT170" s="2"/>
      <c r="JU170" s="2"/>
      <c r="JV170" s="2"/>
      <c r="JW170" s="2"/>
      <c r="JX170" s="2"/>
      <c r="JY170" s="2"/>
      <c r="JZ170" s="2"/>
      <c r="KA170" s="2"/>
      <c r="KB170" s="2"/>
      <c r="KC170" s="2"/>
      <c r="KD170" s="2"/>
      <c r="KE170" s="2"/>
      <c r="KF170" s="2"/>
      <c r="KG170" s="2"/>
      <c r="KH170" s="2"/>
      <c r="KI170" s="2"/>
      <c r="KJ170" s="2"/>
      <c r="KK170" s="2"/>
      <c r="KL170" s="2"/>
      <c r="KM170" s="2"/>
      <c r="KN170" s="2"/>
      <c r="KO170" s="2"/>
      <c r="KP170" s="2"/>
      <c r="KQ170" s="2"/>
      <c r="KR170" s="2"/>
      <c r="KS170" s="2"/>
      <c r="KT170" s="2"/>
      <c r="KU170" s="2"/>
      <c r="KV170" s="2"/>
      <c r="KW170" s="2"/>
      <c r="KX170" s="2"/>
      <c r="KY170" s="2"/>
      <c r="KZ170" s="2"/>
      <c r="LA170" s="2"/>
      <c r="LB170" s="2"/>
      <c r="LC170" s="2"/>
      <c r="LD170" s="2"/>
      <c r="LE170" s="2"/>
      <c r="LF170" s="2"/>
      <c r="LG170" s="2"/>
      <c r="LH170" s="2"/>
      <c r="LI170" s="2"/>
      <c r="LJ170" s="2"/>
      <c r="LK170" s="2"/>
      <c r="LL170" s="2"/>
      <c r="LM170" s="2"/>
      <c r="LN170" s="2"/>
      <c r="LO170" s="2"/>
      <c r="LP170" s="2"/>
      <c r="LQ170" s="2"/>
      <c r="LR170" s="2"/>
      <c r="LS170" s="2"/>
      <c r="LT170" s="2"/>
      <c r="LU170" s="2"/>
      <c r="LV170" s="2"/>
      <c r="LW170" s="2"/>
      <c r="LX170" s="2"/>
      <c r="LY170" s="2"/>
      <c r="LZ170" s="2"/>
      <c r="MA170" s="2"/>
      <c r="MB170" s="2"/>
      <c r="MC170" s="2"/>
      <c r="MD170" s="2"/>
      <c r="ME170" s="2"/>
      <c r="MF170" s="2"/>
      <c r="MG170" s="2"/>
      <c r="MH170" s="2"/>
      <c r="MI170" s="2"/>
      <c r="MJ170" s="2"/>
      <c r="MK170" s="2"/>
      <c r="ML170" s="2"/>
      <c r="MM170" s="2"/>
      <c r="MN170" s="2"/>
      <c r="MO170" s="2"/>
      <c r="MP170" s="2"/>
      <c r="MQ170" s="2"/>
      <c r="MR170" s="2"/>
      <c r="MS170" s="2"/>
      <c r="MT170" s="2"/>
      <c r="MU170" s="2"/>
      <c r="MV170" s="2"/>
      <c r="MW170" s="2"/>
      <c r="MX170" s="2"/>
      <c r="MY170" s="2"/>
      <c r="MZ170" s="2"/>
      <c r="NA170" s="2"/>
      <c r="NB170" s="2"/>
      <c r="NC170" s="2"/>
      <c r="ND170" s="2"/>
      <c r="NE170" s="2"/>
      <c r="NF170" s="2"/>
      <c r="NG170" s="2"/>
      <c r="NH170" s="2"/>
      <c r="NI170" s="2"/>
      <c r="NJ170" s="2"/>
      <c r="NK170" s="2"/>
      <c r="NL170" s="2"/>
      <c r="NM170" s="2"/>
      <c r="NN170" s="2"/>
      <c r="NO170" s="2"/>
      <c r="NP170" s="2"/>
      <c r="NQ170" s="2"/>
      <c r="NR170" s="2"/>
      <c r="NS170" s="2"/>
      <c r="NT170" s="2"/>
      <c r="NU170" s="2"/>
      <c r="NV170" s="2"/>
      <c r="NW170" s="2"/>
      <c r="NX170" s="2"/>
      <c r="NY170" s="2"/>
      <c r="NZ170" s="2"/>
      <c r="OA170" s="2"/>
      <c r="OB170" s="2"/>
      <c r="OC170" s="2"/>
      <c r="OD170" s="2"/>
      <c r="OE170" s="2"/>
      <c r="OF170" s="2"/>
      <c r="OG170" s="2"/>
      <c r="OH170" s="2"/>
      <c r="OI170" s="2"/>
      <c r="OJ170" s="2"/>
      <c r="OK170" s="2"/>
      <c r="OL170" s="2"/>
      <c r="OM170" s="2"/>
      <c r="ON170" s="2"/>
      <c r="OO170" s="2"/>
      <c r="OP170" s="2"/>
      <c r="OQ170" s="2"/>
      <c r="OR170" s="2"/>
      <c r="OS170" s="2"/>
      <c r="OT170" s="2"/>
      <c r="OU170" s="2"/>
      <c r="OV170" s="2"/>
      <c r="OW170" s="2"/>
      <c r="OX170" s="2"/>
      <c r="OY170" s="2"/>
      <c r="OZ170" s="2"/>
      <c r="PA170" s="2"/>
      <c r="PB170" s="2"/>
      <c r="PC170" s="2"/>
      <c r="PD170" s="2"/>
      <c r="PE170" s="2"/>
      <c r="PF170" s="2"/>
      <c r="PG170" s="2"/>
      <c r="PH170" s="2"/>
      <c r="PI170" s="2"/>
      <c r="PJ170" s="2"/>
      <c r="PK170" s="2"/>
      <c r="PL170" s="2"/>
      <c r="PM170" s="2"/>
      <c r="PN170" s="2"/>
      <c r="PO170" s="2"/>
      <c r="PP170" s="2"/>
      <c r="PQ170" s="2"/>
      <c r="PR170" s="2"/>
      <c r="PS170" s="2"/>
      <c r="PT170" s="2"/>
      <c r="PU170" s="2"/>
      <c r="PV170" s="2"/>
      <c r="PW170" s="2"/>
      <c r="PX170" s="2"/>
      <c r="PY170" s="2"/>
      <c r="PZ170" s="2"/>
      <c r="QA170" s="2"/>
      <c r="QB170" s="2"/>
      <c r="QC170" s="2"/>
      <c r="QD170" s="2"/>
      <c r="QE170" s="2"/>
      <c r="QF170" s="2"/>
      <c r="QG170" s="2"/>
      <c r="QH170" s="2"/>
      <c r="QI170" s="2"/>
      <c r="QJ170" s="2"/>
      <c r="QK170" s="2"/>
      <c r="QL170" s="2"/>
      <c r="QM170" s="2"/>
      <c r="QN170" s="2"/>
      <c r="QO170" s="2"/>
      <c r="QP170" s="2"/>
      <c r="QQ170" s="2"/>
      <c r="QR170" s="2"/>
      <c r="QS170" s="2"/>
      <c r="QT170" s="2"/>
      <c r="QU170" s="2"/>
    </row>
    <row r="171" spans="1:463" s="362" customFormat="1" ht="106.8" customHeight="1">
      <c r="A171" s="360"/>
      <c r="B171" s="461">
        <v>392</v>
      </c>
      <c r="C171" s="794"/>
      <c r="D171" s="469" t="s">
        <v>69</v>
      </c>
      <c r="E171" s="453"/>
      <c r="F171" s="482" t="s">
        <v>1022</v>
      </c>
      <c r="G171" s="453"/>
      <c r="H171" s="454" t="s">
        <v>1023</v>
      </c>
      <c r="I171" s="429" t="s">
        <v>1229</v>
      </c>
      <c r="J171" s="410" t="s">
        <v>600</v>
      </c>
      <c r="K171" s="453" t="s">
        <v>363</v>
      </c>
      <c r="L171" s="453" t="s">
        <v>330</v>
      </c>
      <c r="M171" s="456" t="s">
        <v>184</v>
      </c>
      <c r="N171" s="408">
        <f t="shared" si="7"/>
        <v>1</v>
      </c>
      <c r="O171" s="455"/>
      <c r="P171" s="455"/>
      <c r="Q171" s="455"/>
      <c r="R171" s="463" t="s">
        <v>519</v>
      </c>
      <c r="S171" s="455"/>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c r="IX171" s="2"/>
      <c r="IY171" s="2"/>
      <c r="IZ171" s="2"/>
      <c r="JA171" s="2"/>
      <c r="JB171" s="2"/>
      <c r="JC171" s="2"/>
      <c r="JD171" s="2"/>
      <c r="JE171" s="2"/>
      <c r="JF171" s="2"/>
      <c r="JG171" s="2"/>
      <c r="JH171" s="2"/>
      <c r="JI171" s="2"/>
      <c r="JJ171" s="2"/>
      <c r="JK171" s="2"/>
      <c r="JL171" s="2"/>
      <c r="JM171" s="2"/>
      <c r="JN171" s="2"/>
      <c r="JO171" s="2"/>
      <c r="JP171" s="2"/>
      <c r="JQ171" s="2"/>
      <c r="JR171" s="2"/>
      <c r="JS171" s="2"/>
      <c r="JT171" s="2"/>
      <c r="JU171" s="2"/>
      <c r="JV171" s="2"/>
      <c r="JW171" s="2"/>
      <c r="JX171" s="2"/>
      <c r="JY171" s="2"/>
      <c r="JZ171" s="2"/>
      <c r="KA171" s="2"/>
      <c r="KB171" s="2"/>
      <c r="KC171" s="2"/>
      <c r="KD171" s="2"/>
      <c r="KE171" s="2"/>
      <c r="KF171" s="2"/>
      <c r="KG171" s="2"/>
      <c r="KH171" s="2"/>
      <c r="KI171" s="2"/>
      <c r="KJ171" s="2"/>
      <c r="KK171" s="2"/>
      <c r="KL171" s="2"/>
      <c r="KM171" s="2"/>
      <c r="KN171" s="2"/>
      <c r="KO171" s="2"/>
      <c r="KP171" s="2"/>
      <c r="KQ171" s="2"/>
      <c r="KR171" s="2"/>
      <c r="KS171" s="2"/>
      <c r="KT171" s="2"/>
      <c r="KU171" s="2"/>
      <c r="KV171" s="2"/>
      <c r="KW171" s="2"/>
      <c r="KX171" s="2"/>
      <c r="KY171" s="2"/>
      <c r="KZ171" s="2"/>
      <c r="LA171" s="2"/>
      <c r="LB171" s="2"/>
      <c r="LC171" s="2"/>
      <c r="LD171" s="2"/>
      <c r="LE171" s="2"/>
      <c r="LF171" s="2"/>
      <c r="LG171" s="2"/>
      <c r="LH171" s="2"/>
      <c r="LI171" s="2"/>
      <c r="LJ171" s="2"/>
      <c r="LK171" s="2"/>
      <c r="LL171" s="2"/>
      <c r="LM171" s="2"/>
      <c r="LN171" s="2"/>
      <c r="LO171" s="2"/>
      <c r="LP171" s="2"/>
      <c r="LQ171" s="2"/>
      <c r="LR171" s="2"/>
      <c r="LS171" s="2"/>
      <c r="LT171" s="2"/>
      <c r="LU171" s="2"/>
      <c r="LV171" s="2"/>
      <c r="LW171" s="2"/>
      <c r="LX171" s="2"/>
      <c r="LY171" s="2"/>
      <c r="LZ171" s="2"/>
      <c r="MA171" s="2"/>
      <c r="MB171" s="2"/>
      <c r="MC171" s="2"/>
      <c r="MD171" s="2"/>
      <c r="ME171" s="2"/>
      <c r="MF171" s="2"/>
      <c r="MG171" s="2"/>
      <c r="MH171" s="2"/>
      <c r="MI171" s="2"/>
      <c r="MJ171" s="2"/>
      <c r="MK171" s="2"/>
      <c r="ML171" s="2"/>
      <c r="MM171" s="2"/>
      <c r="MN171" s="2"/>
      <c r="MO171" s="2"/>
      <c r="MP171" s="2"/>
      <c r="MQ171" s="2"/>
      <c r="MR171" s="2"/>
      <c r="MS171" s="2"/>
      <c r="MT171" s="2"/>
      <c r="MU171" s="2"/>
      <c r="MV171" s="2"/>
      <c r="MW171" s="2"/>
      <c r="MX171" s="2"/>
      <c r="MY171" s="2"/>
      <c r="MZ171" s="2"/>
      <c r="NA171" s="2"/>
      <c r="NB171" s="2"/>
      <c r="NC171" s="2"/>
      <c r="ND171" s="2"/>
      <c r="NE171" s="2"/>
      <c r="NF171" s="2"/>
      <c r="NG171" s="2"/>
      <c r="NH171" s="2"/>
      <c r="NI171" s="2"/>
      <c r="NJ171" s="2"/>
      <c r="NK171" s="2"/>
      <c r="NL171" s="2"/>
      <c r="NM171" s="2"/>
      <c r="NN171" s="2"/>
      <c r="NO171" s="2"/>
      <c r="NP171" s="2"/>
      <c r="NQ171" s="2"/>
      <c r="NR171" s="2"/>
      <c r="NS171" s="2"/>
      <c r="NT171" s="2"/>
      <c r="NU171" s="2"/>
      <c r="NV171" s="2"/>
      <c r="NW171" s="2"/>
      <c r="NX171" s="2"/>
      <c r="NY171" s="2"/>
      <c r="NZ171" s="2"/>
      <c r="OA171" s="2"/>
      <c r="OB171" s="2"/>
      <c r="OC171" s="2"/>
      <c r="OD171" s="2"/>
      <c r="OE171" s="2"/>
      <c r="OF171" s="2"/>
      <c r="OG171" s="2"/>
      <c r="OH171" s="2"/>
      <c r="OI171" s="2"/>
      <c r="OJ171" s="2"/>
      <c r="OK171" s="2"/>
      <c r="OL171" s="2"/>
      <c r="OM171" s="2"/>
      <c r="ON171" s="2"/>
      <c r="OO171" s="2"/>
      <c r="OP171" s="2"/>
      <c r="OQ171" s="2"/>
      <c r="OR171" s="2"/>
      <c r="OS171" s="2"/>
      <c r="OT171" s="2"/>
      <c r="OU171" s="2"/>
      <c r="OV171" s="2"/>
      <c r="OW171" s="2"/>
      <c r="OX171" s="2"/>
      <c r="OY171" s="2"/>
      <c r="OZ171" s="2"/>
      <c r="PA171" s="2"/>
      <c r="PB171" s="2"/>
      <c r="PC171" s="2"/>
      <c r="PD171" s="2"/>
      <c r="PE171" s="2"/>
      <c r="PF171" s="2"/>
      <c r="PG171" s="2"/>
      <c r="PH171" s="2"/>
      <c r="PI171" s="2"/>
      <c r="PJ171" s="2"/>
      <c r="PK171" s="2"/>
      <c r="PL171" s="2"/>
      <c r="PM171" s="2"/>
      <c r="PN171" s="2"/>
      <c r="PO171" s="2"/>
      <c r="PP171" s="2"/>
      <c r="PQ171" s="2"/>
      <c r="PR171" s="2"/>
      <c r="PS171" s="2"/>
      <c r="PT171" s="2"/>
      <c r="PU171" s="2"/>
      <c r="PV171" s="2"/>
      <c r="PW171" s="2"/>
      <c r="PX171" s="2"/>
      <c r="PY171" s="2"/>
      <c r="PZ171" s="2"/>
      <c r="QA171" s="2"/>
      <c r="QB171" s="2"/>
      <c r="QC171" s="2"/>
      <c r="QD171" s="2"/>
      <c r="QE171" s="2"/>
      <c r="QF171" s="2"/>
      <c r="QG171" s="2"/>
      <c r="QH171" s="2"/>
      <c r="QI171" s="2"/>
      <c r="QJ171" s="2"/>
      <c r="QK171" s="2"/>
      <c r="QL171" s="2"/>
      <c r="QM171" s="2"/>
      <c r="QN171" s="2"/>
      <c r="QO171" s="2"/>
      <c r="QP171" s="2"/>
      <c r="QQ171" s="2"/>
      <c r="QR171" s="2"/>
      <c r="QS171" s="2"/>
      <c r="QT171" s="2"/>
      <c r="QU171" s="2"/>
    </row>
    <row r="172" spans="1:463" s="2" customFormat="1" ht="26.25" customHeight="1">
      <c r="A172" s="405"/>
      <c r="B172" s="461">
        <v>328</v>
      </c>
      <c r="C172" s="463">
        <v>526</v>
      </c>
      <c r="D172" s="753" t="s">
        <v>1072</v>
      </c>
      <c r="E172" s="754"/>
      <c r="F172" s="754"/>
      <c r="G172" s="754"/>
      <c r="H172" s="754"/>
      <c r="I172" s="755"/>
      <c r="J172" s="457" t="s">
        <v>331</v>
      </c>
      <c r="K172" s="457" t="s">
        <v>331</v>
      </c>
      <c r="L172" s="457" t="s">
        <v>331</v>
      </c>
      <c r="M172" s="457"/>
      <c r="N172" s="457" t="s">
        <v>331</v>
      </c>
      <c r="O172" s="457" t="s">
        <v>331</v>
      </c>
      <c r="P172" s="457" t="s">
        <v>331</v>
      </c>
      <c r="Q172" s="457" t="s">
        <v>331</v>
      </c>
      <c r="R172" s="457" t="s">
        <v>331</v>
      </c>
      <c r="S172" s="457" t="s">
        <v>331</v>
      </c>
      <c r="W172" s="365"/>
      <c r="X172" s="365"/>
      <c r="Y172" s="365"/>
      <c r="Z172" s="365"/>
      <c r="AA172" s="365"/>
      <c r="AB172" s="365"/>
      <c r="AC172" s="365"/>
      <c r="AD172" s="365"/>
      <c r="AE172" s="365"/>
      <c r="AF172" s="365"/>
      <c r="AG172" s="365"/>
      <c r="AH172" s="365"/>
      <c r="AI172" s="365"/>
      <c r="AJ172" s="365"/>
      <c r="AK172" s="365"/>
      <c r="AL172" s="365"/>
      <c r="AM172" s="365"/>
      <c r="AN172" s="365"/>
      <c r="AO172" s="365"/>
      <c r="AP172" s="365"/>
      <c r="AQ172" s="365"/>
      <c r="AR172" s="365"/>
      <c r="AS172" s="365"/>
      <c r="AT172" s="365"/>
      <c r="AU172" s="365"/>
      <c r="AV172" s="365"/>
      <c r="AW172" s="365"/>
      <c r="AX172" s="365"/>
      <c r="AY172" s="365"/>
      <c r="AZ172" s="365"/>
      <c r="BA172" s="365"/>
      <c r="BB172" s="365"/>
      <c r="BC172" s="365"/>
      <c r="BD172" s="365"/>
      <c r="BE172" s="365"/>
      <c r="BF172" s="365"/>
      <c r="BG172" s="365"/>
      <c r="BH172" s="365"/>
      <c r="BI172" s="365"/>
      <c r="BJ172" s="365"/>
      <c r="BK172" s="365"/>
      <c r="BL172" s="365"/>
      <c r="BM172" s="365"/>
      <c r="BN172" s="365"/>
      <c r="BO172" s="365"/>
      <c r="BP172" s="365"/>
      <c r="BQ172" s="365"/>
      <c r="BR172" s="365"/>
      <c r="BS172" s="365"/>
      <c r="BT172" s="365"/>
      <c r="BU172" s="365"/>
      <c r="BV172" s="365"/>
      <c r="BW172" s="365"/>
      <c r="BX172" s="365"/>
      <c r="BY172" s="365"/>
      <c r="BZ172" s="365"/>
      <c r="CA172" s="365"/>
      <c r="CB172" s="365"/>
      <c r="CC172" s="365"/>
      <c r="CD172" s="365"/>
      <c r="CE172" s="365"/>
      <c r="CF172" s="365"/>
      <c r="CG172" s="365"/>
      <c r="CH172" s="365"/>
      <c r="CI172" s="365"/>
      <c r="CJ172" s="365"/>
      <c r="CK172" s="365"/>
      <c r="CL172" s="365"/>
      <c r="CM172" s="365"/>
      <c r="CN172" s="365"/>
      <c r="CO172" s="365"/>
      <c r="CP172" s="365"/>
      <c r="CQ172" s="365"/>
      <c r="CR172" s="365"/>
      <c r="CS172" s="365"/>
      <c r="CT172" s="365"/>
      <c r="CU172" s="365"/>
      <c r="CV172" s="365"/>
      <c r="CW172" s="365"/>
      <c r="CX172" s="365"/>
      <c r="CY172" s="365"/>
      <c r="CZ172" s="365"/>
      <c r="DA172" s="365"/>
      <c r="DB172" s="365"/>
      <c r="DC172" s="365"/>
      <c r="DD172" s="365"/>
      <c r="DE172" s="365"/>
      <c r="DF172" s="365"/>
      <c r="DG172" s="365"/>
      <c r="DH172" s="365"/>
      <c r="DI172" s="365"/>
      <c r="DJ172" s="365"/>
      <c r="DK172" s="365"/>
      <c r="DL172" s="365"/>
      <c r="DM172" s="365"/>
      <c r="DN172" s="365"/>
      <c r="DO172" s="365"/>
      <c r="DP172" s="365"/>
      <c r="DQ172" s="365"/>
      <c r="DR172" s="365"/>
      <c r="DS172" s="365"/>
      <c r="DT172" s="365"/>
      <c r="DU172" s="365"/>
      <c r="DV172" s="365"/>
      <c r="DW172" s="365"/>
      <c r="DX172" s="365"/>
      <c r="DY172" s="365"/>
      <c r="DZ172" s="365"/>
      <c r="EA172" s="365"/>
      <c r="EB172" s="365"/>
      <c r="EC172" s="365"/>
      <c r="ED172" s="365"/>
      <c r="EE172" s="365"/>
      <c r="EF172" s="365"/>
      <c r="EG172" s="365"/>
      <c r="EH172" s="365"/>
      <c r="EI172" s="365"/>
      <c r="EJ172" s="365"/>
      <c r="EK172" s="365"/>
      <c r="EL172" s="365"/>
      <c r="EM172" s="365"/>
      <c r="EN172" s="365"/>
      <c r="EO172" s="365"/>
      <c r="EP172" s="365"/>
      <c r="EQ172" s="365"/>
      <c r="ER172" s="365"/>
      <c r="ES172" s="365"/>
      <c r="ET172" s="365"/>
      <c r="EU172" s="365"/>
      <c r="EV172" s="365"/>
      <c r="EW172" s="365"/>
      <c r="EX172" s="365"/>
      <c r="EY172" s="365"/>
      <c r="EZ172" s="365"/>
      <c r="FA172" s="365"/>
      <c r="FB172" s="365"/>
      <c r="FC172" s="365"/>
      <c r="FD172" s="365"/>
      <c r="FE172" s="365"/>
      <c r="FF172" s="365"/>
      <c r="FG172" s="365"/>
      <c r="FH172" s="365"/>
      <c r="FI172" s="365"/>
      <c r="FJ172" s="365"/>
      <c r="FK172" s="365"/>
      <c r="FL172" s="365"/>
      <c r="FM172" s="365"/>
      <c r="FN172" s="365"/>
      <c r="FO172" s="365"/>
      <c r="FP172" s="365"/>
      <c r="FQ172" s="365"/>
      <c r="FR172" s="365"/>
      <c r="FS172" s="365"/>
      <c r="FT172" s="365"/>
      <c r="FU172" s="365"/>
      <c r="FV172" s="365"/>
      <c r="FW172" s="365"/>
      <c r="FX172" s="365"/>
      <c r="FY172" s="365"/>
      <c r="FZ172" s="365"/>
      <c r="GA172" s="365"/>
      <c r="GB172" s="365"/>
      <c r="GC172" s="365"/>
      <c r="GD172" s="365"/>
      <c r="GE172" s="365"/>
      <c r="GF172" s="365"/>
      <c r="GG172" s="365"/>
      <c r="GH172" s="365"/>
      <c r="GI172" s="365"/>
      <c r="GJ172" s="365"/>
      <c r="GK172" s="365"/>
      <c r="GL172" s="365"/>
      <c r="GM172" s="365"/>
      <c r="GN172" s="365"/>
      <c r="GO172" s="365"/>
      <c r="GP172" s="365"/>
      <c r="GQ172" s="365"/>
      <c r="GR172" s="365"/>
      <c r="GS172" s="365"/>
      <c r="GT172" s="365"/>
      <c r="GU172" s="365"/>
      <c r="GV172" s="365"/>
      <c r="GW172" s="365"/>
      <c r="GX172" s="365"/>
      <c r="GY172" s="365"/>
      <c r="GZ172" s="365"/>
      <c r="HA172" s="365"/>
      <c r="HB172" s="365"/>
      <c r="HC172" s="365"/>
      <c r="HD172" s="365"/>
      <c r="HE172" s="365"/>
      <c r="HF172" s="365"/>
      <c r="HG172" s="365"/>
      <c r="HH172" s="365"/>
      <c r="HI172" s="365"/>
      <c r="HJ172" s="365"/>
      <c r="HK172" s="365"/>
      <c r="HL172" s="365"/>
      <c r="HM172" s="365"/>
      <c r="HN172" s="365"/>
      <c r="HO172" s="365"/>
      <c r="HP172" s="365"/>
      <c r="HQ172" s="365"/>
      <c r="HR172" s="365"/>
      <c r="HS172" s="365"/>
      <c r="HT172" s="365"/>
      <c r="HU172" s="365"/>
      <c r="HV172" s="365"/>
      <c r="HW172" s="365"/>
      <c r="HX172" s="365"/>
      <c r="HY172" s="365"/>
      <c r="HZ172" s="365"/>
      <c r="IA172" s="365"/>
      <c r="IB172" s="365"/>
      <c r="IC172" s="365"/>
      <c r="ID172" s="365"/>
      <c r="IE172" s="365"/>
      <c r="IF172" s="365"/>
      <c r="IG172" s="365"/>
      <c r="IH172" s="365"/>
      <c r="II172" s="365"/>
      <c r="IJ172" s="365"/>
      <c r="IK172" s="365"/>
      <c r="IL172" s="365"/>
      <c r="IM172" s="365"/>
      <c r="IN172" s="365"/>
      <c r="IO172" s="365"/>
      <c r="IP172" s="365"/>
      <c r="IQ172" s="365"/>
      <c r="IR172" s="365"/>
      <c r="IS172" s="365"/>
      <c r="IT172" s="365"/>
      <c r="IU172" s="365"/>
      <c r="IV172" s="365"/>
      <c r="IW172" s="365"/>
      <c r="IX172" s="365"/>
      <c r="IY172" s="365"/>
      <c r="IZ172" s="365"/>
      <c r="JA172" s="365"/>
      <c r="JB172" s="365"/>
      <c r="JC172" s="365"/>
      <c r="JD172" s="365"/>
      <c r="JE172" s="365"/>
      <c r="JF172" s="365"/>
      <c r="JG172" s="365"/>
      <c r="JH172" s="365"/>
      <c r="JI172" s="365"/>
      <c r="JJ172" s="365"/>
      <c r="JK172" s="365"/>
      <c r="JL172" s="365"/>
      <c r="JM172" s="365"/>
      <c r="JN172" s="365"/>
      <c r="JO172" s="365"/>
      <c r="JP172" s="365"/>
      <c r="JQ172" s="365"/>
      <c r="JR172" s="365"/>
      <c r="JS172" s="365"/>
      <c r="JT172" s="365"/>
      <c r="JU172" s="365"/>
      <c r="JV172" s="365"/>
      <c r="JW172" s="365"/>
      <c r="JX172" s="365"/>
      <c r="JY172" s="365"/>
      <c r="JZ172" s="365"/>
      <c r="KA172" s="365"/>
      <c r="KB172" s="365"/>
      <c r="KC172" s="365"/>
      <c r="KD172" s="365"/>
      <c r="KE172" s="365"/>
      <c r="KF172" s="365"/>
      <c r="KG172" s="365"/>
      <c r="KH172" s="365"/>
      <c r="KI172" s="365"/>
      <c r="KJ172" s="365"/>
      <c r="KK172" s="365"/>
      <c r="KL172" s="365"/>
      <c r="KM172" s="365"/>
      <c r="KN172" s="365"/>
      <c r="KO172" s="365"/>
      <c r="KP172" s="365"/>
      <c r="KQ172" s="365"/>
      <c r="KR172" s="365"/>
      <c r="KS172" s="365"/>
      <c r="KT172" s="365"/>
      <c r="KU172" s="365"/>
      <c r="KV172" s="365"/>
      <c r="KW172" s="365"/>
      <c r="KX172" s="365"/>
      <c r="KY172" s="365"/>
      <c r="KZ172" s="365"/>
      <c r="LA172" s="365"/>
      <c r="LB172" s="365"/>
      <c r="LC172" s="365"/>
      <c r="LD172" s="365"/>
      <c r="LE172" s="365"/>
      <c r="LF172" s="365"/>
      <c r="LG172" s="365"/>
      <c r="LH172" s="365"/>
      <c r="LI172" s="365"/>
      <c r="LJ172" s="365"/>
      <c r="LK172" s="365"/>
      <c r="LL172" s="365"/>
      <c r="LM172" s="365"/>
      <c r="LN172" s="365"/>
      <c r="LO172" s="365"/>
      <c r="LP172" s="365"/>
      <c r="LQ172" s="365"/>
      <c r="LR172" s="365"/>
      <c r="LS172" s="365"/>
      <c r="LT172" s="365"/>
      <c r="LU172" s="365"/>
      <c r="LV172" s="365"/>
      <c r="LW172" s="365"/>
      <c r="LX172" s="365"/>
      <c r="LY172" s="365"/>
      <c r="LZ172" s="365"/>
      <c r="MA172" s="365"/>
      <c r="MB172" s="365"/>
      <c r="MC172" s="365"/>
      <c r="MD172" s="365"/>
      <c r="ME172" s="365"/>
      <c r="MF172" s="365"/>
      <c r="MG172" s="365"/>
      <c r="MH172" s="365"/>
      <c r="MI172" s="365"/>
      <c r="MJ172" s="365"/>
      <c r="MK172" s="365"/>
      <c r="ML172" s="365"/>
      <c r="MM172" s="365"/>
      <c r="MN172" s="365"/>
      <c r="MO172" s="365"/>
      <c r="MP172" s="365"/>
      <c r="MQ172" s="365"/>
      <c r="MR172" s="365"/>
      <c r="MS172" s="365"/>
      <c r="MT172" s="365"/>
      <c r="MU172" s="365"/>
      <c r="MV172" s="365"/>
      <c r="MW172" s="365"/>
      <c r="MX172" s="365"/>
      <c r="MY172" s="365"/>
      <c r="MZ172" s="365"/>
      <c r="NA172" s="365"/>
      <c r="NB172" s="365"/>
      <c r="NC172" s="365"/>
      <c r="ND172" s="365"/>
      <c r="NE172" s="365"/>
      <c r="NF172" s="365"/>
      <c r="NG172" s="365"/>
      <c r="NH172" s="365"/>
      <c r="NI172" s="365"/>
      <c r="NJ172" s="365"/>
      <c r="NK172" s="365"/>
      <c r="NL172" s="365"/>
      <c r="NM172" s="365"/>
      <c r="NN172" s="365"/>
      <c r="NO172" s="365"/>
      <c r="NP172" s="365"/>
      <c r="NQ172" s="365"/>
      <c r="NR172" s="365"/>
      <c r="NS172" s="365"/>
      <c r="NT172" s="365"/>
      <c r="NU172" s="365"/>
      <c r="NV172" s="365"/>
      <c r="NW172" s="365"/>
      <c r="NX172" s="365"/>
      <c r="NY172" s="365"/>
      <c r="NZ172" s="365"/>
      <c r="OA172" s="365"/>
      <c r="OB172" s="365"/>
      <c r="OC172" s="365"/>
      <c r="OD172" s="365"/>
      <c r="OE172" s="365"/>
      <c r="OF172" s="365"/>
      <c r="OG172" s="365"/>
      <c r="OH172" s="365"/>
      <c r="OI172" s="365"/>
      <c r="OJ172" s="365"/>
      <c r="OK172" s="365"/>
      <c r="OL172" s="365"/>
      <c r="OM172" s="365"/>
      <c r="ON172" s="365"/>
      <c r="OO172" s="365"/>
      <c r="OP172" s="365"/>
      <c r="OQ172" s="365"/>
      <c r="OR172" s="365"/>
      <c r="OS172" s="365"/>
      <c r="OT172" s="365"/>
      <c r="OU172" s="365"/>
      <c r="OV172" s="365"/>
      <c r="OW172" s="365"/>
      <c r="OX172" s="365"/>
      <c r="OY172" s="365"/>
      <c r="OZ172" s="365"/>
      <c r="PA172" s="365"/>
      <c r="PB172" s="365"/>
      <c r="PC172" s="365"/>
      <c r="PD172" s="365"/>
      <c r="PE172" s="365"/>
      <c r="PF172" s="365"/>
      <c r="PG172" s="365"/>
      <c r="PH172" s="365"/>
      <c r="PI172" s="365"/>
      <c r="PJ172" s="365"/>
      <c r="PK172" s="365"/>
      <c r="PL172" s="365"/>
      <c r="PM172" s="365"/>
      <c r="PN172" s="365"/>
      <c r="PO172" s="365"/>
      <c r="PP172" s="365"/>
      <c r="PQ172" s="365"/>
      <c r="PR172" s="365"/>
      <c r="PS172" s="365"/>
      <c r="PT172" s="365"/>
      <c r="PU172" s="365"/>
      <c r="PV172" s="365"/>
      <c r="PW172" s="365"/>
      <c r="PX172" s="365"/>
      <c r="PY172" s="365"/>
      <c r="PZ172" s="365"/>
      <c r="QA172" s="365"/>
      <c r="QB172" s="365"/>
      <c r="QC172" s="365"/>
      <c r="QD172" s="365"/>
      <c r="QE172" s="365"/>
      <c r="QF172" s="365"/>
      <c r="QG172" s="365"/>
      <c r="QH172" s="365"/>
      <c r="QI172" s="365"/>
      <c r="QJ172" s="365"/>
      <c r="QK172" s="365"/>
      <c r="QL172" s="365"/>
      <c r="QM172" s="365"/>
      <c r="QN172" s="365"/>
      <c r="QO172" s="365"/>
      <c r="QP172" s="365"/>
      <c r="QQ172" s="365"/>
      <c r="QR172" s="365"/>
      <c r="QS172" s="365"/>
      <c r="QT172" s="365"/>
      <c r="QU172" s="365"/>
    </row>
    <row r="173" spans="1:463" s="2" customFormat="1" ht="26.25" customHeight="1">
      <c r="A173" s="405"/>
      <c r="B173" s="461">
        <v>328</v>
      </c>
      <c r="C173" s="463">
        <v>526</v>
      </c>
      <c r="D173" s="753" t="s">
        <v>1024</v>
      </c>
      <c r="E173" s="754"/>
      <c r="F173" s="754"/>
      <c r="G173" s="754"/>
      <c r="H173" s="754"/>
      <c r="I173" s="755"/>
      <c r="J173" s="457" t="s">
        <v>331</v>
      </c>
      <c r="K173" s="457" t="s">
        <v>331</v>
      </c>
      <c r="L173" s="457" t="s">
        <v>331</v>
      </c>
      <c r="M173" s="457"/>
      <c r="N173" s="457" t="s">
        <v>331</v>
      </c>
      <c r="O173" s="457" t="s">
        <v>331</v>
      </c>
      <c r="P173" s="457" t="s">
        <v>331</v>
      </c>
      <c r="Q173" s="457" t="s">
        <v>331</v>
      </c>
      <c r="R173" s="457" t="s">
        <v>331</v>
      </c>
      <c r="S173" s="457" t="s">
        <v>331</v>
      </c>
      <c r="W173" s="391"/>
      <c r="X173" s="391"/>
      <c r="Y173" s="391"/>
      <c r="Z173" s="391"/>
      <c r="AA173" s="391"/>
      <c r="AB173" s="391"/>
      <c r="AC173" s="391"/>
      <c r="AD173" s="391"/>
      <c r="AE173" s="391"/>
      <c r="AF173" s="391"/>
      <c r="AG173" s="391"/>
      <c r="AH173" s="391"/>
      <c r="AI173" s="391"/>
      <c r="AJ173" s="391"/>
      <c r="AK173" s="391"/>
      <c r="AL173" s="391"/>
      <c r="AM173" s="391"/>
      <c r="AN173" s="391"/>
      <c r="AO173" s="391"/>
      <c r="AP173" s="391"/>
      <c r="AQ173" s="391"/>
      <c r="AR173" s="391"/>
      <c r="AS173" s="391"/>
      <c r="AT173" s="391"/>
      <c r="AU173" s="391"/>
      <c r="AV173" s="391"/>
      <c r="AW173" s="391"/>
      <c r="AX173" s="391"/>
      <c r="AY173" s="391"/>
      <c r="AZ173" s="391"/>
      <c r="BA173" s="391"/>
      <c r="BB173" s="391"/>
      <c r="BC173" s="391"/>
      <c r="BD173" s="391"/>
      <c r="BE173" s="391"/>
      <c r="BF173" s="391"/>
      <c r="BG173" s="391"/>
      <c r="BH173" s="391"/>
      <c r="BI173" s="391"/>
      <c r="BJ173" s="391"/>
      <c r="BK173" s="391"/>
      <c r="BL173" s="391"/>
      <c r="BM173" s="391"/>
      <c r="BN173" s="391"/>
      <c r="BO173" s="391"/>
      <c r="BP173" s="391"/>
      <c r="BQ173" s="391"/>
      <c r="BR173" s="391"/>
      <c r="BS173" s="391"/>
      <c r="BT173" s="391"/>
      <c r="BU173" s="391"/>
      <c r="BV173" s="391"/>
      <c r="BW173" s="391"/>
      <c r="BX173" s="391"/>
      <c r="BY173" s="391"/>
      <c r="BZ173" s="391"/>
      <c r="CA173" s="391"/>
      <c r="CB173" s="391"/>
      <c r="CC173" s="391"/>
      <c r="CD173" s="391"/>
      <c r="CE173" s="391"/>
      <c r="CF173" s="391"/>
      <c r="CG173" s="391"/>
      <c r="CH173" s="391"/>
      <c r="CI173" s="391"/>
      <c r="CJ173" s="391"/>
      <c r="CK173" s="391"/>
      <c r="CL173" s="391"/>
      <c r="CM173" s="391"/>
      <c r="CN173" s="391"/>
      <c r="CO173" s="391"/>
      <c r="CP173" s="391"/>
      <c r="CQ173" s="391"/>
      <c r="CR173" s="391"/>
      <c r="CS173" s="391"/>
      <c r="CT173" s="391"/>
      <c r="CU173" s="391"/>
      <c r="CV173" s="391"/>
      <c r="CW173" s="391"/>
      <c r="CX173" s="391"/>
      <c r="CY173" s="391"/>
      <c r="CZ173" s="391"/>
      <c r="DA173" s="391"/>
      <c r="DB173" s="391"/>
      <c r="DC173" s="391"/>
      <c r="DD173" s="391"/>
      <c r="DE173" s="391"/>
      <c r="DF173" s="391"/>
      <c r="DG173" s="391"/>
      <c r="DH173" s="391"/>
      <c r="DI173" s="391"/>
      <c r="DJ173" s="391"/>
      <c r="DK173" s="391"/>
      <c r="DL173" s="391"/>
      <c r="DM173" s="391"/>
      <c r="DN173" s="391"/>
      <c r="DO173" s="391"/>
      <c r="DP173" s="391"/>
      <c r="DQ173" s="391"/>
      <c r="DR173" s="391"/>
      <c r="DS173" s="391"/>
      <c r="DT173" s="391"/>
      <c r="DU173" s="391"/>
      <c r="DV173" s="391"/>
      <c r="DW173" s="391"/>
      <c r="DX173" s="391"/>
      <c r="DY173" s="391"/>
      <c r="DZ173" s="391"/>
      <c r="EA173" s="391"/>
      <c r="EB173" s="391"/>
      <c r="EC173" s="391"/>
      <c r="ED173" s="391"/>
      <c r="EE173" s="391"/>
      <c r="EF173" s="391"/>
      <c r="EG173" s="391"/>
      <c r="EH173" s="391"/>
      <c r="EI173" s="391"/>
      <c r="EJ173" s="391"/>
      <c r="EK173" s="391"/>
      <c r="EL173" s="391"/>
      <c r="EM173" s="391"/>
      <c r="EN173" s="391"/>
      <c r="EO173" s="391"/>
      <c r="EP173" s="391"/>
      <c r="EQ173" s="391"/>
      <c r="ER173" s="391"/>
      <c r="ES173" s="391"/>
      <c r="ET173" s="391"/>
      <c r="EU173" s="391"/>
      <c r="EV173" s="391"/>
      <c r="EW173" s="391"/>
      <c r="EX173" s="391"/>
      <c r="EY173" s="391"/>
      <c r="EZ173" s="391"/>
      <c r="FA173" s="391"/>
      <c r="FB173" s="391"/>
      <c r="FC173" s="391"/>
      <c r="FD173" s="391"/>
      <c r="FE173" s="391"/>
      <c r="FF173" s="391"/>
      <c r="FG173" s="391"/>
      <c r="FH173" s="391"/>
      <c r="FI173" s="391"/>
      <c r="FJ173" s="391"/>
      <c r="FK173" s="391"/>
      <c r="FL173" s="391"/>
      <c r="FM173" s="391"/>
      <c r="FN173" s="391"/>
      <c r="FO173" s="391"/>
      <c r="FP173" s="391"/>
      <c r="FQ173" s="391"/>
      <c r="FR173" s="391"/>
      <c r="FS173" s="391"/>
      <c r="FT173" s="391"/>
      <c r="FU173" s="391"/>
      <c r="FV173" s="391"/>
      <c r="FW173" s="391"/>
      <c r="FX173" s="391"/>
      <c r="FY173" s="391"/>
      <c r="FZ173" s="391"/>
      <c r="GA173" s="391"/>
      <c r="GB173" s="391"/>
      <c r="GC173" s="391"/>
      <c r="GD173" s="391"/>
      <c r="GE173" s="391"/>
      <c r="GF173" s="391"/>
      <c r="GG173" s="391"/>
      <c r="GH173" s="391"/>
      <c r="GI173" s="391"/>
      <c r="GJ173" s="391"/>
      <c r="GK173" s="391"/>
      <c r="GL173" s="391"/>
      <c r="GM173" s="391"/>
      <c r="GN173" s="391"/>
      <c r="GO173" s="391"/>
      <c r="GP173" s="391"/>
      <c r="GQ173" s="391"/>
      <c r="GR173" s="391"/>
      <c r="GS173" s="391"/>
      <c r="GT173" s="391"/>
      <c r="GU173" s="391"/>
      <c r="GV173" s="391"/>
      <c r="GW173" s="391"/>
      <c r="GX173" s="391"/>
      <c r="GY173" s="391"/>
      <c r="GZ173" s="391"/>
      <c r="HA173" s="391"/>
      <c r="HB173" s="391"/>
      <c r="HC173" s="391"/>
      <c r="HD173" s="391"/>
      <c r="HE173" s="391"/>
      <c r="HF173" s="391"/>
      <c r="HG173" s="391"/>
      <c r="HH173" s="391"/>
      <c r="HI173" s="391"/>
      <c r="HJ173" s="391"/>
      <c r="HK173" s="391"/>
      <c r="HL173" s="391"/>
      <c r="HM173" s="391"/>
      <c r="HN173" s="391"/>
      <c r="HO173" s="391"/>
      <c r="HP173" s="391"/>
      <c r="HQ173" s="391"/>
      <c r="HR173" s="391"/>
      <c r="HS173" s="391"/>
      <c r="HT173" s="391"/>
      <c r="HU173" s="391"/>
      <c r="HV173" s="391"/>
      <c r="HW173" s="391"/>
      <c r="HX173" s="391"/>
      <c r="HY173" s="391"/>
      <c r="HZ173" s="391"/>
      <c r="IA173" s="391"/>
      <c r="IB173" s="391"/>
      <c r="IC173" s="391"/>
      <c r="ID173" s="391"/>
      <c r="IE173" s="391"/>
      <c r="IF173" s="391"/>
      <c r="IG173" s="391"/>
      <c r="IH173" s="391"/>
      <c r="II173" s="391"/>
      <c r="IJ173" s="391"/>
      <c r="IK173" s="391"/>
      <c r="IL173" s="391"/>
      <c r="IM173" s="391"/>
      <c r="IN173" s="391"/>
      <c r="IO173" s="391"/>
      <c r="IP173" s="391"/>
      <c r="IQ173" s="391"/>
      <c r="IR173" s="391"/>
      <c r="IS173" s="391"/>
      <c r="IT173" s="391"/>
      <c r="IU173" s="391"/>
      <c r="IV173" s="391"/>
      <c r="IW173" s="391"/>
      <c r="IX173" s="391"/>
      <c r="IY173" s="391"/>
      <c r="IZ173" s="391"/>
      <c r="JA173" s="391"/>
      <c r="JB173" s="391"/>
      <c r="JC173" s="391"/>
      <c r="JD173" s="391"/>
      <c r="JE173" s="391"/>
      <c r="JF173" s="391"/>
      <c r="JG173" s="391"/>
      <c r="JH173" s="391"/>
      <c r="JI173" s="391"/>
      <c r="JJ173" s="391"/>
      <c r="JK173" s="391"/>
      <c r="JL173" s="391"/>
      <c r="JM173" s="391"/>
      <c r="JN173" s="391"/>
      <c r="JO173" s="391"/>
      <c r="JP173" s="391"/>
      <c r="JQ173" s="391"/>
      <c r="JR173" s="391"/>
      <c r="JS173" s="391"/>
      <c r="JT173" s="391"/>
      <c r="JU173" s="391"/>
      <c r="JV173" s="391"/>
      <c r="JW173" s="391"/>
      <c r="JX173" s="391"/>
      <c r="JY173" s="391"/>
      <c r="JZ173" s="391"/>
      <c r="KA173" s="391"/>
      <c r="KB173" s="391"/>
      <c r="KC173" s="391"/>
      <c r="KD173" s="391"/>
      <c r="KE173" s="391"/>
      <c r="KF173" s="391"/>
      <c r="KG173" s="391"/>
      <c r="KH173" s="391"/>
      <c r="KI173" s="391"/>
      <c r="KJ173" s="391"/>
      <c r="KK173" s="391"/>
      <c r="KL173" s="391"/>
      <c r="KM173" s="391"/>
      <c r="KN173" s="391"/>
      <c r="KO173" s="391"/>
      <c r="KP173" s="391"/>
      <c r="KQ173" s="391"/>
      <c r="KR173" s="391"/>
      <c r="KS173" s="391"/>
      <c r="KT173" s="391"/>
      <c r="KU173" s="391"/>
      <c r="KV173" s="391"/>
      <c r="KW173" s="391"/>
      <c r="KX173" s="391"/>
      <c r="KY173" s="391"/>
      <c r="KZ173" s="391"/>
      <c r="LA173" s="391"/>
      <c r="LB173" s="391"/>
      <c r="LC173" s="391"/>
      <c r="LD173" s="391"/>
      <c r="LE173" s="391"/>
      <c r="LF173" s="391"/>
      <c r="LG173" s="391"/>
      <c r="LH173" s="391"/>
      <c r="LI173" s="391"/>
      <c r="LJ173" s="391"/>
      <c r="LK173" s="391"/>
      <c r="LL173" s="391"/>
      <c r="LM173" s="391"/>
      <c r="LN173" s="391"/>
      <c r="LO173" s="391"/>
      <c r="LP173" s="391"/>
      <c r="LQ173" s="391"/>
      <c r="LR173" s="391"/>
      <c r="LS173" s="391"/>
      <c r="LT173" s="391"/>
      <c r="LU173" s="391"/>
      <c r="LV173" s="391"/>
      <c r="LW173" s="391"/>
      <c r="LX173" s="391"/>
      <c r="LY173" s="391"/>
      <c r="LZ173" s="391"/>
      <c r="MA173" s="391"/>
      <c r="MB173" s="391"/>
      <c r="MC173" s="391"/>
      <c r="MD173" s="391"/>
      <c r="ME173" s="391"/>
      <c r="MF173" s="391"/>
      <c r="MG173" s="391"/>
      <c r="MH173" s="391"/>
      <c r="MI173" s="391"/>
      <c r="MJ173" s="391"/>
      <c r="MK173" s="391"/>
      <c r="ML173" s="391"/>
      <c r="MM173" s="391"/>
      <c r="MN173" s="391"/>
      <c r="MO173" s="391"/>
      <c r="MP173" s="391"/>
      <c r="MQ173" s="391"/>
      <c r="MR173" s="391"/>
      <c r="MS173" s="391"/>
      <c r="MT173" s="391"/>
      <c r="MU173" s="391"/>
      <c r="MV173" s="391"/>
      <c r="MW173" s="391"/>
      <c r="MX173" s="391"/>
      <c r="MY173" s="391"/>
      <c r="MZ173" s="391"/>
      <c r="NA173" s="391"/>
      <c r="NB173" s="391"/>
      <c r="NC173" s="391"/>
      <c r="ND173" s="391"/>
      <c r="NE173" s="391"/>
      <c r="NF173" s="391"/>
      <c r="NG173" s="391"/>
      <c r="NH173" s="391"/>
      <c r="NI173" s="391"/>
      <c r="NJ173" s="391"/>
      <c r="NK173" s="391"/>
      <c r="NL173" s="391"/>
      <c r="NM173" s="391"/>
      <c r="NN173" s="391"/>
      <c r="NO173" s="391"/>
      <c r="NP173" s="391"/>
      <c r="NQ173" s="391"/>
      <c r="NR173" s="391"/>
      <c r="NS173" s="391"/>
      <c r="NT173" s="391"/>
      <c r="NU173" s="391"/>
      <c r="NV173" s="391"/>
      <c r="NW173" s="391"/>
      <c r="NX173" s="391"/>
      <c r="NY173" s="391"/>
      <c r="NZ173" s="391"/>
      <c r="OA173" s="391"/>
      <c r="OB173" s="391"/>
      <c r="OC173" s="391"/>
      <c r="OD173" s="391"/>
      <c r="OE173" s="391"/>
      <c r="OF173" s="391"/>
      <c r="OG173" s="391"/>
      <c r="OH173" s="391"/>
      <c r="OI173" s="391"/>
      <c r="OJ173" s="391"/>
      <c r="OK173" s="391"/>
      <c r="OL173" s="391"/>
      <c r="OM173" s="391"/>
      <c r="ON173" s="391"/>
      <c r="OO173" s="391"/>
      <c r="OP173" s="391"/>
      <c r="OQ173" s="391"/>
      <c r="OR173" s="391"/>
      <c r="OS173" s="391"/>
      <c r="OT173" s="391"/>
      <c r="OU173" s="391"/>
      <c r="OV173" s="391"/>
      <c r="OW173" s="391"/>
      <c r="OX173" s="391"/>
      <c r="OY173" s="391"/>
      <c r="OZ173" s="391"/>
      <c r="PA173" s="391"/>
      <c r="PB173" s="391"/>
      <c r="PC173" s="391"/>
      <c r="PD173" s="391"/>
      <c r="PE173" s="391"/>
      <c r="PF173" s="391"/>
      <c r="PG173" s="391"/>
      <c r="PH173" s="391"/>
      <c r="PI173" s="391"/>
      <c r="PJ173" s="391"/>
      <c r="PK173" s="391"/>
      <c r="PL173" s="391"/>
      <c r="PM173" s="391"/>
      <c r="PN173" s="391"/>
      <c r="PO173" s="391"/>
      <c r="PP173" s="391"/>
      <c r="PQ173" s="391"/>
      <c r="PR173" s="391"/>
      <c r="PS173" s="391"/>
      <c r="PT173" s="391"/>
      <c r="PU173" s="391"/>
      <c r="PV173" s="391"/>
      <c r="PW173" s="391"/>
      <c r="PX173" s="391"/>
      <c r="PY173" s="391"/>
      <c r="PZ173" s="391"/>
      <c r="QA173" s="391"/>
      <c r="QB173" s="391"/>
      <c r="QC173" s="391"/>
      <c r="QD173" s="391"/>
      <c r="QE173" s="391"/>
      <c r="QF173" s="391"/>
      <c r="QG173" s="391"/>
      <c r="QH173" s="391"/>
      <c r="QI173" s="391"/>
      <c r="QJ173" s="391"/>
      <c r="QK173" s="391"/>
      <c r="QL173" s="391"/>
      <c r="QM173" s="391"/>
      <c r="QN173" s="391"/>
      <c r="QO173" s="391"/>
      <c r="QP173" s="391"/>
      <c r="QQ173" s="391"/>
      <c r="QR173" s="391"/>
      <c r="QS173" s="391"/>
      <c r="QT173" s="391"/>
      <c r="QU173" s="391"/>
    </row>
    <row r="174" spans="1:463" s="365" customFormat="1" ht="125.25" customHeight="1">
      <c r="A174" s="364"/>
      <c r="B174" s="366"/>
      <c r="C174" s="456"/>
      <c r="D174" s="470" t="s">
        <v>1150</v>
      </c>
      <c r="E174" s="453"/>
      <c r="F174" s="473"/>
      <c r="G174" s="453"/>
      <c r="H174" s="454" t="s">
        <v>1151</v>
      </c>
      <c r="I174" s="454" t="s">
        <v>1152</v>
      </c>
      <c r="J174" s="421" t="s">
        <v>600</v>
      </c>
      <c r="K174" s="453" t="s">
        <v>363</v>
      </c>
      <c r="L174" s="453" t="s">
        <v>330</v>
      </c>
      <c r="M174" s="455" t="s">
        <v>184</v>
      </c>
      <c r="N174" s="456"/>
      <c r="O174" s="455"/>
      <c r="P174" s="455"/>
      <c r="Q174" s="455"/>
      <c r="R174" s="455" t="s">
        <v>523</v>
      </c>
      <c r="S174" s="456"/>
      <c r="T174" s="401"/>
      <c r="U174" s="364"/>
      <c r="V174" s="364"/>
      <c r="W174" s="391"/>
      <c r="X174" s="391"/>
      <c r="Y174" s="391"/>
      <c r="Z174" s="391"/>
      <c r="AA174" s="391"/>
      <c r="AB174" s="391"/>
      <c r="AC174" s="391"/>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1"/>
      <c r="AY174" s="391"/>
      <c r="AZ174" s="391"/>
      <c r="BA174" s="391"/>
      <c r="BB174" s="391"/>
      <c r="BC174" s="391"/>
      <c r="BD174" s="391"/>
      <c r="BE174" s="391"/>
      <c r="BF174" s="391"/>
      <c r="BG174" s="391"/>
      <c r="BH174" s="391"/>
      <c r="BI174" s="391"/>
      <c r="BJ174" s="391"/>
      <c r="BK174" s="391"/>
      <c r="BL174" s="391"/>
      <c r="BM174" s="391"/>
      <c r="BN174" s="391"/>
      <c r="BO174" s="391"/>
      <c r="BP174" s="391"/>
      <c r="BQ174" s="391"/>
      <c r="BR174" s="391"/>
      <c r="BS174" s="391"/>
      <c r="BT174" s="391"/>
      <c r="BU174" s="391"/>
      <c r="BV174" s="391"/>
      <c r="BW174" s="391"/>
      <c r="BX174" s="391"/>
      <c r="BY174" s="391"/>
      <c r="BZ174" s="391"/>
      <c r="CA174" s="391"/>
      <c r="CB174" s="391"/>
      <c r="CC174" s="391"/>
      <c r="CD174" s="391"/>
      <c r="CE174" s="391"/>
      <c r="CF174" s="391"/>
      <c r="CG174" s="391"/>
      <c r="CH174" s="391"/>
      <c r="CI174" s="391"/>
      <c r="CJ174" s="391"/>
      <c r="CK174" s="391"/>
      <c r="CL174" s="391"/>
      <c r="CM174" s="391"/>
      <c r="CN174" s="391"/>
      <c r="CO174" s="391"/>
      <c r="CP174" s="391"/>
      <c r="CQ174" s="391"/>
      <c r="CR174" s="391"/>
      <c r="CS174" s="391"/>
      <c r="CT174" s="391"/>
      <c r="CU174" s="391"/>
      <c r="CV174" s="391"/>
      <c r="CW174" s="391"/>
      <c r="CX174" s="391"/>
      <c r="CY174" s="391"/>
      <c r="CZ174" s="391"/>
      <c r="DA174" s="391"/>
      <c r="DB174" s="391"/>
      <c r="DC174" s="391"/>
      <c r="DD174" s="391"/>
      <c r="DE174" s="391"/>
      <c r="DF174" s="391"/>
      <c r="DG174" s="391"/>
      <c r="DH174" s="391"/>
      <c r="DI174" s="391"/>
      <c r="DJ174" s="391"/>
      <c r="DK174" s="391"/>
      <c r="DL174" s="391"/>
      <c r="DM174" s="391"/>
      <c r="DN174" s="391"/>
      <c r="DO174" s="391"/>
      <c r="DP174" s="391"/>
      <c r="DQ174" s="391"/>
      <c r="DR174" s="391"/>
      <c r="DS174" s="391"/>
      <c r="DT174" s="391"/>
      <c r="DU174" s="391"/>
      <c r="DV174" s="391"/>
      <c r="DW174" s="391"/>
      <c r="DX174" s="391"/>
      <c r="DY174" s="391"/>
      <c r="DZ174" s="391"/>
      <c r="EA174" s="391"/>
      <c r="EB174" s="391"/>
      <c r="EC174" s="391"/>
      <c r="ED174" s="391"/>
      <c r="EE174" s="391"/>
      <c r="EF174" s="391"/>
      <c r="EG174" s="391"/>
      <c r="EH174" s="391"/>
      <c r="EI174" s="391"/>
      <c r="EJ174" s="391"/>
      <c r="EK174" s="391"/>
      <c r="EL174" s="391"/>
      <c r="EM174" s="391"/>
      <c r="EN174" s="391"/>
      <c r="EO174" s="391"/>
      <c r="EP174" s="391"/>
      <c r="EQ174" s="391"/>
      <c r="ER174" s="391"/>
      <c r="ES174" s="391"/>
      <c r="ET174" s="391"/>
      <c r="EU174" s="391"/>
      <c r="EV174" s="391"/>
      <c r="EW174" s="391"/>
      <c r="EX174" s="391"/>
      <c r="EY174" s="391"/>
      <c r="EZ174" s="391"/>
      <c r="FA174" s="391"/>
      <c r="FB174" s="391"/>
      <c r="FC174" s="391"/>
      <c r="FD174" s="391"/>
      <c r="FE174" s="391"/>
      <c r="FF174" s="391"/>
      <c r="FG174" s="391"/>
      <c r="FH174" s="391"/>
      <c r="FI174" s="391"/>
      <c r="FJ174" s="391"/>
      <c r="FK174" s="391"/>
      <c r="FL174" s="391"/>
      <c r="FM174" s="391"/>
      <c r="FN174" s="391"/>
      <c r="FO174" s="391"/>
      <c r="FP174" s="391"/>
      <c r="FQ174" s="391"/>
      <c r="FR174" s="391"/>
      <c r="FS174" s="391"/>
      <c r="FT174" s="391"/>
      <c r="FU174" s="391"/>
      <c r="FV174" s="391"/>
      <c r="FW174" s="391"/>
      <c r="FX174" s="391"/>
      <c r="FY174" s="391"/>
      <c r="FZ174" s="391"/>
      <c r="GA174" s="391"/>
      <c r="GB174" s="391"/>
      <c r="GC174" s="391"/>
      <c r="GD174" s="391"/>
      <c r="GE174" s="391"/>
      <c r="GF174" s="391"/>
      <c r="GG174" s="391"/>
      <c r="GH174" s="391"/>
      <c r="GI174" s="391"/>
      <c r="GJ174" s="391"/>
      <c r="GK174" s="391"/>
      <c r="GL174" s="391"/>
      <c r="GM174" s="391"/>
      <c r="GN174" s="391"/>
      <c r="GO174" s="391"/>
      <c r="GP174" s="391"/>
      <c r="GQ174" s="391"/>
      <c r="GR174" s="391"/>
      <c r="GS174" s="391"/>
      <c r="GT174" s="391"/>
      <c r="GU174" s="391"/>
      <c r="GV174" s="391"/>
      <c r="GW174" s="391"/>
      <c r="GX174" s="391"/>
      <c r="GY174" s="391"/>
      <c r="GZ174" s="391"/>
      <c r="HA174" s="391"/>
      <c r="HB174" s="391"/>
      <c r="HC174" s="391"/>
      <c r="HD174" s="391"/>
      <c r="HE174" s="391"/>
      <c r="HF174" s="391"/>
      <c r="HG174" s="391"/>
      <c r="HH174" s="391"/>
      <c r="HI174" s="391"/>
      <c r="HJ174" s="391"/>
      <c r="HK174" s="391"/>
      <c r="HL174" s="391"/>
      <c r="HM174" s="391"/>
      <c r="HN174" s="391"/>
      <c r="HO174" s="391"/>
      <c r="HP174" s="391"/>
      <c r="HQ174" s="391"/>
      <c r="HR174" s="391"/>
      <c r="HS174" s="391"/>
      <c r="HT174" s="391"/>
      <c r="HU174" s="391"/>
      <c r="HV174" s="391"/>
      <c r="HW174" s="391"/>
      <c r="HX174" s="391"/>
      <c r="HY174" s="391"/>
      <c r="HZ174" s="391"/>
      <c r="IA174" s="391"/>
      <c r="IB174" s="391"/>
      <c r="IC174" s="391"/>
      <c r="ID174" s="391"/>
      <c r="IE174" s="391"/>
      <c r="IF174" s="391"/>
      <c r="IG174" s="391"/>
      <c r="IH174" s="391"/>
      <c r="II174" s="391"/>
      <c r="IJ174" s="391"/>
      <c r="IK174" s="391"/>
      <c r="IL174" s="391"/>
      <c r="IM174" s="391"/>
      <c r="IN174" s="391"/>
      <c r="IO174" s="391"/>
      <c r="IP174" s="391"/>
      <c r="IQ174" s="391"/>
      <c r="IR174" s="391"/>
      <c r="IS174" s="391"/>
      <c r="IT174" s="391"/>
      <c r="IU174" s="391"/>
      <c r="IV174" s="391"/>
      <c r="IW174" s="391"/>
      <c r="IX174" s="391"/>
      <c r="IY174" s="391"/>
      <c r="IZ174" s="391"/>
      <c r="JA174" s="391"/>
      <c r="JB174" s="391"/>
      <c r="JC174" s="391"/>
      <c r="JD174" s="391"/>
      <c r="JE174" s="391"/>
      <c r="JF174" s="391"/>
      <c r="JG174" s="391"/>
      <c r="JH174" s="391"/>
      <c r="JI174" s="391"/>
      <c r="JJ174" s="391"/>
      <c r="JK174" s="391"/>
      <c r="JL174" s="391"/>
      <c r="JM174" s="391"/>
      <c r="JN174" s="391"/>
      <c r="JO174" s="391"/>
      <c r="JP174" s="391"/>
      <c r="JQ174" s="391"/>
      <c r="JR174" s="391"/>
      <c r="JS174" s="391"/>
      <c r="JT174" s="391"/>
      <c r="JU174" s="391"/>
      <c r="JV174" s="391"/>
      <c r="JW174" s="391"/>
      <c r="JX174" s="391"/>
      <c r="JY174" s="391"/>
      <c r="JZ174" s="391"/>
      <c r="KA174" s="391"/>
      <c r="KB174" s="391"/>
      <c r="KC174" s="391"/>
      <c r="KD174" s="391"/>
      <c r="KE174" s="391"/>
      <c r="KF174" s="391"/>
      <c r="KG174" s="391"/>
      <c r="KH174" s="391"/>
      <c r="KI174" s="391"/>
      <c r="KJ174" s="391"/>
      <c r="KK174" s="391"/>
      <c r="KL174" s="391"/>
      <c r="KM174" s="391"/>
      <c r="KN174" s="391"/>
      <c r="KO174" s="391"/>
      <c r="KP174" s="391"/>
      <c r="KQ174" s="391"/>
      <c r="KR174" s="391"/>
      <c r="KS174" s="391"/>
      <c r="KT174" s="391"/>
      <c r="KU174" s="391"/>
      <c r="KV174" s="391"/>
      <c r="KW174" s="391"/>
      <c r="KX174" s="391"/>
      <c r="KY174" s="391"/>
      <c r="KZ174" s="391"/>
      <c r="LA174" s="391"/>
      <c r="LB174" s="391"/>
      <c r="LC174" s="391"/>
      <c r="LD174" s="391"/>
      <c r="LE174" s="391"/>
      <c r="LF174" s="391"/>
      <c r="LG174" s="391"/>
      <c r="LH174" s="391"/>
      <c r="LI174" s="391"/>
      <c r="LJ174" s="391"/>
      <c r="LK174" s="391"/>
      <c r="LL174" s="391"/>
      <c r="LM174" s="391"/>
      <c r="LN174" s="391"/>
      <c r="LO174" s="391"/>
      <c r="LP174" s="391"/>
      <c r="LQ174" s="391"/>
      <c r="LR174" s="391"/>
      <c r="LS174" s="391"/>
      <c r="LT174" s="391"/>
      <c r="LU174" s="391"/>
      <c r="LV174" s="391"/>
      <c r="LW174" s="391"/>
      <c r="LX174" s="391"/>
      <c r="LY174" s="391"/>
      <c r="LZ174" s="391"/>
      <c r="MA174" s="391"/>
      <c r="MB174" s="391"/>
      <c r="MC174" s="391"/>
      <c r="MD174" s="391"/>
      <c r="ME174" s="391"/>
      <c r="MF174" s="391"/>
      <c r="MG174" s="391"/>
      <c r="MH174" s="391"/>
      <c r="MI174" s="391"/>
      <c r="MJ174" s="391"/>
      <c r="MK174" s="391"/>
      <c r="ML174" s="391"/>
      <c r="MM174" s="391"/>
      <c r="MN174" s="391"/>
      <c r="MO174" s="391"/>
      <c r="MP174" s="391"/>
      <c r="MQ174" s="391"/>
      <c r="MR174" s="391"/>
      <c r="MS174" s="391"/>
      <c r="MT174" s="391"/>
      <c r="MU174" s="391"/>
      <c r="MV174" s="391"/>
      <c r="MW174" s="391"/>
      <c r="MX174" s="391"/>
      <c r="MY174" s="391"/>
      <c r="MZ174" s="391"/>
      <c r="NA174" s="391"/>
      <c r="NB174" s="391"/>
      <c r="NC174" s="391"/>
      <c r="ND174" s="391"/>
      <c r="NE174" s="391"/>
      <c r="NF174" s="391"/>
      <c r="NG174" s="391"/>
      <c r="NH174" s="391"/>
      <c r="NI174" s="391"/>
      <c r="NJ174" s="391"/>
      <c r="NK174" s="391"/>
      <c r="NL174" s="391"/>
      <c r="NM174" s="391"/>
      <c r="NN174" s="391"/>
      <c r="NO174" s="391"/>
      <c r="NP174" s="391"/>
      <c r="NQ174" s="391"/>
      <c r="NR174" s="391"/>
      <c r="NS174" s="391"/>
      <c r="NT174" s="391"/>
      <c r="NU174" s="391"/>
      <c r="NV174" s="391"/>
      <c r="NW174" s="391"/>
      <c r="NX174" s="391"/>
      <c r="NY174" s="391"/>
      <c r="NZ174" s="391"/>
      <c r="OA174" s="391"/>
      <c r="OB174" s="391"/>
      <c r="OC174" s="391"/>
      <c r="OD174" s="391"/>
      <c r="OE174" s="391"/>
      <c r="OF174" s="391"/>
      <c r="OG174" s="391"/>
      <c r="OH174" s="391"/>
      <c r="OI174" s="391"/>
      <c r="OJ174" s="391"/>
      <c r="OK174" s="391"/>
      <c r="OL174" s="391"/>
      <c r="OM174" s="391"/>
      <c r="ON174" s="391"/>
      <c r="OO174" s="391"/>
      <c r="OP174" s="391"/>
      <c r="OQ174" s="391"/>
      <c r="OR174" s="391"/>
      <c r="OS174" s="391"/>
      <c r="OT174" s="391"/>
      <c r="OU174" s="391"/>
      <c r="OV174" s="391"/>
      <c r="OW174" s="391"/>
      <c r="OX174" s="391"/>
      <c r="OY174" s="391"/>
      <c r="OZ174" s="391"/>
      <c r="PA174" s="391"/>
      <c r="PB174" s="391"/>
      <c r="PC174" s="391"/>
      <c r="PD174" s="391"/>
      <c r="PE174" s="391"/>
      <c r="PF174" s="391"/>
      <c r="PG174" s="391"/>
      <c r="PH174" s="391"/>
      <c r="PI174" s="391"/>
      <c r="PJ174" s="391"/>
      <c r="PK174" s="391"/>
      <c r="PL174" s="391"/>
      <c r="PM174" s="391"/>
      <c r="PN174" s="391"/>
      <c r="PO174" s="391"/>
      <c r="PP174" s="391"/>
      <c r="PQ174" s="391"/>
      <c r="PR174" s="391"/>
      <c r="PS174" s="391"/>
      <c r="PT174" s="391"/>
      <c r="PU174" s="391"/>
      <c r="PV174" s="391"/>
      <c r="PW174" s="391"/>
      <c r="PX174" s="391"/>
      <c r="PY174" s="391"/>
      <c r="PZ174" s="391"/>
      <c r="QA174" s="391"/>
      <c r="QB174" s="391"/>
      <c r="QC174" s="391"/>
      <c r="QD174" s="391"/>
      <c r="QE174" s="391"/>
      <c r="QF174" s="391"/>
      <c r="QG174" s="391"/>
      <c r="QH174" s="391"/>
      <c r="QI174" s="391"/>
      <c r="QJ174" s="391"/>
      <c r="QK174" s="391"/>
      <c r="QL174" s="391"/>
      <c r="QM174" s="391"/>
      <c r="QN174" s="391"/>
      <c r="QO174" s="391"/>
      <c r="QP174" s="391"/>
      <c r="QQ174" s="391"/>
      <c r="QR174" s="391"/>
      <c r="QS174" s="391"/>
      <c r="QT174" s="391"/>
      <c r="QU174" s="391"/>
    </row>
    <row r="175" spans="1:463" s="391" customFormat="1" ht="41.25" customHeight="1">
      <c r="A175" s="360"/>
      <c r="B175" s="461"/>
      <c r="C175" s="455"/>
      <c r="D175" s="765" t="s">
        <v>1191</v>
      </c>
      <c r="E175" s="804" t="s">
        <v>13</v>
      </c>
      <c r="F175" s="801" t="s">
        <v>255</v>
      </c>
      <c r="G175" s="453"/>
      <c r="H175" s="854" t="s">
        <v>1193</v>
      </c>
      <c r="I175" s="466" t="s">
        <v>1230</v>
      </c>
      <c r="J175" s="410" t="s">
        <v>600</v>
      </c>
      <c r="K175" s="453" t="s">
        <v>363</v>
      </c>
      <c r="L175" s="453" t="s">
        <v>330</v>
      </c>
      <c r="M175" s="795" t="s">
        <v>184</v>
      </c>
      <c r="N175" s="408" t="e">
        <f>COUNTIF(#REF!,"x")</f>
        <v>#REF!</v>
      </c>
      <c r="O175" s="463" t="s">
        <v>519</v>
      </c>
      <c r="P175" s="455"/>
      <c r="Q175" s="455"/>
      <c r="R175" s="455"/>
      <c r="S175" s="453"/>
    </row>
    <row r="176" spans="1:463" s="391" customFormat="1" ht="58.8" customHeight="1">
      <c r="A176" s="360"/>
      <c r="B176" s="461"/>
      <c r="C176" s="455"/>
      <c r="D176" s="765"/>
      <c r="E176" s="804"/>
      <c r="F176" s="843"/>
      <c r="G176" s="453"/>
      <c r="H176" s="855"/>
      <c r="I176" s="485" t="s">
        <v>1231</v>
      </c>
      <c r="J176" s="410" t="s">
        <v>600</v>
      </c>
      <c r="K176" s="453" t="s">
        <v>363</v>
      </c>
      <c r="L176" s="453" t="s">
        <v>330</v>
      </c>
      <c r="M176" s="796"/>
      <c r="N176" s="408">
        <f>COUNTIF($M175:$M175,"x")</f>
        <v>1</v>
      </c>
      <c r="O176" s="455"/>
      <c r="P176" s="463" t="s">
        <v>519</v>
      </c>
      <c r="Q176" s="455"/>
      <c r="R176" s="455"/>
      <c r="S176" s="453"/>
    </row>
    <row r="177" spans="1:463" s="391" customFormat="1" ht="41.25" customHeight="1">
      <c r="A177" s="360"/>
      <c r="B177" s="461"/>
      <c r="C177" s="455"/>
      <c r="D177" s="765"/>
      <c r="E177" s="804"/>
      <c r="F177" s="843"/>
      <c r="G177" s="453"/>
      <c r="H177" s="855"/>
      <c r="I177" s="458" t="s">
        <v>1232</v>
      </c>
      <c r="J177" s="410" t="s">
        <v>600</v>
      </c>
      <c r="K177" s="453" t="s">
        <v>363</v>
      </c>
      <c r="L177" s="453" t="s">
        <v>330</v>
      </c>
      <c r="M177" s="796"/>
      <c r="N177" s="408">
        <f t="shared" ref="N177:N181" si="8">COUNTIF($M177:$M177,"x")</f>
        <v>0</v>
      </c>
      <c r="O177" s="455"/>
      <c r="P177" s="455"/>
      <c r="Q177" s="463" t="s">
        <v>519</v>
      </c>
      <c r="R177" s="455"/>
      <c r="S177" s="453"/>
    </row>
    <row r="178" spans="1:463" s="391" customFormat="1" ht="41.25" customHeight="1">
      <c r="A178" s="360"/>
      <c r="B178" s="360"/>
      <c r="C178" s="455"/>
      <c r="D178" s="765"/>
      <c r="E178" s="804"/>
      <c r="F178" s="843"/>
      <c r="G178" s="453"/>
      <c r="H178" s="855"/>
      <c r="I178" s="454" t="s">
        <v>1175</v>
      </c>
      <c r="J178" s="410" t="s">
        <v>600</v>
      </c>
      <c r="K178" s="453" t="s">
        <v>356</v>
      </c>
      <c r="L178" s="453" t="s">
        <v>330</v>
      </c>
      <c r="M178" s="796"/>
      <c r="N178" s="408"/>
      <c r="O178" s="455" t="s">
        <v>520</v>
      </c>
      <c r="P178" s="455"/>
      <c r="Q178" s="455"/>
      <c r="R178" s="455"/>
      <c r="S178" s="453"/>
      <c r="W178" s="365"/>
      <c r="X178" s="365"/>
      <c r="Y178" s="365"/>
      <c r="Z178" s="365"/>
      <c r="AA178" s="365"/>
      <c r="AB178" s="365"/>
      <c r="AC178" s="365"/>
      <c r="AD178" s="365"/>
      <c r="AE178" s="365"/>
      <c r="AF178" s="365"/>
      <c r="AG178" s="365"/>
      <c r="AH178" s="365"/>
      <c r="AI178" s="365"/>
      <c r="AJ178" s="365"/>
      <c r="AK178" s="365"/>
      <c r="AL178" s="365"/>
      <c r="AM178" s="365"/>
      <c r="AN178" s="365"/>
      <c r="AO178" s="365"/>
      <c r="AP178" s="365"/>
      <c r="AQ178" s="365"/>
      <c r="AR178" s="365"/>
      <c r="AS178" s="365"/>
      <c r="AT178" s="365"/>
      <c r="AU178" s="365"/>
      <c r="AV178" s="365"/>
      <c r="AW178" s="365"/>
      <c r="AX178" s="365"/>
      <c r="AY178" s="365"/>
      <c r="AZ178" s="365"/>
      <c r="BA178" s="365"/>
      <c r="BB178" s="365"/>
      <c r="BC178" s="365"/>
      <c r="BD178" s="365"/>
      <c r="BE178" s="365"/>
      <c r="BF178" s="365"/>
      <c r="BG178" s="365"/>
      <c r="BH178" s="365"/>
      <c r="BI178" s="365"/>
      <c r="BJ178" s="365"/>
      <c r="BK178" s="365"/>
      <c r="BL178" s="365"/>
      <c r="BM178" s="365"/>
      <c r="BN178" s="365"/>
      <c r="BO178" s="365"/>
      <c r="BP178" s="365"/>
      <c r="BQ178" s="365"/>
      <c r="BR178" s="365"/>
      <c r="BS178" s="365"/>
      <c r="BT178" s="365"/>
      <c r="BU178" s="365"/>
      <c r="BV178" s="365"/>
      <c r="BW178" s="365"/>
      <c r="BX178" s="365"/>
      <c r="BY178" s="365"/>
      <c r="BZ178" s="365"/>
      <c r="CA178" s="365"/>
      <c r="CB178" s="365"/>
      <c r="CC178" s="365"/>
      <c r="CD178" s="365"/>
      <c r="CE178" s="365"/>
      <c r="CF178" s="365"/>
      <c r="CG178" s="365"/>
      <c r="CH178" s="365"/>
      <c r="CI178" s="365"/>
      <c r="CJ178" s="365"/>
      <c r="CK178" s="365"/>
      <c r="CL178" s="365"/>
      <c r="CM178" s="365"/>
      <c r="CN178" s="365"/>
      <c r="CO178" s="365"/>
      <c r="CP178" s="365"/>
      <c r="CQ178" s="365"/>
      <c r="CR178" s="365"/>
      <c r="CS178" s="365"/>
      <c r="CT178" s="365"/>
      <c r="CU178" s="365"/>
      <c r="CV178" s="365"/>
      <c r="CW178" s="365"/>
      <c r="CX178" s="365"/>
      <c r="CY178" s="365"/>
      <c r="CZ178" s="365"/>
      <c r="DA178" s="365"/>
      <c r="DB178" s="365"/>
      <c r="DC178" s="365"/>
      <c r="DD178" s="365"/>
      <c r="DE178" s="365"/>
      <c r="DF178" s="365"/>
      <c r="DG178" s="365"/>
      <c r="DH178" s="365"/>
      <c r="DI178" s="365"/>
      <c r="DJ178" s="365"/>
      <c r="DK178" s="365"/>
      <c r="DL178" s="365"/>
      <c r="DM178" s="365"/>
      <c r="DN178" s="365"/>
      <c r="DO178" s="365"/>
      <c r="DP178" s="365"/>
      <c r="DQ178" s="365"/>
      <c r="DR178" s="365"/>
      <c r="DS178" s="365"/>
      <c r="DT178" s="365"/>
      <c r="DU178" s="365"/>
      <c r="DV178" s="365"/>
      <c r="DW178" s="365"/>
      <c r="DX178" s="365"/>
      <c r="DY178" s="365"/>
      <c r="DZ178" s="365"/>
      <c r="EA178" s="365"/>
      <c r="EB178" s="365"/>
      <c r="EC178" s="365"/>
      <c r="ED178" s="365"/>
      <c r="EE178" s="365"/>
      <c r="EF178" s="365"/>
      <c r="EG178" s="365"/>
      <c r="EH178" s="365"/>
      <c r="EI178" s="365"/>
      <c r="EJ178" s="365"/>
      <c r="EK178" s="365"/>
      <c r="EL178" s="365"/>
      <c r="EM178" s="365"/>
      <c r="EN178" s="365"/>
      <c r="EO178" s="365"/>
      <c r="EP178" s="365"/>
      <c r="EQ178" s="365"/>
      <c r="ER178" s="365"/>
      <c r="ES178" s="365"/>
      <c r="ET178" s="365"/>
      <c r="EU178" s="365"/>
      <c r="EV178" s="365"/>
      <c r="EW178" s="365"/>
      <c r="EX178" s="365"/>
      <c r="EY178" s="365"/>
      <c r="EZ178" s="365"/>
      <c r="FA178" s="365"/>
      <c r="FB178" s="365"/>
      <c r="FC178" s="365"/>
      <c r="FD178" s="365"/>
      <c r="FE178" s="365"/>
      <c r="FF178" s="365"/>
      <c r="FG178" s="365"/>
      <c r="FH178" s="365"/>
      <c r="FI178" s="365"/>
      <c r="FJ178" s="365"/>
      <c r="FK178" s="365"/>
      <c r="FL178" s="365"/>
      <c r="FM178" s="365"/>
      <c r="FN178" s="365"/>
      <c r="FO178" s="365"/>
      <c r="FP178" s="365"/>
      <c r="FQ178" s="365"/>
      <c r="FR178" s="365"/>
      <c r="FS178" s="365"/>
      <c r="FT178" s="365"/>
      <c r="FU178" s="365"/>
      <c r="FV178" s="365"/>
      <c r="FW178" s="365"/>
      <c r="FX178" s="365"/>
      <c r="FY178" s="365"/>
      <c r="FZ178" s="365"/>
      <c r="GA178" s="365"/>
      <c r="GB178" s="365"/>
      <c r="GC178" s="365"/>
      <c r="GD178" s="365"/>
      <c r="GE178" s="365"/>
      <c r="GF178" s="365"/>
      <c r="GG178" s="365"/>
      <c r="GH178" s="365"/>
      <c r="GI178" s="365"/>
      <c r="GJ178" s="365"/>
      <c r="GK178" s="365"/>
      <c r="GL178" s="365"/>
      <c r="GM178" s="365"/>
      <c r="GN178" s="365"/>
      <c r="GO178" s="365"/>
      <c r="GP178" s="365"/>
      <c r="GQ178" s="365"/>
      <c r="GR178" s="365"/>
      <c r="GS178" s="365"/>
      <c r="GT178" s="365"/>
      <c r="GU178" s="365"/>
      <c r="GV178" s="365"/>
      <c r="GW178" s="365"/>
      <c r="GX178" s="365"/>
      <c r="GY178" s="365"/>
      <c r="GZ178" s="365"/>
      <c r="HA178" s="365"/>
      <c r="HB178" s="365"/>
      <c r="HC178" s="365"/>
      <c r="HD178" s="365"/>
      <c r="HE178" s="365"/>
      <c r="HF178" s="365"/>
      <c r="HG178" s="365"/>
      <c r="HH178" s="365"/>
      <c r="HI178" s="365"/>
      <c r="HJ178" s="365"/>
      <c r="HK178" s="365"/>
      <c r="HL178" s="365"/>
      <c r="HM178" s="365"/>
      <c r="HN178" s="365"/>
      <c r="HO178" s="365"/>
      <c r="HP178" s="365"/>
      <c r="HQ178" s="365"/>
      <c r="HR178" s="365"/>
      <c r="HS178" s="365"/>
      <c r="HT178" s="365"/>
      <c r="HU178" s="365"/>
      <c r="HV178" s="365"/>
      <c r="HW178" s="365"/>
      <c r="HX178" s="365"/>
      <c r="HY178" s="365"/>
      <c r="HZ178" s="365"/>
      <c r="IA178" s="365"/>
      <c r="IB178" s="365"/>
      <c r="IC178" s="365"/>
      <c r="ID178" s="365"/>
      <c r="IE178" s="365"/>
      <c r="IF178" s="365"/>
      <c r="IG178" s="365"/>
      <c r="IH178" s="365"/>
      <c r="II178" s="365"/>
      <c r="IJ178" s="365"/>
      <c r="IK178" s="365"/>
      <c r="IL178" s="365"/>
      <c r="IM178" s="365"/>
      <c r="IN178" s="365"/>
      <c r="IO178" s="365"/>
      <c r="IP178" s="365"/>
      <c r="IQ178" s="365"/>
      <c r="IR178" s="365"/>
      <c r="IS178" s="365"/>
      <c r="IT178" s="365"/>
      <c r="IU178" s="365"/>
      <c r="IV178" s="365"/>
      <c r="IW178" s="365"/>
      <c r="IX178" s="365"/>
      <c r="IY178" s="365"/>
      <c r="IZ178" s="365"/>
      <c r="JA178" s="365"/>
      <c r="JB178" s="365"/>
      <c r="JC178" s="365"/>
      <c r="JD178" s="365"/>
      <c r="JE178" s="365"/>
      <c r="JF178" s="365"/>
      <c r="JG178" s="365"/>
      <c r="JH178" s="365"/>
      <c r="JI178" s="365"/>
      <c r="JJ178" s="365"/>
      <c r="JK178" s="365"/>
      <c r="JL178" s="365"/>
      <c r="JM178" s="365"/>
      <c r="JN178" s="365"/>
      <c r="JO178" s="365"/>
      <c r="JP178" s="365"/>
      <c r="JQ178" s="365"/>
      <c r="JR178" s="365"/>
      <c r="JS178" s="365"/>
      <c r="JT178" s="365"/>
      <c r="JU178" s="365"/>
      <c r="JV178" s="365"/>
      <c r="JW178" s="365"/>
      <c r="JX178" s="365"/>
      <c r="JY178" s="365"/>
      <c r="JZ178" s="365"/>
      <c r="KA178" s="365"/>
      <c r="KB178" s="365"/>
      <c r="KC178" s="365"/>
      <c r="KD178" s="365"/>
      <c r="KE178" s="365"/>
      <c r="KF178" s="365"/>
      <c r="KG178" s="365"/>
      <c r="KH178" s="365"/>
      <c r="KI178" s="365"/>
      <c r="KJ178" s="365"/>
      <c r="KK178" s="365"/>
      <c r="KL178" s="365"/>
      <c r="KM178" s="365"/>
      <c r="KN178" s="365"/>
      <c r="KO178" s="365"/>
      <c r="KP178" s="365"/>
      <c r="KQ178" s="365"/>
      <c r="KR178" s="365"/>
      <c r="KS178" s="365"/>
      <c r="KT178" s="365"/>
      <c r="KU178" s="365"/>
      <c r="KV178" s="365"/>
      <c r="KW178" s="365"/>
      <c r="KX178" s="365"/>
      <c r="KY178" s="365"/>
      <c r="KZ178" s="365"/>
      <c r="LA178" s="365"/>
      <c r="LB178" s="365"/>
      <c r="LC178" s="365"/>
      <c r="LD178" s="365"/>
      <c r="LE178" s="365"/>
      <c r="LF178" s="365"/>
      <c r="LG178" s="365"/>
      <c r="LH178" s="365"/>
      <c r="LI178" s="365"/>
      <c r="LJ178" s="365"/>
      <c r="LK178" s="365"/>
      <c r="LL178" s="365"/>
      <c r="LM178" s="365"/>
      <c r="LN178" s="365"/>
      <c r="LO178" s="365"/>
      <c r="LP178" s="365"/>
      <c r="LQ178" s="365"/>
      <c r="LR178" s="365"/>
      <c r="LS178" s="365"/>
      <c r="LT178" s="365"/>
      <c r="LU178" s="365"/>
      <c r="LV178" s="365"/>
      <c r="LW178" s="365"/>
      <c r="LX178" s="365"/>
      <c r="LY178" s="365"/>
      <c r="LZ178" s="365"/>
      <c r="MA178" s="365"/>
      <c r="MB178" s="365"/>
      <c r="MC178" s="365"/>
      <c r="MD178" s="365"/>
      <c r="ME178" s="365"/>
      <c r="MF178" s="365"/>
      <c r="MG178" s="365"/>
      <c r="MH178" s="365"/>
      <c r="MI178" s="365"/>
      <c r="MJ178" s="365"/>
      <c r="MK178" s="365"/>
      <c r="ML178" s="365"/>
      <c r="MM178" s="365"/>
      <c r="MN178" s="365"/>
      <c r="MO178" s="365"/>
      <c r="MP178" s="365"/>
      <c r="MQ178" s="365"/>
      <c r="MR178" s="365"/>
      <c r="MS178" s="365"/>
      <c r="MT178" s="365"/>
      <c r="MU178" s="365"/>
      <c r="MV178" s="365"/>
      <c r="MW178" s="365"/>
      <c r="MX178" s="365"/>
      <c r="MY178" s="365"/>
      <c r="MZ178" s="365"/>
      <c r="NA178" s="365"/>
      <c r="NB178" s="365"/>
      <c r="NC178" s="365"/>
      <c r="ND178" s="365"/>
      <c r="NE178" s="365"/>
      <c r="NF178" s="365"/>
      <c r="NG178" s="365"/>
      <c r="NH178" s="365"/>
      <c r="NI178" s="365"/>
      <c r="NJ178" s="365"/>
      <c r="NK178" s="365"/>
      <c r="NL178" s="365"/>
      <c r="NM178" s="365"/>
      <c r="NN178" s="365"/>
      <c r="NO178" s="365"/>
      <c r="NP178" s="365"/>
      <c r="NQ178" s="365"/>
      <c r="NR178" s="365"/>
      <c r="NS178" s="365"/>
      <c r="NT178" s="365"/>
      <c r="NU178" s="365"/>
      <c r="NV178" s="365"/>
      <c r="NW178" s="365"/>
      <c r="NX178" s="365"/>
      <c r="NY178" s="365"/>
      <c r="NZ178" s="365"/>
      <c r="OA178" s="365"/>
      <c r="OB178" s="365"/>
      <c r="OC178" s="365"/>
      <c r="OD178" s="365"/>
      <c r="OE178" s="365"/>
      <c r="OF178" s="365"/>
      <c r="OG178" s="365"/>
      <c r="OH178" s="365"/>
      <c r="OI178" s="365"/>
      <c r="OJ178" s="365"/>
      <c r="OK178" s="365"/>
      <c r="OL178" s="365"/>
      <c r="OM178" s="365"/>
      <c r="ON178" s="365"/>
      <c r="OO178" s="365"/>
      <c r="OP178" s="365"/>
      <c r="OQ178" s="365"/>
      <c r="OR178" s="365"/>
      <c r="OS178" s="365"/>
      <c r="OT178" s="365"/>
      <c r="OU178" s="365"/>
      <c r="OV178" s="365"/>
      <c r="OW178" s="365"/>
      <c r="OX178" s="365"/>
      <c r="OY178" s="365"/>
      <c r="OZ178" s="365"/>
      <c r="PA178" s="365"/>
      <c r="PB178" s="365"/>
      <c r="PC178" s="365"/>
      <c r="PD178" s="365"/>
      <c r="PE178" s="365"/>
      <c r="PF178" s="365"/>
      <c r="PG178" s="365"/>
      <c r="PH178" s="365"/>
      <c r="PI178" s="365"/>
      <c r="PJ178" s="365"/>
      <c r="PK178" s="365"/>
      <c r="PL178" s="365"/>
      <c r="PM178" s="365"/>
      <c r="PN178" s="365"/>
      <c r="PO178" s="365"/>
      <c r="PP178" s="365"/>
      <c r="PQ178" s="365"/>
      <c r="PR178" s="365"/>
      <c r="PS178" s="365"/>
      <c r="PT178" s="365"/>
      <c r="PU178" s="365"/>
      <c r="PV178" s="365"/>
      <c r="PW178" s="365"/>
      <c r="PX178" s="365"/>
      <c r="PY178" s="365"/>
      <c r="PZ178" s="365"/>
      <c r="QA178" s="365"/>
      <c r="QB178" s="365"/>
      <c r="QC178" s="365"/>
      <c r="QD178" s="365"/>
      <c r="QE178" s="365"/>
      <c r="QF178" s="365"/>
      <c r="QG178" s="365"/>
      <c r="QH178" s="365"/>
      <c r="QI178" s="365"/>
      <c r="QJ178" s="365"/>
      <c r="QK178" s="365"/>
      <c r="QL178" s="365"/>
      <c r="QM178" s="365"/>
      <c r="QN178" s="365"/>
      <c r="QO178" s="365"/>
      <c r="QP178" s="365"/>
      <c r="QQ178" s="365"/>
      <c r="QR178" s="365"/>
      <c r="QS178" s="365"/>
      <c r="QT178" s="365"/>
      <c r="QU178" s="365"/>
    </row>
    <row r="179" spans="1:463" s="391" customFormat="1" ht="63" customHeight="1">
      <c r="A179" s="360"/>
      <c r="B179" s="461"/>
      <c r="C179" s="455"/>
      <c r="D179" s="765"/>
      <c r="E179" s="804"/>
      <c r="F179" s="802"/>
      <c r="G179" s="453"/>
      <c r="H179" s="856"/>
      <c r="I179" s="428" t="s">
        <v>1233</v>
      </c>
      <c r="J179" s="410" t="s">
        <v>600</v>
      </c>
      <c r="K179" s="453" t="s">
        <v>363</v>
      </c>
      <c r="L179" s="453" t="s">
        <v>330</v>
      </c>
      <c r="M179" s="797"/>
      <c r="N179" s="408">
        <f t="shared" si="8"/>
        <v>0</v>
      </c>
      <c r="O179" s="455"/>
      <c r="P179" s="455"/>
      <c r="Q179" s="455"/>
      <c r="R179" s="463" t="s">
        <v>519</v>
      </c>
      <c r="S179" s="453"/>
      <c r="W179" s="362"/>
      <c r="X179" s="362"/>
      <c r="Y179" s="362"/>
      <c r="Z179" s="362"/>
      <c r="AA179" s="362"/>
      <c r="AB179" s="362"/>
      <c r="AC179" s="362"/>
      <c r="AD179" s="362"/>
      <c r="AE179" s="362"/>
      <c r="AF179" s="362"/>
      <c r="AG179" s="362"/>
      <c r="AH179" s="362"/>
      <c r="AI179" s="362"/>
      <c r="AJ179" s="362"/>
      <c r="AK179" s="362"/>
      <c r="AL179" s="362"/>
      <c r="AM179" s="362"/>
      <c r="AN179" s="362"/>
      <c r="AO179" s="362"/>
      <c r="AP179" s="362"/>
      <c r="AQ179" s="362"/>
      <c r="AR179" s="362"/>
      <c r="AS179" s="362"/>
      <c r="AT179" s="362"/>
      <c r="AU179" s="362"/>
      <c r="AV179" s="362"/>
      <c r="AW179" s="362"/>
      <c r="AX179" s="362"/>
      <c r="AY179" s="362"/>
      <c r="AZ179" s="362"/>
      <c r="BA179" s="362"/>
      <c r="BB179" s="362"/>
      <c r="BC179" s="362"/>
      <c r="BD179" s="362"/>
      <c r="BE179" s="362"/>
      <c r="BF179" s="362"/>
      <c r="BG179" s="362"/>
      <c r="BH179" s="362"/>
      <c r="BI179" s="362"/>
      <c r="BJ179" s="362"/>
      <c r="BK179" s="362"/>
      <c r="BL179" s="362"/>
      <c r="BM179" s="362"/>
      <c r="BN179" s="362"/>
      <c r="BO179" s="362"/>
      <c r="BP179" s="362"/>
      <c r="BQ179" s="362"/>
      <c r="BR179" s="362"/>
      <c r="BS179" s="362"/>
      <c r="BT179" s="362"/>
      <c r="BU179" s="362"/>
      <c r="BV179" s="362"/>
      <c r="BW179" s="362"/>
      <c r="BX179" s="362"/>
      <c r="BY179" s="362"/>
      <c r="BZ179" s="362"/>
      <c r="CA179" s="362"/>
      <c r="CB179" s="362"/>
      <c r="CC179" s="362"/>
      <c r="CD179" s="362"/>
      <c r="CE179" s="362"/>
      <c r="CF179" s="362"/>
      <c r="CG179" s="362"/>
      <c r="CH179" s="362"/>
      <c r="CI179" s="362"/>
      <c r="CJ179" s="362"/>
      <c r="CK179" s="362"/>
      <c r="CL179" s="362"/>
      <c r="CM179" s="362"/>
      <c r="CN179" s="362"/>
      <c r="CO179" s="362"/>
      <c r="CP179" s="362"/>
      <c r="CQ179" s="362"/>
      <c r="CR179" s="362"/>
      <c r="CS179" s="362"/>
      <c r="CT179" s="362"/>
      <c r="CU179" s="362"/>
      <c r="CV179" s="362"/>
      <c r="CW179" s="362"/>
      <c r="CX179" s="362"/>
      <c r="CY179" s="362"/>
      <c r="CZ179" s="362"/>
      <c r="DA179" s="362"/>
      <c r="DB179" s="362"/>
      <c r="DC179" s="362"/>
      <c r="DD179" s="362"/>
      <c r="DE179" s="362"/>
      <c r="DF179" s="362"/>
      <c r="DG179" s="362"/>
      <c r="DH179" s="362"/>
      <c r="DI179" s="362"/>
      <c r="DJ179" s="362"/>
      <c r="DK179" s="362"/>
      <c r="DL179" s="362"/>
      <c r="DM179" s="362"/>
      <c r="DN179" s="362"/>
      <c r="DO179" s="362"/>
      <c r="DP179" s="362"/>
      <c r="DQ179" s="362"/>
      <c r="DR179" s="362"/>
      <c r="DS179" s="362"/>
      <c r="DT179" s="362"/>
      <c r="DU179" s="362"/>
      <c r="DV179" s="362"/>
      <c r="DW179" s="362"/>
      <c r="DX179" s="362"/>
      <c r="DY179" s="362"/>
      <c r="DZ179" s="362"/>
      <c r="EA179" s="362"/>
      <c r="EB179" s="362"/>
      <c r="EC179" s="362"/>
      <c r="ED179" s="362"/>
      <c r="EE179" s="362"/>
      <c r="EF179" s="362"/>
      <c r="EG179" s="362"/>
      <c r="EH179" s="362"/>
      <c r="EI179" s="362"/>
      <c r="EJ179" s="362"/>
      <c r="EK179" s="362"/>
      <c r="EL179" s="362"/>
      <c r="EM179" s="362"/>
      <c r="EN179" s="362"/>
      <c r="EO179" s="362"/>
      <c r="EP179" s="362"/>
      <c r="EQ179" s="362"/>
      <c r="ER179" s="362"/>
      <c r="ES179" s="362"/>
      <c r="ET179" s="362"/>
      <c r="EU179" s="362"/>
      <c r="EV179" s="362"/>
      <c r="EW179" s="362"/>
      <c r="EX179" s="362"/>
      <c r="EY179" s="362"/>
      <c r="EZ179" s="362"/>
      <c r="FA179" s="362"/>
      <c r="FB179" s="362"/>
      <c r="FC179" s="362"/>
      <c r="FD179" s="362"/>
      <c r="FE179" s="362"/>
      <c r="FF179" s="362"/>
      <c r="FG179" s="362"/>
      <c r="FH179" s="362"/>
      <c r="FI179" s="362"/>
      <c r="FJ179" s="362"/>
      <c r="FK179" s="362"/>
      <c r="FL179" s="362"/>
      <c r="FM179" s="362"/>
      <c r="FN179" s="362"/>
      <c r="FO179" s="362"/>
      <c r="FP179" s="362"/>
      <c r="FQ179" s="362"/>
      <c r="FR179" s="362"/>
      <c r="FS179" s="362"/>
      <c r="FT179" s="362"/>
      <c r="FU179" s="362"/>
      <c r="FV179" s="362"/>
      <c r="FW179" s="362"/>
      <c r="FX179" s="362"/>
      <c r="FY179" s="362"/>
      <c r="FZ179" s="362"/>
      <c r="GA179" s="362"/>
      <c r="GB179" s="362"/>
      <c r="GC179" s="362"/>
      <c r="GD179" s="362"/>
      <c r="GE179" s="362"/>
      <c r="GF179" s="362"/>
      <c r="GG179" s="362"/>
      <c r="GH179" s="362"/>
      <c r="GI179" s="362"/>
      <c r="GJ179" s="362"/>
      <c r="GK179" s="362"/>
      <c r="GL179" s="362"/>
      <c r="GM179" s="362"/>
      <c r="GN179" s="362"/>
      <c r="GO179" s="362"/>
      <c r="GP179" s="362"/>
      <c r="GQ179" s="362"/>
      <c r="GR179" s="362"/>
      <c r="GS179" s="362"/>
      <c r="GT179" s="362"/>
      <c r="GU179" s="362"/>
      <c r="GV179" s="362"/>
      <c r="GW179" s="362"/>
      <c r="GX179" s="362"/>
      <c r="GY179" s="362"/>
      <c r="GZ179" s="362"/>
      <c r="HA179" s="362"/>
      <c r="HB179" s="362"/>
      <c r="HC179" s="362"/>
      <c r="HD179" s="362"/>
      <c r="HE179" s="362"/>
      <c r="HF179" s="362"/>
      <c r="HG179" s="362"/>
      <c r="HH179" s="362"/>
      <c r="HI179" s="362"/>
      <c r="HJ179" s="362"/>
      <c r="HK179" s="362"/>
      <c r="HL179" s="362"/>
      <c r="HM179" s="362"/>
      <c r="HN179" s="362"/>
      <c r="HO179" s="362"/>
      <c r="HP179" s="362"/>
      <c r="HQ179" s="362"/>
      <c r="HR179" s="362"/>
      <c r="HS179" s="362"/>
      <c r="HT179" s="362"/>
      <c r="HU179" s="362"/>
      <c r="HV179" s="362"/>
      <c r="HW179" s="362"/>
      <c r="HX179" s="362"/>
      <c r="HY179" s="362"/>
      <c r="HZ179" s="362"/>
      <c r="IA179" s="362"/>
      <c r="IB179" s="362"/>
      <c r="IC179" s="362"/>
      <c r="ID179" s="362"/>
      <c r="IE179" s="362"/>
      <c r="IF179" s="362"/>
      <c r="IG179" s="362"/>
      <c r="IH179" s="362"/>
      <c r="II179" s="362"/>
      <c r="IJ179" s="362"/>
      <c r="IK179" s="362"/>
      <c r="IL179" s="362"/>
      <c r="IM179" s="362"/>
      <c r="IN179" s="362"/>
      <c r="IO179" s="362"/>
      <c r="IP179" s="362"/>
      <c r="IQ179" s="362"/>
      <c r="IR179" s="362"/>
      <c r="IS179" s="362"/>
      <c r="IT179" s="362"/>
      <c r="IU179" s="362"/>
      <c r="IV179" s="362"/>
      <c r="IW179" s="362"/>
      <c r="IX179" s="362"/>
      <c r="IY179" s="362"/>
      <c r="IZ179" s="362"/>
      <c r="JA179" s="362"/>
      <c r="JB179" s="362"/>
      <c r="JC179" s="362"/>
      <c r="JD179" s="362"/>
      <c r="JE179" s="362"/>
      <c r="JF179" s="362"/>
      <c r="JG179" s="362"/>
      <c r="JH179" s="362"/>
      <c r="JI179" s="362"/>
      <c r="JJ179" s="362"/>
      <c r="JK179" s="362"/>
      <c r="JL179" s="362"/>
      <c r="JM179" s="362"/>
      <c r="JN179" s="362"/>
      <c r="JO179" s="362"/>
      <c r="JP179" s="362"/>
      <c r="JQ179" s="362"/>
      <c r="JR179" s="362"/>
      <c r="JS179" s="362"/>
      <c r="JT179" s="362"/>
      <c r="JU179" s="362"/>
      <c r="JV179" s="362"/>
      <c r="JW179" s="362"/>
      <c r="JX179" s="362"/>
      <c r="JY179" s="362"/>
      <c r="JZ179" s="362"/>
      <c r="KA179" s="362"/>
      <c r="KB179" s="362"/>
      <c r="KC179" s="362"/>
      <c r="KD179" s="362"/>
      <c r="KE179" s="362"/>
      <c r="KF179" s="362"/>
      <c r="KG179" s="362"/>
      <c r="KH179" s="362"/>
      <c r="KI179" s="362"/>
      <c r="KJ179" s="362"/>
      <c r="KK179" s="362"/>
      <c r="KL179" s="362"/>
      <c r="KM179" s="362"/>
      <c r="KN179" s="362"/>
      <c r="KO179" s="362"/>
      <c r="KP179" s="362"/>
      <c r="KQ179" s="362"/>
      <c r="KR179" s="362"/>
      <c r="KS179" s="362"/>
      <c r="KT179" s="362"/>
      <c r="KU179" s="362"/>
      <c r="KV179" s="362"/>
      <c r="KW179" s="362"/>
      <c r="KX179" s="362"/>
      <c r="KY179" s="362"/>
      <c r="KZ179" s="362"/>
      <c r="LA179" s="362"/>
      <c r="LB179" s="362"/>
      <c r="LC179" s="362"/>
      <c r="LD179" s="362"/>
      <c r="LE179" s="362"/>
      <c r="LF179" s="362"/>
      <c r="LG179" s="362"/>
      <c r="LH179" s="362"/>
      <c r="LI179" s="362"/>
      <c r="LJ179" s="362"/>
      <c r="LK179" s="362"/>
      <c r="LL179" s="362"/>
      <c r="LM179" s="362"/>
      <c r="LN179" s="362"/>
      <c r="LO179" s="362"/>
      <c r="LP179" s="362"/>
      <c r="LQ179" s="362"/>
      <c r="LR179" s="362"/>
      <c r="LS179" s="362"/>
      <c r="LT179" s="362"/>
      <c r="LU179" s="362"/>
      <c r="LV179" s="362"/>
      <c r="LW179" s="362"/>
      <c r="LX179" s="362"/>
      <c r="LY179" s="362"/>
      <c r="LZ179" s="362"/>
      <c r="MA179" s="362"/>
      <c r="MB179" s="362"/>
      <c r="MC179" s="362"/>
      <c r="MD179" s="362"/>
      <c r="ME179" s="362"/>
      <c r="MF179" s="362"/>
      <c r="MG179" s="362"/>
      <c r="MH179" s="362"/>
      <c r="MI179" s="362"/>
      <c r="MJ179" s="362"/>
      <c r="MK179" s="362"/>
      <c r="ML179" s="362"/>
      <c r="MM179" s="362"/>
      <c r="MN179" s="362"/>
      <c r="MO179" s="362"/>
      <c r="MP179" s="362"/>
      <c r="MQ179" s="362"/>
      <c r="MR179" s="362"/>
      <c r="MS179" s="362"/>
      <c r="MT179" s="362"/>
      <c r="MU179" s="362"/>
      <c r="MV179" s="362"/>
      <c r="MW179" s="362"/>
      <c r="MX179" s="362"/>
      <c r="MY179" s="362"/>
      <c r="MZ179" s="362"/>
      <c r="NA179" s="362"/>
      <c r="NB179" s="362"/>
      <c r="NC179" s="362"/>
      <c r="ND179" s="362"/>
      <c r="NE179" s="362"/>
      <c r="NF179" s="362"/>
      <c r="NG179" s="362"/>
      <c r="NH179" s="362"/>
      <c r="NI179" s="362"/>
      <c r="NJ179" s="362"/>
      <c r="NK179" s="362"/>
      <c r="NL179" s="362"/>
      <c r="NM179" s="362"/>
      <c r="NN179" s="362"/>
      <c r="NO179" s="362"/>
      <c r="NP179" s="362"/>
      <c r="NQ179" s="362"/>
      <c r="NR179" s="362"/>
      <c r="NS179" s="362"/>
      <c r="NT179" s="362"/>
      <c r="NU179" s="362"/>
      <c r="NV179" s="362"/>
      <c r="NW179" s="362"/>
      <c r="NX179" s="362"/>
      <c r="NY179" s="362"/>
      <c r="NZ179" s="362"/>
      <c r="OA179" s="362"/>
      <c r="OB179" s="362"/>
      <c r="OC179" s="362"/>
      <c r="OD179" s="362"/>
      <c r="OE179" s="362"/>
      <c r="OF179" s="362"/>
      <c r="OG179" s="362"/>
      <c r="OH179" s="362"/>
      <c r="OI179" s="362"/>
      <c r="OJ179" s="362"/>
      <c r="OK179" s="362"/>
      <c r="OL179" s="362"/>
      <c r="OM179" s="362"/>
      <c r="ON179" s="362"/>
      <c r="OO179" s="362"/>
      <c r="OP179" s="362"/>
      <c r="OQ179" s="362"/>
      <c r="OR179" s="362"/>
      <c r="OS179" s="362"/>
      <c r="OT179" s="362"/>
      <c r="OU179" s="362"/>
      <c r="OV179" s="362"/>
      <c r="OW179" s="362"/>
      <c r="OX179" s="362"/>
      <c r="OY179" s="362"/>
      <c r="OZ179" s="362"/>
      <c r="PA179" s="362"/>
      <c r="PB179" s="362"/>
      <c r="PC179" s="362"/>
      <c r="PD179" s="362"/>
      <c r="PE179" s="362"/>
      <c r="PF179" s="362"/>
      <c r="PG179" s="362"/>
      <c r="PH179" s="362"/>
      <c r="PI179" s="362"/>
      <c r="PJ179" s="362"/>
      <c r="PK179" s="362"/>
      <c r="PL179" s="362"/>
      <c r="PM179" s="362"/>
      <c r="PN179" s="362"/>
      <c r="PO179" s="362"/>
      <c r="PP179" s="362"/>
      <c r="PQ179" s="362"/>
      <c r="PR179" s="362"/>
      <c r="PS179" s="362"/>
      <c r="PT179" s="362"/>
      <c r="PU179" s="362"/>
      <c r="PV179" s="362"/>
      <c r="PW179" s="362"/>
      <c r="PX179" s="362"/>
      <c r="PY179" s="362"/>
      <c r="PZ179" s="362"/>
      <c r="QA179" s="362"/>
      <c r="QB179" s="362"/>
      <c r="QC179" s="362"/>
      <c r="QD179" s="362"/>
      <c r="QE179" s="362"/>
      <c r="QF179" s="362"/>
      <c r="QG179" s="362"/>
      <c r="QH179" s="362"/>
      <c r="QI179" s="362"/>
      <c r="QJ179" s="362"/>
      <c r="QK179" s="362"/>
      <c r="QL179" s="362"/>
      <c r="QM179" s="362"/>
      <c r="QN179" s="362"/>
      <c r="QO179" s="362"/>
      <c r="QP179" s="362"/>
      <c r="QQ179" s="362"/>
      <c r="QR179" s="362"/>
      <c r="QS179" s="362"/>
      <c r="QT179" s="362"/>
      <c r="QU179" s="362"/>
    </row>
    <row r="180" spans="1:463" s="365" customFormat="1" ht="107.25" customHeight="1">
      <c r="A180" s="364"/>
      <c r="B180" s="366">
        <v>421</v>
      </c>
      <c r="C180" s="455"/>
      <c r="D180" s="469" t="s">
        <v>65</v>
      </c>
      <c r="E180" s="453" t="s">
        <v>10</v>
      </c>
      <c r="F180" s="472"/>
      <c r="G180" s="453"/>
      <c r="H180" s="454" t="s">
        <v>254</v>
      </c>
      <c r="I180" s="431" t="s">
        <v>1194</v>
      </c>
      <c r="J180" s="467" t="s">
        <v>600</v>
      </c>
      <c r="K180" s="453" t="s">
        <v>363</v>
      </c>
      <c r="L180" s="453" t="s">
        <v>330</v>
      </c>
      <c r="M180" s="455" t="s">
        <v>184</v>
      </c>
      <c r="N180" s="456" t="s">
        <v>184</v>
      </c>
      <c r="O180" s="455"/>
      <c r="P180" s="455" t="s">
        <v>522</v>
      </c>
      <c r="Q180" s="455"/>
      <c r="R180" s="455"/>
      <c r="S180" s="456"/>
      <c r="T180" s="401"/>
      <c r="U180" s="364" t="s">
        <v>184</v>
      </c>
      <c r="V180" s="364"/>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c r="IY180" s="2"/>
      <c r="IZ180" s="2"/>
      <c r="JA180" s="2"/>
      <c r="JB180" s="2"/>
      <c r="JC180" s="2"/>
      <c r="JD180" s="2"/>
      <c r="JE180" s="2"/>
      <c r="JF180" s="2"/>
      <c r="JG180" s="2"/>
      <c r="JH180" s="2"/>
      <c r="JI180" s="2"/>
      <c r="JJ180" s="2"/>
      <c r="JK180" s="2"/>
      <c r="JL180" s="2"/>
      <c r="JM180" s="2"/>
      <c r="JN180" s="2"/>
      <c r="JO180" s="2"/>
      <c r="JP180" s="2"/>
      <c r="JQ180" s="2"/>
      <c r="JR180" s="2"/>
      <c r="JS180" s="2"/>
      <c r="JT180" s="2"/>
      <c r="JU180" s="2"/>
      <c r="JV180" s="2"/>
      <c r="JW180" s="2"/>
      <c r="JX180" s="2"/>
      <c r="JY180" s="2"/>
      <c r="JZ180" s="2"/>
      <c r="KA180" s="2"/>
      <c r="KB180" s="2"/>
      <c r="KC180" s="2"/>
      <c r="KD180" s="2"/>
      <c r="KE180" s="2"/>
      <c r="KF180" s="2"/>
      <c r="KG180" s="2"/>
      <c r="KH180" s="2"/>
      <c r="KI180" s="2"/>
      <c r="KJ180" s="2"/>
      <c r="KK180" s="2"/>
      <c r="KL180" s="2"/>
      <c r="KM180" s="2"/>
      <c r="KN180" s="2"/>
      <c r="KO180" s="2"/>
      <c r="KP180" s="2"/>
      <c r="KQ180" s="2"/>
      <c r="KR180" s="2"/>
      <c r="KS180" s="2"/>
      <c r="KT180" s="2"/>
      <c r="KU180" s="2"/>
      <c r="KV180" s="2"/>
      <c r="KW180" s="2"/>
      <c r="KX180" s="2"/>
      <c r="KY180" s="2"/>
      <c r="KZ180" s="2"/>
      <c r="LA180" s="2"/>
      <c r="LB180" s="2"/>
      <c r="LC180" s="2"/>
      <c r="LD180" s="2"/>
      <c r="LE180" s="2"/>
      <c r="LF180" s="2"/>
      <c r="LG180" s="2"/>
      <c r="LH180" s="2"/>
      <c r="LI180" s="2"/>
      <c r="LJ180" s="2"/>
      <c r="LK180" s="2"/>
      <c r="LL180" s="2"/>
      <c r="LM180" s="2"/>
      <c r="LN180" s="2"/>
      <c r="LO180" s="2"/>
      <c r="LP180" s="2"/>
      <c r="LQ180" s="2"/>
      <c r="LR180" s="2"/>
      <c r="LS180" s="2"/>
      <c r="LT180" s="2"/>
      <c r="LU180" s="2"/>
      <c r="LV180" s="2"/>
      <c r="LW180" s="2"/>
      <c r="LX180" s="2"/>
      <c r="LY180" s="2"/>
      <c r="LZ180" s="2"/>
      <c r="MA180" s="2"/>
      <c r="MB180" s="2"/>
      <c r="MC180" s="2"/>
      <c r="MD180" s="2"/>
      <c r="ME180" s="2"/>
      <c r="MF180" s="2"/>
      <c r="MG180" s="2"/>
      <c r="MH180" s="2"/>
      <c r="MI180" s="2"/>
      <c r="MJ180" s="2"/>
      <c r="MK180" s="2"/>
      <c r="ML180" s="2"/>
      <c r="MM180" s="2"/>
      <c r="MN180" s="2"/>
      <c r="MO180" s="2"/>
      <c r="MP180" s="2"/>
      <c r="MQ180" s="2"/>
      <c r="MR180" s="2"/>
      <c r="MS180" s="2"/>
      <c r="MT180" s="2"/>
      <c r="MU180" s="2"/>
      <c r="MV180" s="2"/>
      <c r="MW180" s="2"/>
      <c r="MX180" s="2"/>
      <c r="MY180" s="2"/>
      <c r="MZ180" s="2"/>
      <c r="NA180" s="2"/>
      <c r="NB180" s="2"/>
      <c r="NC180" s="2"/>
      <c r="ND180" s="2"/>
      <c r="NE180" s="2"/>
      <c r="NF180" s="2"/>
      <c r="NG180" s="2"/>
      <c r="NH180" s="2"/>
      <c r="NI180" s="2"/>
      <c r="NJ180" s="2"/>
      <c r="NK180" s="2"/>
      <c r="NL180" s="2"/>
      <c r="NM180" s="2"/>
      <c r="NN180" s="2"/>
      <c r="NO180" s="2"/>
      <c r="NP180" s="2"/>
      <c r="NQ180" s="2"/>
      <c r="NR180" s="2"/>
      <c r="NS180" s="2"/>
      <c r="NT180" s="2"/>
      <c r="NU180" s="2"/>
      <c r="NV180" s="2"/>
      <c r="NW180" s="2"/>
      <c r="NX180" s="2"/>
      <c r="NY180" s="2"/>
      <c r="NZ180" s="2"/>
      <c r="OA180" s="2"/>
      <c r="OB180" s="2"/>
      <c r="OC180" s="2"/>
      <c r="OD180" s="2"/>
      <c r="OE180" s="2"/>
      <c r="OF180" s="2"/>
      <c r="OG180" s="2"/>
      <c r="OH180" s="2"/>
      <c r="OI180" s="2"/>
      <c r="OJ180" s="2"/>
      <c r="OK180" s="2"/>
      <c r="OL180" s="2"/>
      <c r="OM180" s="2"/>
      <c r="ON180" s="2"/>
      <c r="OO180" s="2"/>
      <c r="OP180" s="2"/>
      <c r="OQ180" s="2"/>
      <c r="OR180" s="2"/>
      <c r="OS180" s="2"/>
      <c r="OT180" s="2"/>
      <c r="OU180" s="2"/>
      <c r="OV180" s="2"/>
      <c r="OW180" s="2"/>
      <c r="OX180" s="2"/>
      <c r="OY180" s="2"/>
      <c r="OZ180" s="2"/>
      <c r="PA180" s="2"/>
      <c r="PB180" s="2"/>
      <c r="PC180" s="2"/>
      <c r="PD180" s="2"/>
      <c r="PE180" s="2"/>
      <c r="PF180" s="2"/>
      <c r="PG180" s="2"/>
      <c r="PH180" s="2"/>
      <c r="PI180" s="2"/>
      <c r="PJ180" s="2"/>
      <c r="PK180" s="2"/>
      <c r="PL180" s="2"/>
      <c r="PM180" s="2"/>
      <c r="PN180" s="2"/>
      <c r="PO180" s="2"/>
      <c r="PP180" s="2"/>
      <c r="PQ180" s="2"/>
      <c r="PR180" s="2"/>
      <c r="PS180" s="2"/>
      <c r="PT180" s="2"/>
      <c r="PU180" s="2"/>
      <c r="PV180" s="2"/>
      <c r="PW180" s="2"/>
      <c r="PX180" s="2"/>
      <c r="PY180" s="2"/>
      <c r="PZ180" s="2"/>
      <c r="QA180" s="2"/>
      <c r="QB180" s="2"/>
      <c r="QC180" s="2"/>
      <c r="QD180" s="2"/>
      <c r="QE180" s="2"/>
      <c r="QF180" s="2"/>
      <c r="QG180" s="2"/>
      <c r="QH180" s="2"/>
      <c r="QI180" s="2"/>
      <c r="QJ180" s="2"/>
      <c r="QK180" s="2"/>
      <c r="QL180" s="2"/>
      <c r="QM180" s="2"/>
      <c r="QN180" s="2"/>
      <c r="QO180" s="2"/>
      <c r="QP180" s="2"/>
      <c r="QQ180" s="2"/>
      <c r="QR180" s="2"/>
      <c r="QS180" s="2"/>
      <c r="QT180" s="2"/>
      <c r="QU180" s="2"/>
    </row>
    <row r="181" spans="1:463" s="362" customFormat="1" ht="107.25" customHeight="1">
      <c r="A181" s="360"/>
      <c r="B181" s="461">
        <v>435</v>
      </c>
      <c r="C181" s="455">
        <v>556</v>
      </c>
      <c r="D181" s="469" t="s">
        <v>1025</v>
      </c>
      <c r="E181" s="453" t="s">
        <v>10</v>
      </c>
      <c r="F181" s="479"/>
      <c r="G181" s="453" t="s">
        <v>12</v>
      </c>
      <c r="H181" s="454" t="s">
        <v>68</v>
      </c>
      <c r="I181" s="454" t="s">
        <v>1013</v>
      </c>
      <c r="J181" s="410" t="s">
        <v>600</v>
      </c>
      <c r="K181" s="453" t="s">
        <v>363</v>
      </c>
      <c r="L181" s="453" t="s">
        <v>330</v>
      </c>
      <c r="M181" s="455" t="s">
        <v>184</v>
      </c>
      <c r="N181" s="408">
        <f t="shared" si="8"/>
        <v>1</v>
      </c>
      <c r="O181" s="455" t="s">
        <v>1155</v>
      </c>
      <c r="P181" s="455" t="s">
        <v>1155</v>
      </c>
      <c r="Q181" s="455" t="s">
        <v>1155</v>
      </c>
      <c r="R181" s="455" t="s">
        <v>1155</v>
      </c>
      <c r="S181" s="410"/>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c r="IY181" s="2"/>
      <c r="IZ181" s="2"/>
      <c r="JA181" s="2"/>
      <c r="JB181" s="2"/>
      <c r="JC181" s="2"/>
      <c r="JD181" s="2"/>
      <c r="JE181" s="2"/>
      <c r="JF181" s="2"/>
      <c r="JG181" s="2"/>
      <c r="JH181" s="2"/>
      <c r="JI181" s="2"/>
      <c r="JJ181" s="2"/>
      <c r="JK181" s="2"/>
      <c r="JL181" s="2"/>
      <c r="JM181" s="2"/>
      <c r="JN181" s="2"/>
      <c r="JO181" s="2"/>
      <c r="JP181" s="2"/>
      <c r="JQ181" s="2"/>
      <c r="JR181" s="2"/>
      <c r="JS181" s="2"/>
      <c r="JT181" s="2"/>
      <c r="JU181" s="2"/>
      <c r="JV181" s="2"/>
      <c r="JW181" s="2"/>
      <c r="JX181" s="2"/>
      <c r="JY181" s="2"/>
      <c r="JZ181" s="2"/>
      <c r="KA181" s="2"/>
      <c r="KB181" s="2"/>
      <c r="KC181" s="2"/>
      <c r="KD181" s="2"/>
      <c r="KE181" s="2"/>
      <c r="KF181" s="2"/>
      <c r="KG181" s="2"/>
      <c r="KH181" s="2"/>
      <c r="KI181" s="2"/>
      <c r="KJ181" s="2"/>
      <c r="KK181" s="2"/>
      <c r="KL181" s="2"/>
      <c r="KM181" s="2"/>
      <c r="KN181" s="2"/>
      <c r="KO181" s="2"/>
      <c r="KP181" s="2"/>
      <c r="KQ181" s="2"/>
      <c r="KR181" s="2"/>
      <c r="KS181" s="2"/>
      <c r="KT181" s="2"/>
      <c r="KU181" s="2"/>
      <c r="KV181" s="2"/>
      <c r="KW181" s="2"/>
      <c r="KX181" s="2"/>
      <c r="KY181" s="2"/>
      <c r="KZ181" s="2"/>
      <c r="LA181" s="2"/>
      <c r="LB181" s="2"/>
      <c r="LC181" s="2"/>
      <c r="LD181" s="2"/>
      <c r="LE181" s="2"/>
      <c r="LF181" s="2"/>
      <c r="LG181" s="2"/>
      <c r="LH181" s="2"/>
      <c r="LI181" s="2"/>
      <c r="LJ181" s="2"/>
      <c r="LK181" s="2"/>
      <c r="LL181" s="2"/>
      <c r="LM181" s="2"/>
      <c r="LN181" s="2"/>
      <c r="LO181" s="2"/>
      <c r="LP181" s="2"/>
      <c r="LQ181" s="2"/>
      <c r="LR181" s="2"/>
      <c r="LS181" s="2"/>
      <c r="LT181" s="2"/>
      <c r="LU181" s="2"/>
      <c r="LV181" s="2"/>
      <c r="LW181" s="2"/>
      <c r="LX181" s="2"/>
      <c r="LY181" s="2"/>
      <c r="LZ181" s="2"/>
      <c r="MA181" s="2"/>
      <c r="MB181" s="2"/>
      <c r="MC181" s="2"/>
      <c r="MD181" s="2"/>
      <c r="ME181" s="2"/>
      <c r="MF181" s="2"/>
      <c r="MG181" s="2"/>
      <c r="MH181" s="2"/>
      <c r="MI181" s="2"/>
      <c r="MJ181" s="2"/>
      <c r="MK181" s="2"/>
      <c r="ML181" s="2"/>
      <c r="MM181" s="2"/>
      <c r="MN181" s="2"/>
      <c r="MO181" s="2"/>
      <c r="MP181" s="2"/>
      <c r="MQ181" s="2"/>
      <c r="MR181" s="2"/>
      <c r="MS181" s="2"/>
      <c r="MT181" s="2"/>
      <c r="MU181" s="2"/>
      <c r="MV181" s="2"/>
      <c r="MW181" s="2"/>
      <c r="MX181" s="2"/>
      <c r="MY181" s="2"/>
      <c r="MZ181" s="2"/>
      <c r="NA181" s="2"/>
      <c r="NB181" s="2"/>
      <c r="NC181" s="2"/>
      <c r="ND181" s="2"/>
      <c r="NE181" s="2"/>
      <c r="NF181" s="2"/>
      <c r="NG181" s="2"/>
      <c r="NH181" s="2"/>
      <c r="NI181" s="2"/>
      <c r="NJ181" s="2"/>
      <c r="NK181" s="2"/>
      <c r="NL181" s="2"/>
      <c r="NM181" s="2"/>
      <c r="NN181" s="2"/>
      <c r="NO181" s="2"/>
      <c r="NP181" s="2"/>
      <c r="NQ181" s="2"/>
      <c r="NR181" s="2"/>
      <c r="NS181" s="2"/>
      <c r="NT181" s="2"/>
      <c r="NU181" s="2"/>
      <c r="NV181" s="2"/>
      <c r="NW181" s="2"/>
      <c r="NX181" s="2"/>
      <c r="NY181" s="2"/>
      <c r="NZ181" s="2"/>
      <c r="OA181" s="2"/>
      <c r="OB181" s="2"/>
      <c r="OC181" s="2"/>
      <c r="OD181" s="2"/>
      <c r="OE181" s="2"/>
      <c r="OF181" s="2"/>
      <c r="OG181" s="2"/>
      <c r="OH181" s="2"/>
      <c r="OI181" s="2"/>
      <c r="OJ181" s="2"/>
      <c r="OK181" s="2"/>
      <c r="OL181" s="2"/>
      <c r="OM181" s="2"/>
      <c r="ON181" s="2"/>
      <c r="OO181" s="2"/>
      <c r="OP181" s="2"/>
      <c r="OQ181" s="2"/>
      <c r="OR181" s="2"/>
      <c r="OS181" s="2"/>
      <c r="OT181" s="2"/>
      <c r="OU181" s="2"/>
      <c r="OV181" s="2"/>
      <c r="OW181" s="2"/>
      <c r="OX181" s="2"/>
      <c r="OY181" s="2"/>
      <c r="OZ181" s="2"/>
      <c r="PA181" s="2"/>
      <c r="PB181" s="2"/>
      <c r="PC181" s="2"/>
      <c r="PD181" s="2"/>
      <c r="PE181" s="2"/>
      <c r="PF181" s="2"/>
      <c r="PG181" s="2"/>
      <c r="PH181" s="2"/>
      <c r="PI181" s="2"/>
      <c r="PJ181" s="2"/>
      <c r="PK181" s="2"/>
      <c r="PL181" s="2"/>
      <c r="PM181" s="2"/>
      <c r="PN181" s="2"/>
      <c r="PO181" s="2"/>
      <c r="PP181" s="2"/>
      <c r="PQ181" s="2"/>
      <c r="PR181" s="2"/>
      <c r="PS181" s="2"/>
      <c r="PT181" s="2"/>
      <c r="PU181" s="2"/>
      <c r="PV181" s="2"/>
      <c r="PW181" s="2"/>
      <c r="PX181" s="2"/>
      <c r="PY181" s="2"/>
      <c r="PZ181" s="2"/>
      <c r="QA181" s="2"/>
      <c r="QB181" s="2"/>
      <c r="QC181" s="2"/>
      <c r="QD181" s="2"/>
      <c r="QE181" s="2"/>
      <c r="QF181" s="2"/>
      <c r="QG181" s="2"/>
      <c r="QH181" s="2"/>
      <c r="QI181" s="2"/>
      <c r="QJ181" s="2"/>
      <c r="QK181" s="2"/>
      <c r="QL181" s="2"/>
      <c r="QM181" s="2"/>
      <c r="QN181" s="2"/>
      <c r="QO181" s="2"/>
      <c r="QP181" s="2"/>
      <c r="QQ181" s="2"/>
      <c r="QR181" s="2"/>
      <c r="QS181" s="2"/>
      <c r="QT181" s="2"/>
      <c r="QU181" s="2"/>
    </row>
    <row r="182" spans="1:463" s="2" customFormat="1" ht="51.75" customHeight="1">
      <c r="A182" s="405"/>
      <c r="B182" s="461">
        <v>436</v>
      </c>
      <c r="C182" s="455">
        <v>559</v>
      </c>
      <c r="D182" s="753" t="s">
        <v>339</v>
      </c>
      <c r="E182" s="754"/>
      <c r="F182" s="754"/>
      <c r="G182" s="754"/>
      <c r="H182" s="754"/>
      <c r="I182" s="755"/>
      <c r="J182" s="457" t="s">
        <v>331</v>
      </c>
      <c r="K182" s="457" t="s">
        <v>331</v>
      </c>
      <c r="L182" s="457" t="s">
        <v>331</v>
      </c>
      <c r="M182" s="457" t="s">
        <v>331</v>
      </c>
      <c r="N182" s="457" t="s">
        <v>331</v>
      </c>
      <c r="O182" s="457" t="s">
        <v>331</v>
      </c>
      <c r="P182" s="457" t="s">
        <v>331</v>
      </c>
      <c r="Q182" s="457" t="s">
        <v>331</v>
      </c>
      <c r="R182" s="457" t="s">
        <v>331</v>
      </c>
      <c r="S182" s="457" t="s">
        <v>331</v>
      </c>
    </row>
    <row r="183" spans="1:463" s="2" customFormat="1" ht="84" customHeight="1">
      <c r="A183" s="405"/>
      <c r="B183" s="461"/>
      <c r="C183" s="455"/>
      <c r="D183" s="800" t="s">
        <v>69</v>
      </c>
      <c r="E183" s="769" t="s">
        <v>10</v>
      </c>
      <c r="F183" s="476"/>
      <c r="G183" s="458"/>
      <c r="H183" s="795" t="s">
        <v>70</v>
      </c>
      <c r="I183" s="432" t="s">
        <v>1249</v>
      </c>
      <c r="J183" s="410" t="s">
        <v>600</v>
      </c>
      <c r="K183" s="453" t="s">
        <v>363</v>
      </c>
      <c r="L183" s="453" t="s">
        <v>330</v>
      </c>
      <c r="M183" s="455"/>
      <c r="N183" s="408"/>
      <c r="O183" s="455" t="s">
        <v>1155</v>
      </c>
      <c r="P183" s="455" t="s">
        <v>1155</v>
      </c>
      <c r="Q183" s="455"/>
      <c r="R183" s="455"/>
      <c r="S183" s="422"/>
      <c r="W183" s="391"/>
      <c r="X183" s="391"/>
      <c r="Y183" s="391"/>
      <c r="Z183" s="391"/>
      <c r="AA183" s="391"/>
      <c r="AB183" s="391"/>
      <c r="AC183" s="391"/>
      <c r="AD183" s="391"/>
      <c r="AE183" s="391"/>
      <c r="AF183" s="391"/>
      <c r="AG183" s="391"/>
      <c r="AH183" s="391"/>
      <c r="AI183" s="391"/>
      <c r="AJ183" s="391"/>
      <c r="AK183" s="391"/>
      <c r="AL183" s="391"/>
      <c r="AM183" s="391"/>
      <c r="AN183" s="391"/>
      <c r="AO183" s="391"/>
      <c r="AP183" s="391"/>
      <c r="AQ183" s="391"/>
      <c r="AR183" s="391"/>
      <c r="AS183" s="391"/>
      <c r="AT183" s="391"/>
      <c r="AU183" s="391"/>
      <c r="AV183" s="391"/>
      <c r="AW183" s="391"/>
      <c r="AX183" s="391"/>
      <c r="AY183" s="391"/>
      <c r="AZ183" s="391"/>
      <c r="BA183" s="391"/>
      <c r="BB183" s="391"/>
      <c r="BC183" s="391"/>
      <c r="BD183" s="391"/>
      <c r="BE183" s="391"/>
      <c r="BF183" s="391"/>
      <c r="BG183" s="391"/>
      <c r="BH183" s="391"/>
      <c r="BI183" s="391"/>
      <c r="BJ183" s="391"/>
      <c r="BK183" s="391"/>
      <c r="BL183" s="391"/>
      <c r="BM183" s="391"/>
      <c r="BN183" s="391"/>
      <c r="BO183" s="391"/>
      <c r="BP183" s="391"/>
      <c r="BQ183" s="391"/>
      <c r="BR183" s="391"/>
      <c r="BS183" s="391"/>
      <c r="BT183" s="391"/>
      <c r="BU183" s="391"/>
      <c r="BV183" s="391"/>
      <c r="BW183" s="391"/>
      <c r="BX183" s="391"/>
      <c r="BY183" s="391"/>
      <c r="BZ183" s="391"/>
      <c r="CA183" s="391"/>
      <c r="CB183" s="391"/>
      <c r="CC183" s="391"/>
      <c r="CD183" s="391"/>
      <c r="CE183" s="391"/>
      <c r="CF183" s="391"/>
      <c r="CG183" s="391"/>
      <c r="CH183" s="391"/>
      <c r="CI183" s="391"/>
      <c r="CJ183" s="391"/>
      <c r="CK183" s="391"/>
      <c r="CL183" s="391"/>
      <c r="CM183" s="391"/>
      <c r="CN183" s="391"/>
      <c r="CO183" s="391"/>
      <c r="CP183" s="391"/>
      <c r="CQ183" s="391"/>
      <c r="CR183" s="391"/>
      <c r="CS183" s="391"/>
      <c r="CT183" s="391"/>
      <c r="CU183" s="391"/>
      <c r="CV183" s="391"/>
      <c r="CW183" s="391"/>
      <c r="CX183" s="391"/>
      <c r="CY183" s="391"/>
      <c r="CZ183" s="391"/>
      <c r="DA183" s="391"/>
      <c r="DB183" s="391"/>
      <c r="DC183" s="391"/>
      <c r="DD183" s="391"/>
      <c r="DE183" s="391"/>
      <c r="DF183" s="391"/>
      <c r="DG183" s="391"/>
      <c r="DH183" s="391"/>
      <c r="DI183" s="391"/>
      <c r="DJ183" s="391"/>
      <c r="DK183" s="391"/>
      <c r="DL183" s="391"/>
      <c r="DM183" s="391"/>
      <c r="DN183" s="391"/>
      <c r="DO183" s="391"/>
      <c r="DP183" s="391"/>
      <c r="DQ183" s="391"/>
      <c r="DR183" s="391"/>
      <c r="DS183" s="391"/>
      <c r="DT183" s="391"/>
      <c r="DU183" s="391"/>
      <c r="DV183" s="391"/>
      <c r="DW183" s="391"/>
      <c r="DX183" s="391"/>
      <c r="DY183" s="391"/>
      <c r="DZ183" s="391"/>
      <c r="EA183" s="391"/>
      <c r="EB183" s="391"/>
      <c r="EC183" s="391"/>
      <c r="ED183" s="391"/>
      <c r="EE183" s="391"/>
      <c r="EF183" s="391"/>
      <c r="EG183" s="391"/>
      <c r="EH183" s="391"/>
      <c r="EI183" s="391"/>
      <c r="EJ183" s="391"/>
      <c r="EK183" s="391"/>
      <c r="EL183" s="391"/>
      <c r="EM183" s="391"/>
      <c r="EN183" s="391"/>
      <c r="EO183" s="391"/>
      <c r="EP183" s="391"/>
      <c r="EQ183" s="391"/>
      <c r="ER183" s="391"/>
      <c r="ES183" s="391"/>
      <c r="ET183" s="391"/>
      <c r="EU183" s="391"/>
      <c r="EV183" s="391"/>
      <c r="EW183" s="391"/>
      <c r="EX183" s="391"/>
      <c r="EY183" s="391"/>
      <c r="EZ183" s="391"/>
      <c r="FA183" s="391"/>
      <c r="FB183" s="391"/>
      <c r="FC183" s="391"/>
      <c r="FD183" s="391"/>
      <c r="FE183" s="391"/>
      <c r="FF183" s="391"/>
      <c r="FG183" s="391"/>
      <c r="FH183" s="391"/>
      <c r="FI183" s="391"/>
      <c r="FJ183" s="391"/>
      <c r="FK183" s="391"/>
      <c r="FL183" s="391"/>
      <c r="FM183" s="391"/>
      <c r="FN183" s="391"/>
      <c r="FO183" s="391"/>
      <c r="FP183" s="391"/>
      <c r="FQ183" s="391"/>
      <c r="FR183" s="391"/>
      <c r="FS183" s="391"/>
      <c r="FT183" s="391"/>
      <c r="FU183" s="391"/>
      <c r="FV183" s="391"/>
      <c r="FW183" s="391"/>
      <c r="FX183" s="391"/>
      <c r="FY183" s="391"/>
      <c r="FZ183" s="391"/>
      <c r="GA183" s="391"/>
      <c r="GB183" s="391"/>
      <c r="GC183" s="391"/>
      <c r="GD183" s="391"/>
      <c r="GE183" s="391"/>
      <c r="GF183" s="391"/>
      <c r="GG183" s="391"/>
      <c r="GH183" s="391"/>
      <c r="GI183" s="391"/>
      <c r="GJ183" s="391"/>
      <c r="GK183" s="391"/>
      <c r="GL183" s="391"/>
      <c r="GM183" s="391"/>
      <c r="GN183" s="391"/>
      <c r="GO183" s="391"/>
      <c r="GP183" s="391"/>
      <c r="GQ183" s="391"/>
      <c r="GR183" s="391"/>
      <c r="GS183" s="391"/>
      <c r="GT183" s="391"/>
      <c r="GU183" s="391"/>
      <c r="GV183" s="391"/>
      <c r="GW183" s="391"/>
      <c r="GX183" s="391"/>
      <c r="GY183" s="391"/>
      <c r="GZ183" s="391"/>
      <c r="HA183" s="391"/>
      <c r="HB183" s="391"/>
      <c r="HC183" s="391"/>
      <c r="HD183" s="391"/>
      <c r="HE183" s="391"/>
      <c r="HF183" s="391"/>
      <c r="HG183" s="391"/>
      <c r="HH183" s="391"/>
      <c r="HI183" s="391"/>
      <c r="HJ183" s="391"/>
      <c r="HK183" s="391"/>
      <c r="HL183" s="391"/>
      <c r="HM183" s="391"/>
      <c r="HN183" s="391"/>
      <c r="HO183" s="391"/>
      <c r="HP183" s="391"/>
      <c r="HQ183" s="391"/>
      <c r="HR183" s="391"/>
      <c r="HS183" s="391"/>
      <c r="HT183" s="391"/>
      <c r="HU183" s="391"/>
      <c r="HV183" s="391"/>
      <c r="HW183" s="391"/>
      <c r="HX183" s="391"/>
      <c r="HY183" s="391"/>
      <c r="HZ183" s="391"/>
      <c r="IA183" s="391"/>
      <c r="IB183" s="391"/>
      <c r="IC183" s="391"/>
      <c r="ID183" s="391"/>
      <c r="IE183" s="391"/>
      <c r="IF183" s="391"/>
      <c r="IG183" s="391"/>
      <c r="IH183" s="391"/>
      <c r="II183" s="391"/>
      <c r="IJ183" s="391"/>
      <c r="IK183" s="391"/>
      <c r="IL183" s="391"/>
      <c r="IM183" s="391"/>
      <c r="IN183" s="391"/>
      <c r="IO183" s="391"/>
      <c r="IP183" s="391"/>
      <c r="IQ183" s="391"/>
      <c r="IR183" s="391"/>
      <c r="IS183" s="391"/>
      <c r="IT183" s="391"/>
      <c r="IU183" s="391"/>
      <c r="IV183" s="391"/>
      <c r="IW183" s="391"/>
      <c r="IX183" s="391"/>
      <c r="IY183" s="391"/>
      <c r="IZ183" s="391"/>
      <c r="JA183" s="391"/>
      <c r="JB183" s="391"/>
      <c r="JC183" s="391"/>
      <c r="JD183" s="391"/>
      <c r="JE183" s="391"/>
      <c r="JF183" s="391"/>
      <c r="JG183" s="391"/>
      <c r="JH183" s="391"/>
      <c r="JI183" s="391"/>
      <c r="JJ183" s="391"/>
      <c r="JK183" s="391"/>
      <c r="JL183" s="391"/>
      <c r="JM183" s="391"/>
      <c r="JN183" s="391"/>
      <c r="JO183" s="391"/>
      <c r="JP183" s="391"/>
      <c r="JQ183" s="391"/>
      <c r="JR183" s="391"/>
      <c r="JS183" s="391"/>
      <c r="JT183" s="391"/>
      <c r="JU183" s="391"/>
      <c r="JV183" s="391"/>
      <c r="JW183" s="391"/>
      <c r="JX183" s="391"/>
      <c r="JY183" s="391"/>
      <c r="JZ183" s="391"/>
      <c r="KA183" s="391"/>
      <c r="KB183" s="391"/>
      <c r="KC183" s="391"/>
      <c r="KD183" s="391"/>
      <c r="KE183" s="391"/>
      <c r="KF183" s="391"/>
      <c r="KG183" s="391"/>
      <c r="KH183" s="391"/>
      <c r="KI183" s="391"/>
      <c r="KJ183" s="391"/>
      <c r="KK183" s="391"/>
      <c r="KL183" s="391"/>
      <c r="KM183" s="391"/>
      <c r="KN183" s="391"/>
      <c r="KO183" s="391"/>
      <c r="KP183" s="391"/>
      <c r="KQ183" s="391"/>
      <c r="KR183" s="391"/>
      <c r="KS183" s="391"/>
      <c r="KT183" s="391"/>
      <c r="KU183" s="391"/>
      <c r="KV183" s="391"/>
      <c r="KW183" s="391"/>
      <c r="KX183" s="391"/>
      <c r="KY183" s="391"/>
      <c r="KZ183" s="391"/>
      <c r="LA183" s="391"/>
      <c r="LB183" s="391"/>
      <c r="LC183" s="391"/>
      <c r="LD183" s="391"/>
      <c r="LE183" s="391"/>
      <c r="LF183" s="391"/>
      <c r="LG183" s="391"/>
      <c r="LH183" s="391"/>
      <c r="LI183" s="391"/>
      <c r="LJ183" s="391"/>
      <c r="LK183" s="391"/>
      <c r="LL183" s="391"/>
      <c r="LM183" s="391"/>
      <c r="LN183" s="391"/>
      <c r="LO183" s="391"/>
      <c r="LP183" s="391"/>
      <c r="LQ183" s="391"/>
      <c r="LR183" s="391"/>
      <c r="LS183" s="391"/>
      <c r="LT183" s="391"/>
      <c r="LU183" s="391"/>
      <c r="LV183" s="391"/>
      <c r="LW183" s="391"/>
      <c r="LX183" s="391"/>
      <c r="LY183" s="391"/>
      <c r="LZ183" s="391"/>
      <c r="MA183" s="391"/>
      <c r="MB183" s="391"/>
      <c r="MC183" s="391"/>
      <c r="MD183" s="391"/>
      <c r="ME183" s="391"/>
      <c r="MF183" s="391"/>
      <c r="MG183" s="391"/>
      <c r="MH183" s="391"/>
      <c r="MI183" s="391"/>
      <c r="MJ183" s="391"/>
      <c r="MK183" s="391"/>
      <c r="ML183" s="391"/>
      <c r="MM183" s="391"/>
      <c r="MN183" s="391"/>
      <c r="MO183" s="391"/>
      <c r="MP183" s="391"/>
      <c r="MQ183" s="391"/>
      <c r="MR183" s="391"/>
      <c r="MS183" s="391"/>
      <c r="MT183" s="391"/>
      <c r="MU183" s="391"/>
      <c r="MV183" s="391"/>
      <c r="MW183" s="391"/>
      <c r="MX183" s="391"/>
      <c r="MY183" s="391"/>
      <c r="MZ183" s="391"/>
      <c r="NA183" s="391"/>
      <c r="NB183" s="391"/>
      <c r="NC183" s="391"/>
      <c r="ND183" s="391"/>
      <c r="NE183" s="391"/>
      <c r="NF183" s="391"/>
      <c r="NG183" s="391"/>
      <c r="NH183" s="391"/>
      <c r="NI183" s="391"/>
      <c r="NJ183" s="391"/>
      <c r="NK183" s="391"/>
      <c r="NL183" s="391"/>
      <c r="NM183" s="391"/>
      <c r="NN183" s="391"/>
      <c r="NO183" s="391"/>
      <c r="NP183" s="391"/>
      <c r="NQ183" s="391"/>
      <c r="NR183" s="391"/>
      <c r="NS183" s="391"/>
      <c r="NT183" s="391"/>
      <c r="NU183" s="391"/>
      <c r="NV183" s="391"/>
      <c r="NW183" s="391"/>
      <c r="NX183" s="391"/>
      <c r="NY183" s="391"/>
      <c r="NZ183" s="391"/>
      <c r="OA183" s="391"/>
      <c r="OB183" s="391"/>
      <c r="OC183" s="391"/>
      <c r="OD183" s="391"/>
      <c r="OE183" s="391"/>
      <c r="OF183" s="391"/>
      <c r="OG183" s="391"/>
      <c r="OH183" s="391"/>
      <c r="OI183" s="391"/>
      <c r="OJ183" s="391"/>
      <c r="OK183" s="391"/>
      <c r="OL183" s="391"/>
      <c r="OM183" s="391"/>
      <c r="ON183" s="391"/>
      <c r="OO183" s="391"/>
      <c r="OP183" s="391"/>
      <c r="OQ183" s="391"/>
      <c r="OR183" s="391"/>
      <c r="OS183" s="391"/>
      <c r="OT183" s="391"/>
      <c r="OU183" s="391"/>
      <c r="OV183" s="391"/>
      <c r="OW183" s="391"/>
      <c r="OX183" s="391"/>
      <c r="OY183" s="391"/>
      <c r="OZ183" s="391"/>
      <c r="PA183" s="391"/>
      <c r="PB183" s="391"/>
      <c r="PC183" s="391"/>
      <c r="PD183" s="391"/>
      <c r="PE183" s="391"/>
      <c r="PF183" s="391"/>
      <c r="PG183" s="391"/>
      <c r="PH183" s="391"/>
      <c r="PI183" s="391"/>
      <c r="PJ183" s="391"/>
      <c r="PK183" s="391"/>
      <c r="PL183" s="391"/>
      <c r="PM183" s="391"/>
      <c r="PN183" s="391"/>
      <c r="PO183" s="391"/>
      <c r="PP183" s="391"/>
      <c r="PQ183" s="391"/>
      <c r="PR183" s="391"/>
      <c r="PS183" s="391"/>
      <c r="PT183" s="391"/>
      <c r="PU183" s="391"/>
      <c r="PV183" s="391"/>
      <c r="PW183" s="391"/>
      <c r="PX183" s="391"/>
      <c r="PY183" s="391"/>
      <c r="PZ183" s="391"/>
      <c r="QA183" s="391"/>
      <c r="QB183" s="391"/>
      <c r="QC183" s="391"/>
      <c r="QD183" s="391"/>
      <c r="QE183" s="391"/>
      <c r="QF183" s="391"/>
      <c r="QG183" s="391"/>
      <c r="QH183" s="391"/>
      <c r="QI183" s="391"/>
      <c r="QJ183" s="391"/>
      <c r="QK183" s="391"/>
      <c r="QL183" s="391"/>
      <c r="QM183" s="391"/>
      <c r="QN183" s="391"/>
      <c r="QO183" s="391"/>
      <c r="QP183" s="391"/>
      <c r="QQ183" s="391"/>
      <c r="QR183" s="391"/>
      <c r="QS183" s="391"/>
      <c r="QT183" s="391"/>
      <c r="QU183" s="391"/>
    </row>
    <row r="184" spans="1:463" s="2" customFormat="1" ht="114.6" customHeight="1">
      <c r="A184" s="405"/>
      <c r="B184" s="461"/>
      <c r="C184" s="455"/>
      <c r="D184" s="800"/>
      <c r="E184" s="769"/>
      <c r="F184" s="476"/>
      <c r="G184" s="458"/>
      <c r="H184" s="797"/>
      <c r="I184" s="432" t="s">
        <v>1285</v>
      </c>
      <c r="J184" s="410" t="s">
        <v>600</v>
      </c>
      <c r="K184" s="453" t="s">
        <v>363</v>
      </c>
      <c r="L184" s="453" t="s">
        <v>330</v>
      </c>
      <c r="M184" s="455"/>
      <c r="N184" s="408"/>
      <c r="O184" s="455"/>
      <c r="P184" s="455"/>
      <c r="Q184" s="455" t="s">
        <v>1155</v>
      </c>
      <c r="R184" s="455" t="s">
        <v>1155</v>
      </c>
      <c r="S184" s="422"/>
      <c r="W184" s="391"/>
      <c r="X184" s="391"/>
      <c r="Y184" s="391"/>
      <c r="Z184" s="391"/>
      <c r="AA184" s="391"/>
      <c r="AB184" s="391"/>
      <c r="AC184" s="391"/>
      <c r="AD184" s="391"/>
      <c r="AE184" s="391"/>
      <c r="AF184" s="391"/>
      <c r="AG184" s="391"/>
      <c r="AH184" s="391"/>
      <c r="AI184" s="391"/>
      <c r="AJ184" s="391"/>
      <c r="AK184" s="391"/>
      <c r="AL184" s="391"/>
      <c r="AM184" s="391"/>
      <c r="AN184" s="391"/>
      <c r="AO184" s="391"/>
      <c r="AP184" s="391"/>
      <c r="AQ184" s="391"/>
      <c r="AR184" s="391"/>
      <c r="AS184" s="391"/>
      <c r="AT184" s="391"/>
      <c r="AU184" s="391"/>
      <c r="AV184" s="391"/>
      <c r="AW184" s="391"/>
      <c r="AX184" s="391"/>
      <c r="AY184" s="391"/>
      <c r="AZ184" s="391"/>
      <c r="BA184" s="391"/>
      <c r="BB184" s="391"/>
      <c r="BC184" s="391"/>
      <c r="BD184" s="391"/>
      <c r="BE184" s="391"/>
      <c r="BF184" s="391"/>
      <c r="BG184" s="391"/>
      <c r="BH184" s="391"/>
      <c r="BI184" s="391"/>
      <c r="BJ184" s="391"/>
      <c r="BK184" s="391"/>
      <c r="BL184" s="391"/>
      <c r="BM184" s="391"/>
      <c r="BN184" s="391"/>
      <c r="BO184" s="391"/>
      <c r="BP184" s="391"/>
      <c r="BQ184" s="391"/>
      <c r="BR184" s="391"/>
      <c r="BS184" s="391"/>
      <c r="BT184" s="391"/>
      <c r="BU184" s="391"/>
      <c r="BV184" s="391"/>
      <c r="BW184" s="391"/>
      <c r="BX184" s="391"/>
      <c r="BY184" s="391"/>
      <c r="BZ184" s="391"/>
      <c r="CA184" s="391"/>
      <c r="CB184" s="391"/>
      <c r="CC184" s="391"/>
      <c r="CD184" s="391"/>
      <c r="CE184" s="391"/>
      <c r="CF184" s="391"/>
      <c r="CG184" s="391"/>
      <c r="CH184" s="391"/>
      <c r="CI184" s="391"/>
      <c r="CJ184" s="391"/>
      <c r="CK184" s="391"/>
      <c r="CL184" s="391"/>
      <c r="CM184" s="391"/>
      <c r="CN184" s="391"/>
      <c r="CO184" s="391"/>
      <c r="CP184" s="391"/>
      <c r="CQ184" s="391"/>
      <c r="CR184" s="391"/>
      <c r="CS184" s="391"/>
      <c r="CT184" s="391"/>
      <c r="CU184" s="391"/>
      <c r="CV184" s="391"/>
      <c r="CW184" s="391"/>
      <c r="CX184" s="391"/>
      <c r="CY184" s="391"/>
      <c r="CZ184" s="391"/>
      <c r="DA184" s="391"/>
      <c r="DB184" s="391"/>
      <c r="DC184" s="391"/>
      <c r="DD184" s="391"/>
      <c r="DE184" s="391"/>
      <c r="DF184" s="391"/>
      <c r="DG184" s="391"/>
      <c r="DH184" s="391"/>
      <c r="DI184" s="391"/>
      <c r="DJ184" s="391"/>
      <c r="DK184" s="391"/>
      <c r="DL184" s="391"/>
      <c r="DM184" s="391"/>
      <c r="DN184" s="391"/>
      <c r="DO184" s="391"/>
      <c r="DP184" s="391"/>
      <c r="DQ184" s="391"/>
      <c r="DR184" s="391"/>
      <c r="DS184" s="391"/>
      <c r="DT184" s="391"/>
      <c r="DU184" s="391"/>
      <c r="DV184" s="391"/>
      <c r="DW184" s="391"/>
      <c r="DX184" s="391"/>
      <c r="DY184" s="391"/>
      <c r="DZ184" s="391"/>
      <c r="EA184" s="391"/>
      <c r="EB184" s="391"/>
      <c r="EC184" s="391"/>
      <c r="ED184" s="391"/>
      <c r="EE184" s="391"/>
      <c r="EF184" s="391"/>
      <c r="EG184" s="391"/>
      <c r="EH184" s="391"/>
      <c r="EI184" s="391"/>
      <c r="EJ184" s="391"/>
      <c r="EK184" s="391"/>
      <c r="EL184" s="391"/>
      <c r="EM184" s="391"/>
      <c r="EN184" s="391"/>
      <c r="EO184" s="391"/>
      <c r="EP184" s="391"/>
      <c r="EQ184" s="391"/>
      <c r="ER184" s="391"/>
      <c r="ES184" s="391"/>
      <c r="ET184" s="391"/>
      <c r="EU184" s="391"/>
      <c r="EV184" s="391"/>
      <c r="EW184" s="391"/>
      <c r="EX184" s="391"/>
      <c r="EY184" s="391"/>
      <c r="EZ184" s="391"/>
      <c r="FA184" s="391"/>
      <c r="FB184" s="391"/>
      <c r="FC184" s="391"/>
      <c r="FD184" s="391"/>
      <c r="FE184" s="391"/>
      <c r="FF184" s="391"/>
      <c r="FG184" s="391"/>
      <c r="FH184" s="391"/>
      <c r="FI184" s="391"/>
      <c r="FJ184" s="391"/>
      <c r="FK184" s="391"/>
      <c r="FL184" s="391"/>
      <c r="FM184" s="391"/>
      <c r="FN184" s="391"/>
      <c r="FO184" s="391"/>
      <c r="FP184" s="391"/>
      <c r="FQ184" s="391"/>
      <c r="FR184" s="391"/>
      <c r="FS184" s="391"/>
      <c r="FT184" s="391"/>
      <c r="FU184" s="391"/>
      <c r="FV184" s="391"/>
      <c r="FW184" s="391"/>
      <c r="FX184" s="391"/>
      <c r="FY184" s="391"/>
      <c r="FZ184" s="391"/>
      <c r="GA184" s="391"/>
      <c r="GB184" s="391"/>
      <c r="GC184" s="391"/>
      <c r="GD184" s="391"/>
      <c r="GE184" s="391"/>
      <c r="GF184" s="391"/>
      <c r="GG184" s="391"/>
      <c r="GH184" s="391"/>
      <c r="GI184" s="391"/>
      <c r="GJ184" s="391"/>
      <c r="GK184" s="391"/>
      <c r="GL184" s="391"/>
      <c r="GM184" s="391"/>
      <c r="GN184" s="391"/>
      <c r="GO184" s="391"/>
      <c r="GP184" s="391"/>
      <c r="GQ184" s="391"/>
      <c r="GR184" s="391"/>
      <c r="GS184" s="391"/>
      <c r="GT184" s="391"/>
      <c r="GU184" s="391"/>
      <c r="GV184" s="391"/>
      <c r="GW184" s="391"/>
      <c r="GX184" s="391"/>
      <c r="GY184" s="391"/>
      <c r="GZ184" s="391"/>
      <c r="HA184" s="391"/>
      <c r="HB184" s="391"/>
      <c r="HC184" s="391"/>
      <c r="HD184" s="391"/>
      <c r="HE184" s="391"/>
      <c r="HF184" s="391"/>
      <c r="HG184" s="391"/>
      <c r="HH184" s="391"/>
      <c r="HI184" s="391"/>
      <c r="HJ184" s="391"/>
      <c r="HK184" s="391"/>
      <c r="HL184" s="391"/>
      <c r="HM184" s="391"/>
      <c r="HN184" s="391"/>
      <c r="HO184" s="391"/>
      <c r="HP184" s="391"/>
      <c r="HQ184" s="391"/>
      <c r="HR184" s="391"/>
      <c r="HS184" s="391"/>
      <c r="HT184" s="391"/>
      <c r="HU184" s="391"/>
      <c r="HV184" s="391"/>
      <c r="HW184" s="391"/>
      <c r="HX184" s="391"/>
      <c r="HY184" s="391"/>
      <c r="HZ184" s="391"/>
      <c r="IA184" s="391"/>
      <c r="IB184" s="391"/>
      <c r="IC184" s="391"/>
      <c r="ID184" s="391"/>
      <c r="IE184" s="391"/>
      <c r="IF184" s="391"/>
      <c r="IG184" s="391"/>
      <c r="IH184" s="391"/>
      <c r="II184" s="391"/>
      <c r="IJ184" s="391"/>
      <c r="IK184" s="391"/>
      <c r="IL184" s="391"/>
      <c r="IM184" s="391"/>
      <c r="IN184" s="391"/>
      <c r="IO184" s="391"/>
      <c r="IP184" s="391"/>
      <c r="IQ184" s="391"/>
      <c r="IR184" s="391"/>
      <c r="IS184" s="391"/>
      <c r="IT184" s="391"/>
      <c r="IU184" s="391"/>
      <c r="IV184" s="391"/>
      <c r="IW184" s="391"/>
      <c r="IX184" s="391"/>
      <c r="IY184" s="391"/>
      <c r="IZ184" s="391"/>
      <c r="JA184" s="391"/>
      <c r="JB184" s="391"/>
      <c r="JC184" s="391"/>
      <c r="JD184" s="391"/>
      <c r="JE184" s="391"/>
      <c r="JF184" s="391"/>
      <c r="JG184" s="391"/>
      <c r="JH184" s="391"/>
      <c r="JI184" s="391"/>
      <c r="JJ184" s="391"/>
      <c r="JK184" s="391"/>
      <c r="JL184" s="391"/>
      <c r="JM184" s="391"/>
      <c r="JN184" s="391"/>
      <c r="JO184" s="391"/>
      <c r="JP184" s="391"/>
      <c r="JQ184" s="391"/>
      <c r="JR184" s="391"/>
      <c r="JS184" s="391"/>
      <c r="JT184" s="391"/>
      <c r="JU184" s="391"/>
      <c r="JV184" s="391"/>
      <c r="JW184" s="391"/>
      <c r="JX184" s="391"/>
      <c r="JY184" s="391"/>
      <c r="JZ184" s="391"/>
      <c r="KA184" s="391"/>
      <c r="KB184" s="391"/>
      <c r="KC184" s="391"/>
      <c r="KD184" s="391"/>
      <c r="KE184" s="391"/>
      <c r="KF184" s="391"/>
      <c r="KG184" s="391"/>
      <c r="KH184" s="391"/>
      <c r="KI184" s="391"/>
      <c r="KJ184" s="391"/>
      <c r="KK184" s="391"/>
      <c r="KL184" s="391"/>
      <c r="KM184" s="391"/>
      <c r="KN184" s="391"/>
      <c r="KO184" s="391"/>
      <c r="KP184" s="391"/>
      <c r="KQ184" s="391"/>
      <c r="KR184" s="391"/>
      <c r="KS184" s="391"/>
      <c r="KT184" s="391"/>
      <c r="KU184" s="391"/>
      <c r="KV184" s="391"/>
      <c r="KW184" s="391"/>
      <c r="KX184" s="391"/>
      <c r="KY184" s="391"/>
      <c r="KZ184" s="391"/>
      <c r="LA184" s="391"/>
      <c r="LB184" s="391"/>
      <c r="LC184" s="391"/>
      <c r="LD184" s="391"/>
      <c r="LE184" s="391"/>
      <c r="LF184" s="391"/>
      <c r="LG184" s="391"/>
      <c r="LH184" s="391"/>
      <c r="LI184" s="391"/>
      <c r="LJ184" s="391"/>
      <c r="LK184" s="391"/>
      <c r="LL184" s="391"/>
      <c r="LM184" s="391"/>
      <c r="LN184" s="391"/>
      <c r="LO184" s="391"/>
      <c r="LP184" s="391"/>
      <c r="LQ184" s="391"/>
      <c r="LR184" s="391"/>
      <c r="LS184" s="391"/>
      <c r="LT184" s="391"/>
      <c r="LU184" s="391"/>
      <c r="LV184" s="391"/>
      <c r="LW184" s="391"/>
      <c r="LX184" s="391"/>
      <c r="LY184" s="391"/>
      <c r="LZ184" s="391"/>
      <c r="MA184" s="391"/>
      <c r="MB184" s="391"/>
      <c r="MC184" s="391"/>
      <c r="MD184" s="391"/>
      <c r="ME184" s="391"/>
      <c r="MF184" s="391"/>
      <c r="MG184" s="391"/>
      <c r="MH184" s="391"/>
      <c r="MI184" s="391"/>
      <c r="MJ184" s="391"/>
      <c r="MK184" s="391"/>
      <c r="ML184" s="391"/>
      <c r="MM184" s="391"/>
      <c r="MN184" s="391"/>
      <c r="MO184" s="391"/>
      <c r="MP184" s="391"/>
      <c r="MQ184" s="391"/>
      <c r="MR184" s="391"/>
      <c r="MS184" s="391"/>
      <c r="MT184" s="391"/>
      <c r="MU184" s="391"/>
      <c r="MV184" s="391"/>
      <c r="MW184" s="391"/>
      <c r="MX184" s="391"/>
      <c r="MY184" s="391"/>
      <c r="MZ184" s="391"/>
      <c r="NA184" s="391"/>
      <c r="NB184" s="391"/>
      <c r="NC184" s="391"/>
      <c r="ND184" s="391"/>
      <c r="NE184" s="391"/>
      <c r="NF184" s="391"/>
      <c r="NG184" s="391"/>
      <c r="NH184" s="391"/>
      <c r="NI184" s="391"/>
      <c r="NJ184" s="391"/>
      <c r="NK184" s="391"/>
      <c r="NL184" s="391"/>
      <c r="NM184" s="391"/>
      <c r="NN184" s="391"/>
      <c r="NO184" s="391"/>
      <c r="NP184" s="391"/>
      <c r="NQ184" s="391"/>
      <c r="NR184" s="391"/>
      <c r="NS184" s="391"/>
      <c r="NT184" s="391"/>
      <c r="NU184" s="391"/>
      <c r="NV184" s="391"/>
      <c r="NW184" s="391"/>
      <c r="NX184" s="391"/>
      <c r="NY184" s="391"/>
      <c r="NZ184" s="391"/>
      <c r="OA184" s="391"/>
      <c r="OB184" s="391"/>
      <c r="OC184" s="391"/>
      <c r="OD184" s="391"/>
      <c r="OE184" s="391"/>
      <c r="OF184" s="391"/>
      <c r="OG184" s="391"/>
      <c r="OH184" s="391"/>
      <c r="OI184" s="391"/>
      <c r="OJ184" s="391"/>
      <c r="OK184" s="391"/>
      <c r="OL184" s="391"/>
      <c r="OM184" s="391"/>
      <c r="ON184" s="391"/>
      <c r="OO184" s="391"/>
      <c r="OP184" s="391"/>
      <c r="OQ184" s="391"/>
      <c r="OR184" s="391"/>
      <c r="OS184" s="391"/>
      <c r="OT184" s="391"/>
      <c r="OU184" s="391"/>
      <c r="OV184" s="391"/>
      <c r="OW184" s="391"/>
      <c r="OX184" s="391"/>
      <c r="OY184" s="391"/>
      <c r="OZ184" s="391"/>
      <c r="PA184" s="391"/>
      <c r="PB184" s="391"/>
      <c r="PC184" s="391"/>
      <c r="PD184" s="391"/>
      <c r="PE184" s="391"/>
      <c r="PF184" s="391"/>
      <c r="PG184" s="391"/>
      <c r="PH184" s="391"/>
      <c r="PI184" s="391"/>
      <c r="PJ184" s="391"/>
      <c r="PK184" s="391"/>
      <c r="PL184" s="391"/>
      <c r="PM184" s="391"/>
      <c r="PN184" s="391"/>
      <c r="PO184" s="391"/>
      <c r="PP184" s="391"/>
      <c r="PQ184" s="391"/>
      <c r="PR184" s="391"/>
      <c r="PS184" s="391"/>
      <c r="PT184" s="391"/>
      <c r="PU184" s="391"/>
      <c r="PV184" s="391"/>
      <c r="PW184" s="391"/>
      <c r="PX184" s="391"/>
      <c r="PY184" s="391"/>
      <c r="PZ184" s="391"/>
      <c r="QA184" s="391"/>
      <c r="QB184" s="391"/>
      <c r="QC184" s="391"/>
      <c r="QD184" s="391"/>
      <c r="QE184" s="391"/>
      <c r="QF184" s="391"/>
      <c r="QG184" s="391"/>
      <c r="QH184" s="391"/>
      <c r="QI184" s="391"/>
      <c r="QJ184" s="391"/>
      <c r="QK184" s="391"/>
      <c r="QL184" s="391"/>
      <c r="QM184" s="391"/>
      <c r="QN184" s="391"/>
      <c r="QO184" s="391"/>
      <c r="QP184" s="391"/>
      <c r="QQ184" s="391"/>
      <c r="QR184" s="391"/>
      <c r="QS184" s="391"/>
      <c r="QT184" s="391"/>
      <c r="QU184" s="391"/>
    </row>
    <row r="185" spans="1:463" s="391" customFormat="1" ht="159" customHeight="1">
      <c r="A185" s="360"/>
      <c r="B185" s="461"/>
      <c r="C185" s="455"/>
      <c r="D185" s="803" t="s">
        <v>1195</v>
      </c>
      <c r="E185" s="804" t="s">
        <v>10</v>
      </c>
      <c r="F185" s="472"/>
      <c r="G185" s="453"/>
      <c r="H185" s="795" t="s">
        <v>1196</v>
      </c>
      <c r="I185" s="433" t="s">
        <v>1192</v>
      </c>
      <c r="J185" s="410" t="s">
        <v>600</v>
      </c>
      <c r="K185" s="453" t="s">
        <v>363</v>
      </c>
      <c r="L185" s="453" t="s">
        <v>330</v>
      </c>
      <c r="M185" s="455"/>
      <c r="N185" s="408"/>
      <c r="O185" s="455"/>
      <c r="P185" s="455" t="s">
        <v>522</v>
      </c>
      <c r="Q185" s="455"/>
      <c r="R185" s="455"/>
      <c r="S185" s="453"/>
    </row>
    <row r="186" spans="1:463" s="391" customFormat="1" ht="125.4" customHeight="1">
      <c r="A186" s="360"/>
      <c r="B186" s="461"/>
      <c r="C186" s="455"/>
      <c r="D186" s="803"/>
      <c r="E186" s="804"/>
      <c r="F186" s="472"/>
      <c r="G186" s="453"/>
      <c r="H186" s="796"/>
      <c r="I186" s="428" t="s">
        <v>1271</v>
      </c>
      <c r="J186" s="410" t="s">
        <v>600</v>
      </c>
      <c r="K186" s="453" t="s">
        <v>363</v>
      </c>
      <c r="L186" s="453" t="s">
        <v>330</v>
      </c>
      <c r="M186" s="793" t="s">
        <v>184</v>
      </c>
      <c r="N186" s="408"/>
      <c r="O186" s="455" t="s">
        <v>522</v>
      </c>
      <c r="P186" s="455"/>
      <c r="Q186" s="455"/>
      <c r="R186" s="455"/>
      <c r="S186" s="453"/>
      <c r="W186" s="362"/>
      <c r="X186" s="362"/>
      <c r="Y186" s="362"/>
      <c r="Z186" s="362"/>
      <c r="AA186" s="362"/>
      <c r="AB186" s="362"/>
      <c r="AC186" s="362"/>
      <c r="AD186" s="362"/>
      <c r="AE186" s="362"/>
      <c r="AF186" s="362"/>
      <c r="AG186" s="362"/>
      <c r="AH186" s="362"/>
      <c r="AI186" s="362"/>
      <c r="AJ186" s="362"/>
      <c r="AK186" s="362"/>
      <c r="AL186" s="362"/>
      <c r="AM186" s="362"/>
      <c r="AN186" s="362"/>
      <c r="AO186" s="362"/>
      <c r="AP186" s="362"/>
      <c r="AQ186" s="362"/>
      <c r="AR186" s="362"/>
      <c r="AS186" s="362"/>
      <c r="AT186" s="362"/>
      <c r="AU186" s="362"/>
      <c r="AV186" s="362"/>
      <c r="AW186" s="362"/>
      <c r="AX186" s="362"/>
      <c r="AY186" s="362"/>
      <c r="AZ186" s="362"/>
      <c r="BA186" s="362"/>
      <c r="BB186" s="362"/>
      <c r="BC186" s="362"/>
      <c r="BD186" s="362"/>
      <c r="BE186" s="362"/>
      <c r="BF186" s="362"/>
      <c r="BG186" s="362"/>
      <c r="BH186" s="362"/>
      <c r="BI186" s="362"/>
      <c r="BJ186" s="362"/>
      <c r="BK186" s="362"/>
      <c r="BL186" s="362"/>
      <c r="BM186" s="362"/>
      <c r="BN186" s="362"/>
      <c r="BO186" s="362"/>
      <c r="BP186" s="362"/>
      <c r="BQ186" s="362"/>
      <c r="BR186" s="362"/>
      <c r="BS186" s="362"/>
      <c r="BT186" s="362"/>
      <c r="BU186" s="362"/>
      <c r="BV186" s="362"/>
      <c r="BW186" s="362"/>
      <c r="BX186" s="362"/>
      <c r="BY186" s="362"/>
      <c r="BZ186" s="362"/>
      <c r="CA186" s="362"/>
      <c r="CB186" s="362"/>
      <c r="CC186" s="362"/>
      <c r="CD186" s="362"/>
      <c r="CE186" s="362"/>
      <c r="CF186" s="362"/>
      <c r="CG186" s="362"/>
      <c r="CH186" s="362"/>
      <c r="CI186" s="362"/>
      <c r="CJ186" s="362"/>
      <c r="CK186" s="362"/>
      <c r="CL186" s="362"/>
      <c r="CM186" s="362"/>
      <c r="CN186" s="362"/>
      <c r="CO186" s="362"/>
      <c r="CP186" s="362"/>
      <c r="CQ186" s="362"/>
      <c r="CR186" s="362"/>
      <c r="CS186" s="362"/>
      <c r="CT186" s="362"/>
      <c r="CU186" s="362"/>
      <c r="CV186" s="362"/>
      <c r="CW186" s="362"/>
      <c r="CX186" s="362"/>
      <c r="CY186" s="362"/>
      <c r="CZ186" s="362"/>
      <c r="DA186" s="362"/>
      <c r="DB186" s="362"/>
      <c r="DC186" s="362"/>
      <c r="DD186" s="362"/>
      <c r="DE186" s="362"/>
      <c r="DF186" s="362"/>
      <c r="DG186" s="362"/>
      <c r="DH186" s="362"/>
      <c r="DI186" s="362"/>
      <c r="DJ186" s="362"/>
      <c r="DK186" s="362"/>
      <c r="DL186" s="362"/>
      <c r="DM186" s="362"/>
      <c r="DN186" s="362"/>
      <c r="DO186" s="362"/>
      <c r="DP186" s="362"/>
      <c r="DQ186" s="362"/>
      <c r="DR186" s="362"/>
      <c r="DS186" s="362"/>
      <c r="DT186" s="362"/>
      <c r="DU186" s="362"/>
      <c r="DV186" s="362"/>
      <c r="DW186" s="362"/>
      <c r="DX186" s="362"/>
      <c r="DY186" s="362"/>
      <c r="DZ186" s="362"/>
      <c r="EA186" s="362"/>
      <c r="EB186" s="362"/>
      <c r="EC186" s="362"/>
      <c r="ED186" s="362"/>
      <c r="EE186" s="362"/>
      <c r="EF186" s="362"/>
      <c r="EG186" s="362"/>
      <c r="EH186" s="362"/>
      <c r="EI186" s="362"/>
      <c r="EJ186" s="362"/>
      <c r="EK186" s="362"/>
      <c r="EL186" s="362"/>
      <c r="EM186" s="362"/>
      <c r="EN186" s="362"/>
      <c r="EO186" s="362"/>
      <c r="EP186" s="362"/>
      <c r="EQ186" s="362"/>
      <c r="ER186" s="362"/>
      <c r="ES186" s="362"/>
      <c r="ET186" s="362"/>
      <c r="EU186" s="362"/>
      <c r="EV186" s="362"/>
      <c r="EW186" s="362"/>
      <c r="EX186" s="362"/>
      <c r="EY186" s="362"/>
      <c r="EZ186" s="362"/>
      <c r="FA186" s="362"/>
      <c r="FB186" s="362"/>
      <c r="FC186" s="362"/>
      <c r="FD186" s="362"/>
      <c r="FE186" s="362"/>
      <c r="FF186" s="362"/>
      <c r="FG186" s="362"/>
      <c r="FH186" s="362"/>
      <c r="FI186" s="362"/>
      <c r="FJ186" s="362"/>
      <c r="FK186" s="362"/>
      <c r="FL186" s="362"/>
      <c r="FM186" s="362"/>
      <c r="FN186" s="362"/>
      <c r="FO186" s="362"/>
      <c r="FP186" s="362"/>
      <c r="FQ186" s="362"/>
      <c r="FR186" s="362"/>
      <c r="FS186" s="362"/>
      <c r="FT186" s="362"/>
      <c r="FU186" s="362"/>
      <c r="FV186" s="362"/>
      <c r="FW186" s="362"/>
      <c r="FX186" s="362"/>
      <c r="FY186" s="362"/>
      <c r="FZ186" s="362"/>
      <c r="GA186" s="362"/>
      <c r="GB186" s="362"/>
      <c r="GC186" s="362"/>
      <c r="GD186" s="362"/>
      <c r="GE186" s="362"/>
      <c r="GF186" s="362"/>
      <c r="GG186" s="362"/>
      <c r="GH186" s="362"/>
      <c r="GI186" s="362"/>
      <c r="GJ186" s="362"/>
      <c r="GK186" s="362"/>
      <c r="GL186" s="362"/>
      <c r="GM186" s="362"/>
      <c r="GN186" s="362"/>
      <c r="GO186" s="362"/>
      <c r="GP186" s="362"/>
      <c r="GQ186" s="362"/>
      <c r="GR186" s="362"/>
      <c r="GS186" s="362"/>
      <c r="GT186" s="362"/>
      <c r="GU186" s="362"/>
      <c r="GV186" s="362"/>
      <c r="GW186" s="362"/>
      <c r="GX186" s="362"/>
      <c r="GY186" s="362"/>
      <c r="GZ186" s="362"/>
      <c r="HA186" s="362"/>
      <c r="HB186" s="362"/>
      <c r="HC186" s="362"/>
      <c r="HD186" s="362"/>
      <c r="HE186" s="362"/>
      <c r="HF186" s="362"/>
      <c r="HG186" s="362"/>
      <c r="HH186" s="362"/>
      <c r="HI186" s="362"/>
      <c r="HJ186" s="362"/>
      <c r="HK186" s="362"/>
      <c r="HL186" s="362"/>
      <c r="HM186" s="362"/>
      <c r="HN186" s="362"/>
      <c r="HO186" s="362"/>
      <c r="HP186" s="362"/>
      <c r="HQ186" s="362"/>
      <c r="HR186" s="362"/>
      <c r="HS186" s="362"/>
      <c r="HT186" s="362"/>
      <c r="HU186" s="362"/>
      <c r="HV186" s="362"/>
      <c r="HW186" s="362"/>
      <c r="HX186" s="362"/>
      <c r="HY186" s="362"/>
      <c r="HZ186" s="362"/>
      <c r="IA186" s="362"/>
      <c r="IB186" s="362"/>
      <c r="IC186" s="362"/>
      <c r="ID186" s="362"/>
      <c r="IE186" s="362"/>
      <c r="IF186" s="362"/>
      <c r="IG186" s="362"/>
      <c r="IH186" s="362"/>
      <c r="II186" s="362"/>
      <c r="IJ186" s="362"/>
      <c r="IK186" s="362"/>
      <c r="IL186" s="362"/>
      <c r="IM186" s="362"/>
      <c r="IN186" s="362"/>
      <c r="IO186" s="362"/>
      <c r="IP186" s="362"/>
      <c r="IQ186" s="362"/>
      <c r="IR186" s="362"/>
      <c r="IS186" s="362"/>
      <c r="IT186" s="362"/>
      <c r="IU186" s="362"/>
      <c r="IV186" s="362"/>
      <c r="IW186" s="362"/>
      <c r="IX186" s="362"/>
      <c r="IY186" s="362"/>
      <c r="IZ186" s="362"/>
      <c r="JA186" s="362"/>
      <c r="JB186" s="362"/>
      <c r="JC186" s="362"/>
      <c r="JD186" s="362"/>
      <c r="JE186" s="362"/>
      <c r="JF186" s="362"/>
      <c r="JG186" s="362"/>
      <c r="JH186" s="362"/>
      <c r="JI186" s="362"/>
      <c r="JJ186" s="362"/>
      <c r="JK186" s="362"/>
      <c r="JL186" s="362"/>
      <c r="JM186" s="362"/>
      <c r="JN186" s="362"/>
      <c r="JO186" s="362"/>
      <c r="JP186" s="362"/>
      <c r="JQ186" s="362"/>
      <c r="JR186" s="362"/>
      <c r="JS186" s="362"/>
      <c r="JT186" s="362"/>
      <c r="JU186" s="362"/>
      <c r="JV186" s="362"/>
      <c r="JW186" s="362"/>
      <c r="JX186" s="362"/>
      <c r="JY186" s="362"/>
      <c r="JZ186" s="362"/>
      <c r="KA186" s="362"/>
      <c r="KB186" s="362"/>
      <c r="KC186" s="362"/>
      <c r="KD186" s="362"/>
      <c r="KE186" s="362"/>
      <c r="KF186" s="362"/>
      <c r="KG186" s="362"/>
      <c r="KH186" s="362"/>
      <c r="KI186" s="362"/>
      <c r="KJ186" s="362"/>
      <c r="KK186" s="362"/>
      <c r="KL186" s="362"/>
      <c r="KM186" s="362"/>
      <c r="KN186" s="362"/>
      <c r="KO186" s="362"/>
      <c r="KP186" s="362"/>
      <c r="KQ186" s="362"/>
      <c r="KR186" s="362"/>
      <c r="KS186" s="362"/>
      <c r="KT186" s="362"/>
      <c r="KU186" s="362"/>
      <c r="KV186" s="362"/>
      <c r="KW186" s="362"/>
      <c r="KX186" s="362"/>
      <c r="KY186" s="362"/>
      <c r="KZ186" s="362"/>
      <c r="LA186" s="362"/>
      <c r="LB186" s="362"/>
      <c r="LC186" s="362"/>
      <c r="LD186" s="362"/>
      <c r="LE186" s="362"/>
      <c r="LF186" s="362"/>
      <c r="LG186" s="362"/>
      <c r="LH186" s="362"/>
      <c r="LI186" s="362"/>
      <c r="LJ186" s="362"/>
      <c r="LK186" s="362"/>
      <c r="LL186" s="362"/>
      <c r="LM186" s="362"/>
      <c r="LN186" s="362"/>
      <c r="LO186" s="362"/>
      <c r="LP186" s="362"/>
      <c r="LQ186" s="362"/>
      <c r="LR186" s="362"/>
      <c r="LS186" s="362"/>
      <c r="LT186" s="362"/>
      <c r="LU186" s="362"/>
      <c r="LV186" s="362"/>
      <c r="LW186" s="362"/>
      <c r="LX186" s="362"/>
      <c r="LY186" s="362"/>
      <c r="LZ186" s="362"/>
      <c r="MA186" s="362"/>
      <c r="MB186" s="362"/>
      <c r="MC186" s="362"/>
      <c r="MD186" s="362"/>
      <c r="ME186" s="362"/>
      <c r="MF186" s="362"/>
      <c r="MG186" s="362"/>
      <c r="MH186" s="362"/>
      <c r="MI186" s="362"/>
      <c r="MJ186" s="362"/>
      <c r="MK186" s="362"/>
      <c r="ML186" s="362"/>
      <c r="MM186" s="362"/>
      <c r="MN186" s="362"/>
      <c r="MO186" s="362"/>
      <c r="MP186" s="362"/>
      <c r="MQ186" s="362"/>
      <c r="MR186" s="362"/>
      <c r="MS186" s="362"/>
      <c r="MT186" s="362"/>
      <c r="MU186" s="362"/>
      <c r="MV186" s="362"/>
      <c r="MW186" s="362"/>
      <c r="MX186" s="362"/>
      <c r="MY186" s="362"/>
      <c r="MZ186" s="362"/>
      <c r="NA186" s="362"/>
      <c r="NB186" s="362"/>
      <c r="NC186" s="362"/>
      <c r="ND186" s="362"/>
      <c r="NE186" s="362"/>
      <c r="NF186" s="362"/>
      <c r="NG186" s="362"/>
      <c r="NH186" s="362"/>
      <c r="NI186" s="362"/>
      <c r="NJ186" s="362"/>
      <c r="NK186" s="362"/>
      <c r="NL186" s="362"/>
      <c r="NM186" s="362"/>
      <c r="NN186" s="362"/>
      <c r="NO186" s="362"/>
      <c r="NP186" s="362"/>
      <c r="NQ186" s="362"/>
      <c r="NR186" s="362"/>
      <c r="NS186" s="362"/>
      <c r="NT186" s="362"/>
      <c r="NU186" s="362"/>
      <c r="NV186" s="362"/>
      <c r="NW186" s="362"/>
      <c r="NX186" s="362"/>
      <c r="NY186" s="362"/>
      <c r="NZ186" s="362"/>
      <c r="OA186" s="362"/>
      <c r="OB186" s="362"/>
      <c r="OC186" s="362"/>
      <c r="OD186" s="362"/>
      <c r="OE186" s="362"/>
      <c r="OF186" s="362"/>
      <c r="OG186" s="362"/>
      <c r="OH186" s="362"/>
      <c r="OI186" s="362"/>
      <c r="OJ186" s="362"/>
      <c r="OK186" s="362"/>
      <c r="OL186" s="362"/>
      <c r="OM186" s="362"/>
      <c r="ON186" s="362"/>
      <c r="OO186" s="362"/>
      <c r="OP186" s="362"/>
      <c r="OQ186" s="362"/>
      <c r="OR186" s="362"/>
      <c r="OS186" s="362"/>
      <c r="OT186" s="362"/>
      <c r="OU186" s="362"/>
      <c r="OV186" s="362"/>
      <c r="OW186" s="362"/>
      <c r="OX186" s="362"/>
      <c r="OY186" s="362"/>
      <c r="OZ186" s="362"/>
      <c r="PA186" s="362"/>
      <c r="PB186" s="362"/>
      <c r="PC186" s="362"/>
      <c r="PD186" s="362"/>
      <c r="PE186" s="362"/>
      <c r="PF186" s="362"/>
      <c r="PG186" s="362"/>
      <c r="PH186" s="362"/>
      <c r="PI186" s="362"/>
      <c r="PJ186" s="362"/>
      <c r="PK186" s="362"/>
      <c r="PL186" s="362"/>
      <c r="PM186" s="362"/>
      <c r="PN186" s="362"/>
      <c r="PO186" s="362"/>
      <c r="PP186" s="362"/>
      <c r="PQ186" s="362"/>
      <c r="PR186" s="362"/>
      <c r="PS186" s="362"/>
      <c r="PT186" s="362"/>
      <c r="PU186" s="362"/>
      <c r="PV186" s="362"/>
      <c r="PW186" s="362"/>
      <c r="PX186" s="362"/>
      <c r="PY186" s="362"/>
      <c r="PZ186" s="362"/>
      <c r="QA186" s="362"/>
      <c r="QB186" s="362"/>
      <c r="QC186" s="362"/>
      <c r="QD186" s="362"/>
      <c r="QE186" s="362"/>
      <c r="QF186" s="362"/>
      <c r="QG186" s="362"/>
      <c r="QH186" s="362"/>
      <c r="QI186" s="362"/>
      <c r="QJ186" s="362"/>
      <c r="QK186" s="362"/>
      <c r="QL186" s="362"/>
      <c r="QM186" s="362"/>
      <c r="QN186" s="362"/>
      <c r="QO186" s="362"/>
      <c r="QP186" s="362"/>
      <c r="QQ186" s="362"/>
      <c r="QR186" s="362"/>
      <c r="QS186" s="362"/>
      <c r="QT186" s="362"/>
      <c r="QU186" s="362"/>
    </row>
    <row r="187" spans="1:463" s="391" customFormat="1" ht="159.6" customHeight="1">
      <c r="A187" s="360"/>
      <c r="B187" s="461"/>
      <c r="C187" s="455"/>
      <c r="D187" s="803"/>
      <c r="E187" s="804"/>
      <c r="F187" s="472"/>
      <c r="G187" s="453"/>
      <c r="H187" s="796"/>
      <c r="I187" s="428" t="s">
        <v>1272</v>
      </c>
      <c r="J187" s="410" t="s">
        <v>600</v>
      </c>
      <c r="K187" s="453" t="s">
        <v>363</v>
      </c>
      <c r="L187" s="453" t="s">
        <v>330</v>
      </c>
      <c r="M187" s="845"/>
      <c r="N187" s="408"/>
      <c r="O187" s="455"/>
      <c r="P187" s="455"/>
      <c r="Q187" s="455"/>
      <c r="R187" s="455" t="s">
        <v>522</v>
      </c>
      <c r="S187" s="453"/>
      <c r="W187" s="362"/>
      <c r="X187" s="362"/>
      <c r="Y187" s="362"/>
      <c r="Z187" s="362"/>
      <c r="AA187" s="362"/>
      <c r="AB187" s="362"/>
      <c r="AC187" s="362"/>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362"/>
      <c r="AY187" s="362"/>
      <c r="AZ187" s="362"/>
      <c r="BA187" s="362"/>
      <c r="BB187" s="362"/>
      <c r="BC187" s="362"/>
      <c r="BD187" s="362"/>
      <c r="BE187" s="362"/>
      <c r="BF187" s="362"/>
      <c r="BG187" s="362"/>
      <c r="BH187" s="362"/>
      <c r="BI187" s="362"/>
      <c r="BJ187" s="362"/>
      <c r="BK187" s="362"/>
      <c r="BL187" s="362"/>
      <c r="BM187" s="362"/>
      <c r="BN187" s="362"/>
      <c r="BO187" s="362"/>
      <c r="BP187" s="362"/>
      <c r="BQ187" s="362"/>
      <c r="BR187" s="362"/>
      <c r="BS187" s="362"/>
      <c r="BT187" s="362"/>
      <c r="BU187" s="362"/>
      <c r="BV187" s="362"/>
      <c r="BW187" s="362"/>
      <c r="BX187" s="362"/>
      <c r="BY187" s="362"/>
      <c r="BZ187" s="362"/>
      <c r="CA187" s="362"/>
      <c r="CB187" s="362"/>
      <c r="CC187" s="362"/>
      <c r="CD187" s="362"/>
      <c r="CE187" s="362"/>
      <c r="CF187" s="362"/>
      <c r="CG187" s="362"/>
      <c r="CH187" s="362"/>
      <c r="CI187" s="362"/>
      <c r="CJ187" s="362"/>
      <c r="CK187" s="362"/>
      <c r="CL187" s="362"/>
      <c r="CM187" s="362"/>
      <c r="CN187" s="362"/>
      <c r="CO187" s="362"/>
      <c r="CP187" s="362"/>
      <c r="CQ187" s="362"/>
      <c r="CR187" s="362"/>
      <c r="CS187" s="362"/>
      <c r="CT187" s="362"/>
      <c r="CU187" s="362"/>
      <c r="CV187" s="362"/>
      <c r="CW187" s="362"/>
      <c r="CX187" s="362"/>
      <c r="CY187" s="362"/>
      <c r="CZ187" s="362"/>
      <c r="DA187" s="362"/>
      <c r="DB187" s="362"/>
      <c r="DC187" s="362"/>
      <c r="DD187" s="362"/>
      <c r="DE187" s="362"/>
      <c r="DF187" s="362"/>
      <c r="DG187" s="362"/>
      <c r="DH187" s="362"/>
      <c r="DI187" s="362"/>
      <c r="DJ187" s="362"/>
      <c r="DK187" s="362"/>
      <c r="DL187" s="362"/>
      <c r="DM187" s="362"/>
      <c r="DN187" s="362"/>
      <c r="DO187" s="362"/>
      <c r="DP187" s="362"/>
      <c r="DQ187" s="362"/>
      <c r="DR187" s="362"/>
      <c r="DS187" s="362"/>
      <c r="DT187" s="362"/>
      <c r="DU187" s="362"/>
      <c r="DV187" s="362"/>
      <c r="DW187" s="362"/>
      <c r="DX187" s="362"/>
      <c r="DY187" s="362"/>
      <c r="DZ187" s="362"/>
      <c r="EA187" s="362"/>
      <c r="EB187" s="362"/>
      <c r="EC187" s="362"/>
      <c r="ED187" s="362"/>
      <c r="EE187" s="362"/>
      <c r="EF187" s="362"/>
      <c r="EG187" s="362"/>
      <c r="EH187" s="362"/>
      <c r="EI187" s="362"/>
      <c r="EJ187" s="362"/>
      <c r="EK187" s="362"/>
      <c r="EL187" s="362"/>
      <c r="EM187" s="362"/>
      <c r="EN187" s="362"/>
      <c r="EO187" s="362"/>
      <c r="EP187" s="362"/>
      <c r="EQ187" s="362"/>
      <c r="ER187" s="362"/>
      <c r="ES187" s="362"/>
      <c r="ET187" s="362"/>
      <c r="EU187" s="362"/>
      <c r="EV187" s="362"/>
      <c r="EW187" s="362"/>
      <c r="EX187" s="362"/>
      <c r="EY187" s="362"/>
      <c r="EZ187" s="362"/>
      <c r="FA187" s="362"/>
      <c r="FB187" s="362"/>
      <c r="FC187" s="362"/>
      <c r="FD187" s="362"/>
      <c r="FE187" s="362"/>
      <c r="FF187" s="362"/>
      <c r="FG187" s="362"/>
      <c r="FH187" s="362"/>
      <c r="FI187" s="362"/>
      <c r="FJ187" s="362"/>
      <c r="FK187" s="362"/>
      <c r="FL187" s="362"/>
      <c r="FM187" s="362"/>
      <c r="FN187" s="362"/>
      <c r="FO187" s="362"/>
      <c r="FP187" s="362"/>
      <c r="FQ187" s="362"/>
      <c r="FR187" s="362"/>
      <c r="FS187" s="362"/>
      <c r="FT187" s="362"/>
      <c r="FU187" s="362"/>
      <c r="FV187" s="362"/>
      <c r="FW187" s="362"/>
      <c r="FX187" s="362"/>
      <c r="FY187" s="362"/>
      <c r="FZ187" s="362"/>
      <c r="GA187" s="362"/>
      <c r="GB187" s="362"/>
      <c r="GC187" s="362"/>
      <c r="GD187" s="362"/>
      <c r="GE187" s="362"/>
      <c r="GF187" s="362"/>
      <c r="GG187" s="362"/>
      <c r="GH187" s="362"/>
      <c r="GI187" s="362"/>
      <c r="GJ187" s="362"/>
      <c r="GK187" s="362"/>
      <c r="GL187" s="362"/>
      <c r="GM187" s="362"/>
      <c r="GN187" s="362"/>
      <c r="GO187" s="362"/>
      <c r="GP187" s="362"/>
      <c r="GQ187" s="362"/>
      <c r="GR187" s="362"/>
      <c r="GS187" s="362"/>
      <c r="GT187" s="362"/>
      <c r="GU187" s="362"/>
      <c r="GV187" s="362"/>
      <c r="GW187" s="362"/>
      <c r="GX187" s="362"/>
      <c r="GY187" s="362"/>
      <c r="GZ187" s="362"/>
      <c r="HA187" s="362"/>
      <c r="HB187" s="362"/>
      <c r="HC187" s="362"/>
      <c r="HD187" s="362"/>
      <c r="HE187" s="362"/>
      <c r="HF187" s="362"/>
      <c r="HG187" s="362"/>
      <c r="HH187" s="362"/>
      <c r="HI187" s="362"/>
      <c r="HJ187" s="362"/>
      <c r="HK187" s="362"/>
      <c r="HL187" s="362"/>
      <c r="HM187" s="362"/>
      <c r="HN187" s="362"/>
      <c r="HO187" s="362"/>
      <c r="HP187" s="362"/>
      <c r="HQ187" s="362"/>
      <c r="HR187" s="362"/>
      <c r="HS187" s="362"/>
      <c r="HT187" s="362"/>
      <c r="HU187" s="362"/>
      <c r="HV187" s="362"/>
      <c r="HW187" s="362"/>
      <c r="HX187" s="362"/>
      <c r="HY187" s="362"/>
      <c r="HZ187" s="362"/>
      <c r="IA187" s="362"/>
      <c r="IB187" s="362"/>
      <c r="IC187" s="362"/>
      <c r="ID187" s="362"/>
      <c r="IE187" s="362"/>
      <c r="IF187" s="362"/>
      <c r="IG187" s="362"/>
      <c r="IH187" s="362"/>
      <c r="II187" s="362"/>
      <c r="IJ187" s="362"/>
      <c r="IK187" s="362"/>
      <c r="IL187" s="362"/>
      <c r="IM187" s="362"/>
      <c r="IN187" s="362"/>
      <c r="IO187" s="362"/>
      <c r="IP187" s="362"/>
      <c r="IQ187" s="362"/>
      <c r="IR187" s="362"/>
      <c r="IS187" s="362"/>
      <c r="IT187" s="362"/>
      <c r="IU187" s="362"/>
      <c r="IV187" s="362"/>
      <c r="IW187" s="362"/>
      <c r="IX187" s="362"/>
      <c r="IY187" s="362"/>
      <c r="IZ187" s="362"/>
      <c r="JA187" s="362"/>
      <c r="JB187" s="362"/>
      <c r="JC187" s="362"/>
      <c r="JD187" s="362"/>
      <c r="JE187" s="362"/>
      <c r="JF187" s="362"/>
      <c r="JG187" s="362"/>
      <c r="JH187" s="362"/>
      <c r="JI187" s="362"/>
      <c r="JJ187" s="362"/>
      <c r="JK187" s="362"/>
      <c r="JL187" s="362"/>
      <c r="JM187" s="362"/>
      <c r="JN187" s="362"/>
      <c r="JO187" s="362"/>
      <c r="JP187" s="362"/>
      <c r="JQ187" s="362"/>
      <c r="JR187" s="362"/>
      <c r="JS187" s="362"/>
      <c r="JT187" s="362"/>
      <c r="JU187" s="362"/>
      <c r="JV187" s="362"/>
      <c r="JW187" s="362"/>
      <c r="JX187" s="362"/>
      <c r="JY187" s="362"/>
      <c r="JZ187" s="362"/>
      <c r="KA187" s="362"/>
      <c r="KB187" s="362"/>
      <c r="KC187" s="362"/>
      <c r="KD187" s="362"/>
      <c r="KE187" s="362"/>
      <c r="KF187" s="362"/>
      <c r="KG187" s="362"/>
      <c r="KH187" s="362"/>
      <c r="KI187" s="362"/>
      <c r="KJ187" s="362"/>
      <c r="KK187" s="362"/>
      <c r="KL187" s="362"/>
      <c r="KM187" s="362"/>
      <c r="KN187" s="362"/>
      <c r="KO187" s="362"/>
      <c r="KP187" s="362"/>
      <c r="KQ187" s="362"/>
      <c r="KR187" s="362"/>
      <c r="KS187" s="362"/>
      <c r="KT187" s="362"/>
      <c r="KU187" s="362"/>
      <c r="KV187" s="362"/>
      <c r="KW187" s="362"/>
      <c r="KX187" s="362"/>
      <c r="KY187" s="362"/>
      <c r="KZ187" s="362"/>
      <c r="LA187" s="362"/>
      <c r="LB187" s="362"/>
      <c r="LC187" s="362"/>
      <c r="LD187" s="362"/>
      <c r="LE187" s="362"/>
      <c r="LF187" s="362"/>
      <c r="LG187" s="362"/>
      <c r="LH187" s="362"/>
      <c r="LI187" s="362"/>
      <c r="LJ187" s="362"/>
      <c r="LK187" s="362"/>
      <c r="LL187" s="362"/>
      <c r="LM187" s="362"/>
      <c r="LN187" s="362"/>
      <c r="LO187" s="362"/>
      <c r="LP187" s="362"/>
      <c r="LQ187" s="362"/>
      <c r="LR187" s="362"/>
      <c r="LS187" s="362"/>
      <c r="LT187" s="362"/>
      <c r="LU187" s="362"/>
      <c r="LV187" s="362"/>
      <c r="LW187" s="362"/>
      <c r="LX187" s="362"/>
      <c r="LY187" s="362"/>
      <c r="LZ187" s="362"/>
      <c r="MA187" s="362"/>
      <c r="MB187" s="362"/>
      <c r="MC187" s="362"/>
      <c r="MD187" s="362"/>
      <c r="ME187" s="362"/>
      <c r="MF187" s="362"/>
      <c r="MG187" s="362"/>
      <c r="MH187" s="362"/>
      <c r="MI187" s="362"/>
      <c r="MJ187" s="362"/>
      <c r="MK187" s="362"/>
      <c r="ML187" s="362"/>
      <c r="MM187" s="362"/>
      <c r="MN187" s="362"/>
      <c r="MO187" s="362"/>
      <c r="MP187" s="362"/>
      <c r="MQ187" s="362"/>
      <c r="MR187" s="362"/>
      <c r="MS187" s="362"/>
      <c r="MT187" s="362"/>
      <c r="MU187" s="362"/>
      <c r="MV187" s="362"/>
      <c r="MW187" s="362"/>
      <c r="MX187" s="362"/>
      <c r="MY187" s="362"/>
      <c r="MZ187" s="362"/>
      <c r="NA187" s="362"/>
      <c r="NB187" s="362"/>
      <c r="NC187" s="362"/>
      <c r="ND187" s="362"/>
      <c r="NE187" s="362"/>
      <c r="NF187" s="362"/>
      <c r="NG187" s="362"/>
      <c r="NH187" s="362"/>
      <c r="NI187" s="362"/>
      <c r="NJ187" s="362"/>
      <c r="NK187" s="362"/>
      <c r="NL187" s="362"/>
      <c r="NM187" s="362"/>
      <c r="NN187" s="362"/>
      <c r="NO187" s="362"/>
      <c r="NP187" s="362"/>
      <c r="NQ187" s="362"/>
      <c r="NR187" s="362"/>
      <c r="NS187" s="362"/>
      <c r="NT187" s="362"/>
      <c r="NU187" s="362"/>
      <c r="NV187" s="362"/>
      <c r="NW187" s="362"/>
      <c r="NX187" s="362"/>
      <c r="NY187" s="362"/>
      <c r="NZ187" s="362"/>
      <c r="OA187" s="362"/>
      <c r="OB187" s="362"/>
      <c r="OC187" s="362"/>
      <c r="OD187" s="362"/>
      <c r="OE187" s="362"/>
      <c r="OF187" s="362"/>
      <c r="OG187" s="362"/>
      <c r="OH187" s="362"/>
      <c r="OI187" s="362"/>
      <c r="OJ187" s="362"/>
      <c r="OK187" s="362"/>
      <c r="OL187" s="362"/>
      <c r="OM187" s="362"/>
      <c r="ON187" s="362"/>
      <c r="OO187" s="362"/>
      <c r="OP187" s="362"/>
      <c r="OQ187" s="362"/>
      <c r="OR187" s="362"/>
      <c r="OS187" s="362"/>
      <c r="OT187" s="362"/>
      <c r="OU187" s="362"/>
      <c r="OV187" s="362"/>
      <c r="OW187" s="362"/>
      <c r="OX187" s="362"/>
      <c r="OY187" s="362"/>
      <c r="OZ187" s="362"/>
      <c r="PA187" s="362"/>
      <c r="PB187" s="362"/>
      <c r="PC187" s="362"/>
      <c r="PD187" s="362"/>
      <c r="PE187" s="362"/>
      <c r="PF187" s="362"/>
      <c r="PG187" s="362"/>
      <c r="PH187" s="362"/>
      <c r="PI187" s="362"/>
      <c r="PJ187" s="362"/>
      <c r="PK187" s="362"/>
      <c r="PL187" s="362"/>
      <c r="PM187" s="362"/>
      <c r="PN187" s="362"/>
      <c r="PO187" s="362"/>
      <c r="PP187" s="362"/>
      <c r="PQ187" s="362"/>
      <c r="PR187" s="362"/>
      <c r="PS187" s="362"/>
      <c r="PT187" s="362"/>
      <c r="PU187" s="362"/>
      <c r="PV187" s="362"/>
      <c r="PW187" s="362"/>
      <c r="PX187" s="362"/>
      <c r="PY187" s="362"/>
      <c r="PZ187" s="362"/>
      <c r="QA187" s="362"/>
      <c r="QB187" s="362"/>
      <c r="QC187" s="362"/>
      <c r="QD187" s="362"/>
      <c r="QE187" s="362"/>
      <c r="QF187" s="362"/>
      <c r="QG187" s="362"/>
      <c r="QH187" s="362"/>
      <c r="QI187" s="362"/>
      <c r="QJ187" s="362"/>
      <c r="QK187" s="362"/>
      <c r="QL187" s="362"/>
      <c r="QM187" s="362"/>
      <c r="QN187" s="362"/>
      <c r="QO187" s="362"/>
      <c r="QP187" s="362"/>
      <c r="QQ187" s="362"/>
      <c r="QR187" s="362"/>
      <c r="QS187" s="362"/>
      <c r="QT187" s="362"/>
      <c r="QU187" s="362"/>
    </row>
    <row r="188" spans="1:463" s="362" customFormat="1" ht="160.19999999999999" customHeight="1">
      <c r="A188" s="360"/>
      <c r="B188" s="461"/>
      <c r="C188" s="455"/>
      <c r="D188" s="803"/>
      <c r="E188" s="804"/>
      <c r="F188" s="472" t="s">
        <v>71</v>
      </c>
      <c r="G188" s="453" t="s">
        <v>12</v>
      </c>
      <c r="H188" s="796"/>
      <c r="I188" s="454" t="s">
        <v>1197</v>
      </c>
      <c r="J188" s="410" t="s">
        <v>600</v>
      </c>
      <c r="K188" s="453" t="s">
        <v>363</v>
      </c>
      <c r="L188" s="453" t="s">
        <v>330</v>
      </c>
      <c r="M188" s="845"/>
      <c r="N188" s="408">
        <f>COUNTIF($M186:$M186,"x")</f>
        <v>1</v>
      </c>
      <c r="O188" s="455"/>
      <c r="P188" s="455"/>
      <c r="Q188" s="455" t="s">
        <v>522</v>
      </c>
      <c r="R188" s="455"/>
      <c r="S188" s="410"/>
    </row>
    <row r="189" spans="1:463" s="362" customFormat="1" ht="60.6" customHeight="1">
      <c r="A189" s="360"/>
      <c r="B189" s="461"/>
      <c r="C189" s="455"/>
      <c r="D189" s="803"/>
      <c r="E189" s="804"/>
      <c r="F189" s="472"/>
      <c r="G189" s="453"/>
      <c r="H189" s="796"/>
      <c r="I189" s="454" t="s">
        <v>1140</v>
      </c>
      <c r="J189" s="410" t="s">
        <v>600</v>
      </c>
      <c r="K189" s="453" t="s">
        <v>363</v>
      </c>
      <c r="L189" s="453" t="s">
        <v>330</v>
      </c>
      <c r="M189" s="845"/>
      <c r="N189" s="408"/>
      <c r="O189" s="455" t="s">
        <v>523</v>
      </c>
      <c r="P189" s="455"/>
      <c r="Q189" s="455"/>
      <c r="R189" s="455"/>
      <c r="S189" s="410"/>
    </row>
    <row r="190" spans="1:463" s="362" customFormat="1" ht="63.6" customHeight="1">
      <c r="A190" s="360"/>
      <c r="B190" s="461"/>
      <c r="C190" s="455"/>
      <c r="D190" s="803"/>
      <c r="E190" s="804"/>
      <c r="F190" s="473"/>
      <c r="G190" s="453"/>
      <c r="H190" s="797"/>
      <c r="I190" s="454" t="s">
        <v>1138</v>
      </c>
      <c r="J190" s="410" t="s">
        <v>600</v>
      </c>
      <c r="K190" s="453" t="s">
        <v>363</v>
      </c>
      <c r="L190" s="453" t="s">
        <v>330</v>
      </c>
      <c r="M190" s="794"/>
      <c r="N190" s="408"/>
      <c r="O190" s="455" t="s">
        <v>523</v>
      </c>
      <c r="P190" s="455"/>
      <c r="Q190" s="455"/>
      <c r="R190" s="455"/>
      <c r="S190" s="410"/>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c r="IR190" s="2"/>
      <c r="IS190" s="2"/>
      <c r="IT190" s="2"/>
      <c r="IU190" s="2"/>
      <c r="IV190" s="2"/>
      <c r="IW190" s="2"/>
      <c r="IX190" s="2"/>
      <c r="IY190" s="2"/>
      <c r="IZ190" s="2"/>
      <c r="JA190" s="2"/>
      <c r="JB190" s="2"/>
      <c r="JC190" s="2"/>
      <c r="JD190" s="2"/>
      <c r="JE190" s="2"/>
      <c r="JF190" s="2"/>
      <c r="JG190" s="2"/>
      <c r="JH190" s="2"/>
      <c r="JI190" s="2"/>
      <c r="JJ190" s="2"/>
      <c r="JK190" s="2"/>
      <c r="JL190" s="2"/>
      <c r="JM190" s="2"/>
      <c r="JN190" s="2"/>
      <c r="JO190" s="2"/>
      <c r="JP190" s="2"/>
      <c r="JQ190" s="2"/>
      <c r="JR190" s="2"/>
      <c r="JS190" s="2"/>
      <c r="JT190" s="2"/>
      <c r="JU190" s="2"/>
      <c r="JV190" s="2"/>
      <c r="JW190" s="2"/>
      <c r="JX190" s="2"/>
      <c r="JY190" s="2"/>
      <c r="JZ190" s="2"/>
      <c r="KA190" s="2"/>
      <c r="KB190" s="2"/>
      <c r="KC190" s="2"/>
      <c r="KD190" s="2"/>
      <c r="KE190" s="2"/>
      <c r="KF190" s="2"/>
      <c r="KG190" s="2"/>
      <c r="KH190" s="2"/>
      <c r="KI190" s="2"/>
      <c r="KJ190" s="2"/>
      <c r="KK190" s="2"/>
      <c r="KL190" s="2"/>
      <c r="KM190" s="2"/>
      <c r="KN190" s="2"/>
      <c r="KO190" s="2"/>
      <c r="KP190" s="2"/>
      <c r="KQ190" s="2"/>
      <c r="KR190" s="2"/>
      <c r="KS190" s="2"/>
      <c r="KT190" s="2"/>
      <c r="KU190" s="2"/>
      <c r="KV190" s="2"/>
      <c r="KW190" s="2"/>
      <c r="KX190" s="2"/>
      <c r="KY190" s="2"/>
      <c r="KZ190" s="2"/>
      <c r="LA190" s="2"/>
      <c r="LB190" s="2"/>
      <c r="LC190" s="2"/>
      <c r="LD190" s="2"/>
      <c r="LE190" s="2"/>
      <c r="LF190" s="2"/>
      <c r="LG190" s="2"/>
      <c r="LH190" s="2"/>
      <c r="LI190" s="2"/>
      <c r="LJ190" s="2"/>
      <c r="LK190" s="2"/>
      <c r="LL190" s="2"/>
      <c r="LM190" s="2"/>
      <c r="LN190" s="2"/>
      <c r="LO190" s="2"/>
      <c r="LP190" s="2"/>
      <c r="LQ190" s="2"/>
      <c r="LR190" s="2"/>
      <c r="LS190" s="2"/>
      <c r="LT190" s="2"/>
      <c r="LU190" s="2"/>
      <c r="LV190" s="2"/>
      <c r="LW190" s="2"/>
      <c r="LX190" s="2"/>
      <c r="LY190" s="2"/>
      <c r="LZ190" s="2"/>
      <c r="MA190" s="2"/>
      <c r="MB190" s="2"/>
      <c r="MC190" s="2"/>
      <c r="MD190" s="2"/>
      <c r="ME190" s="2"/>
      <c r="MF190" s="2"/>
      <c r="MG190" s="2"/>
      <c r="MH190" s="2"/>
      <c r="MI190" s="2"/>
      <c r="MJ190" s="2"/>
      <c r="MK190" s="2"/>
      <c r="ML190" s="2"/>
      <c r="MM190" s="2"/>
      <c r="MN190" s="2"/>
      <c r="MO190" s="2"/>
      <c r="MP190" s="2"/>
      <c r="MQ190" s="2"/>
      <c r="MR190" s="2"/>
      <c r="MS190" s="2"/>
      <c r="MT190" s="2"/>
      <c r="MU190" s="2"/>
      <c r="MV190" s="2"/>
      <c r="MW190" s="2"/>
      <c r="MX190" s="2"/>
      <c r="MY190" s="2"/>
      <c r="MZ190" s="2"/>
      <c r="NA190" s="2"/>
      <c r="NB190" s="2"/>
      <c r="NC190" s="2"/>
      <c r="ND190" s="2"/>
      <c r="NE190" s="2"/>
      <c r="NF190" s="2"/>
      <c r="NG190" s="2"/>
      <c r="NH190" s="2"/>
      <c r="NI190" s="2"/>
      <c r="NJ190" s="2"/>
      <c r="NK190" s="2"/>
      <c r="NL190" s="2"/>
      <c r="NM190" s="2"/>
      <c r="NN190" s="2"/>
      <c r="NO190" s="2"/>
      <c r="NP190" s="2"/>
      <c r="NQ190" s="2"/>
      <c r="NR190" s="2"/>
      <c r="NS190" s="2"/>
      <c r="NT190" s="2"/>
      <c r="NU190" s="2"/>
      <c r="NV190" s="2"/>
      <c r="NW190" s="2"/>
      <c r="NX190" s="2"/>
      <c r="NY190" s="2"/>
      <c r="NZ190" s="2"/>
      <c r="OA190" s="2"/>
      <c r="OB190" s="2"/>
      <c r="OC190" s="2"/>
      <c r="OD190" s="2"/>
      <c r="OE190" s="2"/>
      <c r="OF190" s="2"/>
      <c r="OG190" s="2"/>
      <c r="OH190" s="2"/>
      <c r="OI190" s="2"/>
      <c r="OJ190" s="2"/>
      <c r="OK190" s="2"/>
      <c r="OL190" s="2"/>
      <c r="OM190" s="2"/>
      <c r="ON190" s="2"/>
      <c r="OO190" s="2"/>
      <c r="OP190" s="2"/>
      <c r="OQ190" s="2"/>
      <c r="OR190" s="2"/>
      <c r="OS190" s="2"/>
      <c r="OT190" s="2"/>
      <c r="OU190" s="2"/>
      <c r="OV190" s="2"/>
      <c r="OW190" s="2"/>
      <c r="OX190" s="2"/>
      <c r="OY190" s="2"/>
      <c r="OZ190" s="2"/>
      <c r="PA190" s="2"/>
      <c r="PB190" s="2"/>
      <c r="PC190" s="2"/>
      <c r="PD190" s="2"/>
      <c r="PE190" s="2"/>
      <c r="PF190" s="2"/>
      <c r="PG190" s="2"/>
      <c r="PH190" s="2"/>
      <c r="PI190" s="2"/>
      <c r="PJ190" s="2"/>
      <c r="PK190" s="2"/>
      <c r="PL190" s="2"/>
      <c r="PM190" s="2"/>
      <c r="PN190" s="2"/>
      <c r="PO190" s="2"/>
      <c r="PP190" s="2"/>
      <c r="PQ190" s="2"/>
      <c r="PR190" s="2"/>
      <c r="PS190" s="2"/>
      <c r="PT190" s="2"/>
      <c r="PU190" s="2"/>
      <c r="PV190" s="2"/>
      <c r="PW190" s="2"/>
      <c r="PX190" s="2"/>
      <c r="PY190" s="2"/>
      <c r="PZ190" s="2"/>
      <c r="QA190" s="2"/>
      <c r="QB190" s="2"/>
      <c r="QC190" s="2"/>
      <c r="QD190" s="2"/>
      <c r="QE190" s="2"/>
      <c r="QF190" s="2"/>
      <c r="QG190" s="2"/>
      <c r="QH190" s="2"/>
      <c r="QI190" s="2"/>
      <c r="QJ190" s="2"/>
      <c r="QK190" s="2"/>
      <c r="QL190" s="2"/>
      <c r="QM190" s="2"/>
      <c r="QN190" s="2"/>
      <c r="QO190" s="2"/>
      <c r="QP190" s="2"/>
      <c r="QQ190" s="2"/>
      <c r="QR190" s="2"/>
      <c r="QS190" s="2"/>
      <c r="QT190" s="2"/>
      <c r="QU190" s="2"/>
    </row>
    <row r="191" spans="1:463" s="362" customFormat="1" ht="60.75" customHeight="1">
      <c r="A191" s="360"/>
      <c r="B191" s="461">
        <v>440</v>
      </c>
      <c r="C191" s="455">
        <v>571</v>
      </c>
      <c r="D191" s="469" t="s">
        <v>258</v>
      </c>
      <c r="E191" s="453" t="s">
        <v>10</v>
      </c>
      <c r="F191" s="477" t="s">
        <v>72</v>
      </c>
      <c r="G191" s="453" t="s">
        <v>12</v>
      </c>
      <c r="H191" s="454" t="s">
        <v>72</v>
      </c>
      <c r="I191" s="454" t="s">
        <v>1014</v>
      </c>
      <c r="J191" s="410" t="s">
        <v>600</v>
      </c>
      <c r="K191" s="453" t="s">
        <v>363</v>
      </c>
      <c r="L191" s="453" t="s">
        <v>330</v>
      </c>
      <c r="M191" s="455" t="s">
        <v>184</v>
      </c>
      <c r="N191" s="408">
        <f t="shared" ref="N191" si="9">COUNTIF($M191:$M191,"x")</f>
        <v>1</v>
      </c>
      <c r="O191" s="455" t="s">
        <v>1155</v>
      </c>
      <c r="P191" s="455" t="s">
        <v>1155</v>
      </c>
      <c r="Q191" s="455" t="s">
        <v>1155</v>
      </c>
      <c r="R191" s="455" t="s">
        <v>1155</v>
      </c>
      <c r="S191" s="410"/>
      <c r="W191" s="392"/>
      <c r="X191" s="392"/>
      <c r="Y191" s="392"/>
      <c r="Z191" s="392"/>
      <c r="AA191" s="392"/>
      <c r="AB191" s="392"/>
      <c r="AC191" s="392"/>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2"/>
      <c r="AY191" s="392"/>
      <c r="AZ191" s="392"/>
      <c r="BA191" s="392"/>
      <c r="BB191" s="392"/>
      <c r="BC191" s="392"/>
      <c r="BD191" s="392"/>
      <c r="BE191" s="392"/>
      <c r="BF191" s="392"/>
      <c r="BG191" s="392"/>
      <c r="BH191" s="392"/>
      <c r="BI191" s="392"/>
      <c r="BJ191" s="392"/>
      <c r="BK191" s="392"/>
      <c r="BL191" s="392"/>
      <c r="BM191" s="392"/>
      <c r="BN191" s="392"/>
      <c r="BO191" s="392"/>
      <c r="BP191" s="392"/>
      <c r="BQ191" s="392"/>
      <c r="BR191" s="392"/>
      <c r="BS191" s="392"/>
      <c r="BT191" s="392"/>
      <c r="BU191" s="392"/>
      <c r="BV191" s="392"/>
      <c r="BW191" s="392"/>
      <c r="BX191" s="392"/>
      <c r="BY191" s="392"/>
      <c r="BZ191" s="392"/>
      <c r="CA191" s="392"/>
      <c r="CB191" s="392"/>
      <c r="CC191" s="392"/>
      <c r="CD191" s="392"/>
      <c r="CE191" s="392"/>
      <c r="CF191" s="392"/>
      <c r="CG191" s="392"/>
      <c r="CH191" s="392"/>
      <c r="CI191" s="392"/>
      <c r="CJ191" s="392"/>
      <c r="CK191" s="392"/>
      <c r="CL191" s="392"/>
      <c r="CM191" s="392"/>
      <c r="CN191" s="392"/>
      <c r="CO191" s="392"/>
      <c r="CP191" s="392"/>
      <c r="CQ191" s="392"/>
      <c r="CR191" s="392"/>
      <c r="CS191" s="392"/>
      <c r="CT191" s="392"/>
      <c r="CU191" s="392"/>
      <c r="CV191" s="392"/>
      <c r="CW191" s="392"/>
      <c r="CX191" s="392"/>
      <c r="CY191" s="392"/>
      <c r="CZ191" s="392"/>
      <c r="DA191" s="392"/>
      <c r="DB191" s="392"/>
      <c r="DC191" s="392"/>
      <c r="DD191" s="392"/>
      <c r="DE191" s="392"/>
      <c r="DF191" s="392"/>
      <c r="DG191" s="392"/>
      <c r="DH191" s="392"/>
      <c r="DI191" s="392"/>
      <c r="DJ191" s="392"/>
      <c r="DK191" s="392"/>
      <c r="DL191" s="392"/>
      <c r="DM191" s="392"/>
      <c r="DN191" s="392"/>
      <c r="DO191" s="392"/>
      <c r="DP191" s="392"/>
      <c r="DQ191" s="392"/>
      <c r="DR191" s="392"/>
      <c r="DS191" s="392"/>
      <c r="DT191" s="392"/>
      <c r="DU191" s="392"/>
      <c r="DV191" s="392"/>
      <c r="DW191" s="392"/>
      <c r="DX191" s="392"/>
      <c r="DY191" s="392"/>
      <c r="DZ191" s="392"/>
      <c r="EA191" s="392"/>
      <c r="EB191" s="392"/>
      <c r="EC191" s="392"/>
      <c r="ED191" s="392"/>
      <c r="EE191" s="392"/>
      <c r="EF191" s="392"/>
      <c r="EG191" s="392"/>
      <c r="EH191" s="392"/>
      <c r="EI191" s="392"/>
      <c r="EJ191" s="392"/>
      <c r="EK191" s="392"/>
      <c r="EL191" s="392"/>
      <c r="EM191" s="392"/>
      <c r="EN191" s="392"/>
      <c r="EO191" s="392"/>
      <c r="EP191" s="392"/>
      <c r="EQ191" s="392"/>
      <c r="ER191" s="392"/>
      <c r="ES191" s="392"/>
      <c r="ET191" s="392"/>
      <c r="EU191" s="392"/>
      <c r="EV191" s="392"/>
      <c r="EW191" s="392"/>
      <c r="EX191" s="392"/>
      <c r="EY191" s="392"/>
      <c r="EZ191" s="392"/>
      <c r="FA191" s="392"/>
      <c r="FB191" s="392"/>
      <c r="FC191" s="392"/>
      <c r="FD191" s="392"/>
      <c r="FE191" s="392"/>
      <c r="FF191" s="392"/>
      <c r="FG191" s="392"/>
      <c r="FH191" s="392"/>
      <c r="FI191" s="392"/>
      <c r="FJ191" s="392"/>
      <c r="FK191" s="392"/>
      <c r="FL191" s="392"/>
      <c r="FM191" s="392"/>
      <c r="FN191" s="392"/>
      <c r="FO191" s="392"/>
      <c r="FP191" s="392"/>
      <c r="FQ191" s="392"/>
      <c r="FR191" s="392"/>
      <c r="FS191" s="392"/>
      <c r="FT191" s="392"/>
      <c r="FU191" s="392"/>
      <c r="FV191" s="392"/>
      <c r="FW191" s="392"/>
      <c r="FX191" s="392"/>
      <c r="FY191" s="392"/>
      <c r="FZ191" s="392"/>
      <c r="GA191" s="392"/>
      <c r="GB191" s="392"/>
      <c r="GC191" s="392"/>
      <c r="GD191" s="392"/>
      <c r="GE191" s="392"/>
      <c r="GF191" s="392"/>
      <c r="GG191" s="392"/>
      <c r="GH191" s="392"/>
      <c r="GI191" s="392"/>
      <c r="GJ191" s="392"/>
      <c r="GK191" s="392"/>
      <c r="GL191" s="392"/>
      <c r="GM191" s="392"/>
      <c r="GN191" s="392"/>
      <c r="GO191" s="392"/>
      <c r="GP191" s="392"/>
      <c r="GQ191" s="392"/>
      <c r="GR191" s="392"/>
      <c r="GS191" s="392"/>
      <c r="GT191" s="392"/>
      <c r="GU191" s="392"/>
      <c r="GV191" s="392"/>
      <c r="GW191" s="392"/>
      <c r="GX191" s="392"/>
      <c r="GY191" s="392"/>
      <c r="GZ191" s="392"/>
      <c r="HA191" s="392"/>
      <c r="HB191" s="392"/>
      <c r="HC191" s="392"/>
      <c r="HD191" s="392"/>
      <c r="HE191" s="392"/>
      <c r="HF191" s="392"/>
      <c r="HG191" s="392"/>
      <c r="HH191" s="392"/>
      <c r="HI191" s="392"/>
      <c r="HJ191" s="392"/>
      <c r="HK191" s="392"/>
      <c r="HL191" s="392"/>
      <c r="HM191" s="392"/>
      <c r="HN191" s="392"/>
      <c r="HO191" s="392"/>
      <c r="HP191" s="392"/>
      <c r="HQ191" s="392"/>
      <c r="HR191" s="392"/>
      <c r="HS191" s="392"/>
      <c r="HT191" s="392"/>
      <c r="HU191" s="392"/>
      <c r="HV191" s="392"/>
      <c r="HW191" s="392"/>
      <c r="HX191" s="392"/>
      <c r="HY191" s="392"/>
      <c r="HZ191" s="392"/>
      <c r="IA191" s="392"/>
      <c r="IB191" s="392"/>
      <c r="IC191" s="392"/>
      <c r="ID191" s="392"/>
      <c r="IE191" s="392"/>
      <c r="IF191" s="392"/>
      <c r="IG191" s="392"/>
      <c r="IH191" s="392"/>
      <c r="II191" s="392"/>
      <c r="IJ191" s="392"/>
      <c r="IK191" s="392"/>
      <c r="IL191" s="392"/>
      <c r="IM191" s="392"/>
      <c r="IN191" s="392"/>
      <c r="IO191" s="392"/>
      <c r="IP191" s="392"/>
      <c r="IQ191" s="392"/>
      <c r="IR191" s="392"/>
      <c r="IS191" s="392"/>
      <c r="IT191" s="392"/>
      <c r="IU191" s="392"/>
      <c r="IV191" s="392"/>
      <c r="IW191" s="392"/>
      <c r="IX191" s="392"/>
      <c r="IY191" s="392"/>
      <c r="IZ191" s="392"/>
      <c r="JA191" s="392"/>
      <c r="JB191" s="392"/>
      <c r="JC191" s="392"/>
      <c r="JD191" s="392"/>
      <c r="JE191" s="392"/>
      <c r="JF191" s="392"/>
      <c r="JG191" s="392"/>
      <c r="JH191" s="392"/>
      <c r="JI191" s="392"/>
      <c r="JJ191" s="392"/>
      <c r="JK191" s="392"/>
      <c r="JL191" s="392"/>
      <c r="JM191" s="392"/>
      <c r="JN191" s="392"/>
      <c r="JO191" s="392"/>
      <c r="JP191" s="392"/>
      <c r="JQ191" s="392"/>
      <c r="JR191" s="392"/>
      <c r="JS191" s="392"/>
      <c r="JT191" s="392"/>
      <c r="JU191" s="392"/>
      <c r="JV191" s="392"/>
      <c r="JW191" s="392"/>
      <c r="JX191" s="392"/>
      <c r="JY191" s="392"/>
      <c r="JZ191" s="392"/>
      <c r="KA191" s="392"/>
      <c r="KB191" s="392"/>
      <c r="KC191" s="392"/>
      <c r="KD191" s="392"/>
      <c r="KE191" s="392"/>
      <c r="KF191" s="392"/>
      <c r="KG191" s="392"/>
      <c r="KH191" s="392"/>
      <c r="KI191" s="392"/>
      <c r="KJ191" s="392"/>
      <c r="KK191" s="392"/>
      <c r="KL191" s="392"/>
      <c r="KM191" s="392"/>
      <c r="KN191" s="392"/>
      <c r="KO191" s="392"/>
      <c r="KP191" s="392"/>
      <c r="KQ191" s="392"/>
      <c r="KR191" s="392"/>
      <c r="KS191" s="392"/>
      <c r="KT191" s="392"/>
      <c r="KU191" s="392"/>
      <c r="KV191" s="392"/>
      <c r="KW191" s="392"/>
      <c r="KX191" s="392"/>
      <c r="KY191" s="392"/>
      <c r="KZ191" s="392"/>
      <c r="LA191" s="392"/>
      <c r="LB191" s="392"/>
      <c r="LC191" s="392"/>
      <c r="LD191" s="392"/>
      <c r="LE191" s="392"/>
      <c r="LF191" s="392"/>
      <c r="LG191" s="392"/>
      <c r="LH191" s="392"/>
      <c r="LI191" s="392"/>
      <c r="LJ191" s="392"/>
      <c r="LK191" s="392"/>
      <c r="LL191" s="392"/>
      <c r="LM191" s="392"/>
      <c r="LN191" s="392"/>
      <c r="LO191" s="392"/>
      <c r="LP191" s="392"/>
      <c r="LQ191" s="392"/>
      <c r="LR191" s="392"/>
      <c r="LS191" s="392"/>
      <c r="LT191" s="392"/>
      <c r="LU191" s="392"/>
      <c r="LV191" s="392"/>
      <c r="LW191" s="392"/>
      <c r="LX191" s="392"/>
      <c r="LY191" s="392"/>
      <c r="LZ191" s="392"/>
      <c r="MA191" s="392"/>
      <c r="MB191" s="392"/>
      <c r="MC191" s="392"/>
      <c r="MD191" s="392"/>
      <c r="ME191" s="392"/>
      <c r="MF191" s="392"/>
      <c r="MG191" s="392"/>
      <c r="MH191" s="392"/>
      <c r="MI191" s="392"/>
      <c r="MJ191" s="392"/>
      <c r="MK191" s="392"/>
      <c r="ML191" s="392"/>
      <c r="MM191" s="392"/>
      <c r="MN191" s="392"/>
      <c r="MO191" s="392"/>
      <c r="MP191" s="392"/>
      <c r="MQ191" s="392"/>
      <c r="MR191" s="392"/>
      <c r="MS191" s="392"/>
      <c r="MT191" s="392"/>
      <c r="MU191" s="392"/>
      <c r="MV191" s="392"/>
      <c r="MW191" s="392"/>
      <c r="MX191" s="392"/>
      <c r="MY191" s="392"/>
      <c r="MZ191" s="392"/>
      <c r="NA191" s="392"/>
      <c r="NB191" s="392"/>
      <c r="NC191" s="392"/>
      <c r="ND191" s="392"/>
      <c r="NE191" s="392"/>
      <c r="NF191" s="392"/>
      <c r="NG191" s="392"/>
      <c r="NH191" s="392"/>
      <c r="NI191" s="392"/>
      <c r="NJ191" s="392"/>
      <c r="NK191" s="392"/>
      <c r="NL191" s="392"/>
      <c r="NM191" s="392"/>
      <c r="NN191" s="392"/>
      <c r="NO191" s="392"/>
      <c r="NP191" s="392"/>
      <c r="NQ191" s="392"/>
      <c r="NR191" s="392"/>
      <c r="NS191" s="392"/>
      <c r="NT191" s="392"/>
      <c r="NU191" s="392"/>
      <c r="NV191" s="392"/>
      <c r="NW191" s="392"/>
      <c r="NX191" s="392"/>
      <c r="NY191" s="392"/>
      <c r="NZ191" s="392"/>
      <c r="OA191" s="392"/>
      <c r="OB191" s="392"/>
      <c r="OC191" s="392"/>
      <c r="OD191" s="392"/>
      <c r="OE191" s="392"/>
      <c r="OF191" s="392"/>
      <c r="OG191" s="392"/>
      <c r="OH191" s="392"/>
      <c r="OI191" s="392"/>
      <c r="OJ191" s="392"/>
      <c r="OK191" s="392"/>
      <c r="OL191" s="392"/>
      <c r="OM191" s="392"/>
      <c r="ON191" s="392"/>
      <c r="OO191" s="392"/>
      <c r="OP191" s="392"/>
      <c r="OQ191" s="392"/>
      <c r="OR191" s="392"/>
      <c r="OS191" s="392"/>
      <c r="OT191" s="392"/>
      <c r="OU191" s="392"/>
      <c r="OV191" s="392"/>
      <c r="OW191" s="392"/>
      <c r="OX191" s="392"/>
      <c r="OY191" s="392"/>
      <c r="OZ191" s="392"/>
      <c r="PA191" s="392"/>
      <c r="PB191" s="392"/>
      <c r="PC191" s="392"/>
      <c r="PD191" s="392"/>
      <c r="PE191" s="392"/>
      <c r="PF191" s="392"/>
      <c r="PG191" s="392"/>
      <c r="PH191" s="392"/>
      <c r="PI191" s="392"/>
      <c r="PJ191" s="392"/>
      <c r="PK191" s="392"/>
      <c r="PL191" s="392"/>
      <c r="PM191" s="392"/>
      <c r="PN191" s="392"/>
      <c r="PO191" s="392"/>
      <c r="PP191" s="392"/>
      <c r="PQ191" s="392"/>
      <c r="PR191" s="392"/>
      <c r="PS191" s="392"/>
      <c r="PT191" s="392"/>
      <c r="PU191" s="392"/>
      <c r="PV191" s="392"/>
      <c r="PW191" s="392"/>
      <c r="PX191" s="392"/>
      <c r="PY191" s="392"/>
      <c r="PZ191" s="392"/>
      <c r="QA191" s="392"/>
      <c r="QB191" s="392"/>
      <c r="QC191" s="392"/>
      <c r="QD191" s="392"/>
      <c r="QE191" s="392"/>
      <c r="QF191" s="392"/>
      <c r="QG191" s="392"/>
      <c r="QH191" s="392"/>
      <c r="QI191" s="392"/>
      <c r="QJ191" s="392"/>
      <c r="QK191" s="392"/>
      <c r="QL191" s="392"/>
      <c r="QM191" s="392"/>
      <c r="QN191" s="392"/>
      <c r="QO191" s="392"/>
      <c r="QP191" s="392"/>
      <c r="QQ191" s="392"/>
      <c r="QR191" s="392"/>
      <c r="QS191" s="392"/>
      <c r="QT191" s="392"/>
      <c r="QU191" s="392"/>
    </row>
    <row r="192" spans="1:463" s="2" customFormat="1" ht="21.6" hidden="1" customHeight="1">
      <c r="A192" s="405"/>
      <c r="B192" s="461"/>
      <c r="C192" s="455"/>
      <c r="D192" s="469"/>
      <c r="E192" s="453"/>
      <c r="F192" s="473"/>
      <c r="G192" s="453"/>
      <c r="H192" s="464"/>
      <c r="I192" s="454"/>
      <c r="J192" s="421"/>
      <c r="K192" s="453"/>
      <c r="L192" s="455"/>
      <c r="M192" s="455"/>
      <c r="N192" s="455"/>
      <c r="O192" s="455"/>
      <c r="P192" s="455"/>
      <c r="Q192" s="455"/>
      <c r="R192" s="455"/>
      <c r="S192" s="425"/>
      <c r="W192" s="392"/>
      <c r="X192" s="392"/>
      <c r="Y192" s="392"/>
      <c r="Z192" s="392"/>
      <c r="AA192" s="392"/>
      <c r="AB192" s="392"/>
      <c r="AC192" s="392"/>
      <c r="AD192" s="392"/>
      <c r="AE192" s="392"/>
      <c r="AF192" s="392"/>
      <c r="AG192" s="392"/>
      <c r="AH192" s="392"/>
      <c r="AI192" s="392"/>
      <c r="AJ192" s="392"/>
      <c r="AK192" s="392"/>
      <c r="AL192" s="392"/>
      <c r="AM192" s="392"/>
      <c r="AN192" s="392"/>
      <c r="AO192" s="392"/>
      <c r="AP192" s="392"/>
      <c r="AQ192" s="392"/>
      <c r="AR192" s="392"/>
      <c r="AS192" s="392"/>
      <c r="AT192" s="392"/>
      <c r="AU192" s="392"/>
      <c r="AV192" s="392"/>
      <c r="AW192" s="392"/>
      <c r="AX192" s="392"/>
      <c r="AY192" s="392"/>
      <c r="AZ192" s="392"/>
      <c r="BA192" s="392"/>
      <c r="BB192" s="392"/>
      <c r="BC192" s="392"/>
      <c r="BD192" s="392"/>
      <c r="BE192" s="392"/>
      <c r="BF192" s="392"/>
      <c r="BG192" s="392"/>
      <c r="BH192" s="392"/>
      <c r="BI192" s="392"/>
      <c r="BJ192" s="392"/>
      <c r="BK192" s="392"/>
      <c r="BL192" s="392"/>
      <c r="BM192" s="392"/>
      <c r="BN192" s="392"/>
      <c r="BO192" s="392"/>
      <c r="BP192" s="392"/>
      <c r="BQ192" s="392"/>
      <c r="BR192" s="392"/>
      <c r="BS192" s="392"/>
      <c r="BT192" s="392"/>
      <c r="BU192" s="392"/>
      <c r="BV192" s="392"/>
      <c r="BW192" s="392"/>
      <c r="BX192" s="392"/>
      <c r="BY192" s="392"/>
      <c r="BZ192" s="392"/>
      <c r="CA192" s="392"/>
      <c r="CB192" s="392"/>
      <c r="CC192" s="392"/>
      <c r="CD192" s="392"/>
      <c r="CE192" s="392"/>
      <c r="CF192" s="392"/>
      <c r="CG192" s="392"/>
      <c r="CH192" s="392"/>
      <c r="CI192" s="392"/>
      <c r="CJ192" s="392"/>
      <c r="CK192" s="392"/>
      <c r="CL192" s="392"/>
      <c r="CM192" s="392"/>
      <c r="CN192" s="392"/>
      <c r="CO192" s="392"/>
      <c r="CP192" s="392"/>
      <c r="CQ192" s="392"/>
      <c r="CR192" s="392"/>
      <c r="CS192" s="392"/>
      <c r="CT192" s="392"/>
      <c r="CU192" s="392"/>
      <c r="CV192" s="392"/>
      <c r="CW192" s="392"/>
      <c r="CX192" s="392"/>
      <c r="CY192" s="392"/>
      <c r="CZ192" s="392"/>
      <c r="DA192" s="392"/>
      <c r="DB192" s="392"/>
      <c r="DC192" s="392"/>
      <c r="DD192" s="392"/>
      <c r="DE192" s="392"/>
      <c r="DF192" s="392"/>
      <c r="DG192" s="392"/>
      <c r="DH192" s="392"/>
      <c r="DI192" s="392"/>
      <c r="DJ192" s="392"/>
      <c r="DK192" s="392"/>
      <c r="DL192" s="392"/>
      <c r="DM192" s="392"/>
      <c r="DN192" s="392"/>
      <c r="DO192" s="392"/>
      <c r="DP192" s="392"/>
      <c r="DQ192" s="392"/>
      <c r="DR192" s="392"/>
      <c r="DS192" s="392"/>
      <c r="DT192" s="392"/>
      <c r="DU192" s="392"/>
      <c r="DV192" s="392"/>
      <c r="DW192" s="392"/>
      <c r="DX192" s="392"/>
      <c r="DY192" s="392"/>
      <c r="DZ192" s="392"/>
      <c r="EA192" s="392"/>
      <c r="EB192" s="392"/>
      <c r="EC192" s="392"/>
      <c r="ED192" s="392"/>
      <c r="EE192" s="392"/>
      <c r="EF192" s="392"/>
      <c r="EG192" s="392"/>
      <c r="EH192" s="392"/>
      <c r="EI192" s="392"/>
      <c r="EJ192" s="392"/>
      <c r="EK192" s="392"/>
      <c r="EL192" s="392"/>
      <c r="EM192" s="392"/>
      <c r="EN192" s="392"/>
      <c r="EO192" s="392"/>
      <c r="EP192" s="392"/>
      <c r="EQ192" s="392"/>
      <c r="ER192" s="392"/>
      <c r="ES192" s="392"/>
      <c r="ET192" s="392"/>
      <c r="EU192" s="392"/>
      <c r="EV192" s="392"/>
      <c r="EW192" s="392"/>
      <c r="EX192" s="392"/>
      <c r="EY192" s="392"/>
      <c r="EZ192" s="392"/>
      <c r="FA192" s="392"/>
      <c r="FB192" s="392"/>
      <c r="FC192" s="392"/>
      <c r="FD192" s="392"/>
      <c r="FE192" s="392"/>
      <c r="FF192" s="392"/>
      <c r="FG192" s="392"/>
      <c r="FH192" s="392"/>
      <c r="FI192" s="392"/>
      <c r="FJ192" s="392"/>
      <c r="FK192" s="392"/>
      <c r="FL192" s="392"/>
      <c r="FM192" s="392"/>
      <c r="FN192" s="392"/>
      <c r="FO192" s="392"/>
      <c r="FP192" s="392"/>
      <c r="FQ192" s="392"/>
      <c r="FR192" s="392"/>
      <c r="FS192" s="392"/>
      <c r="FT192" s="392"/>
      <c r="FU192" s="392"/>
      <c r="FV192" s="392"/>
      <c r="FW192" s="392"/>
      <c r="FX192" s="392"/>
      <c r="FY192" s="392"/>
      <c r="FZ192" s="392"/>
      <c r="GA192" s="392"/>
      <c r="GB192" s="392"/>
      <c r="GC192" s="392"/>
      <c r="GD192" s="392"/>
      <c r="GE192" s="392"/>
      <c r="GF192" s="392"/>
      <c r="GG192" s="392"/>
      <c r="GH192" s="392"/>
      <c r="GI192" s="392"/>
      <c r="GJ192" s="392"/>
      <c r="GK192" s="392"/>
      <c r="GL192" s="392"/>
      <c r="GM192" s="392"/>
      <c r="GN192" s="392"/>
      <c r="GO192" s="392"/>
      <c r="GP192" s="392"/>
      <c r="GQ192" s="392"/>
      <c r="GR192" s="392"/>
      <c r="GS192" s="392"/>
      <c r="GT192" s="392"/>
      <c r="GU192" s="392"/>
      <c r="GV192" s="392"/>
      <c r="GW192" s="392"/>
      <c r="GX192" s="392"/>
      <c r="GY192" s="392"/>
      <c r="GZ192" s="392"/>
      <c r="HA192" s="392"/>
      <c r="HB192" s="392"/>
      <c r="HC192" s="392"/>
      <c r="HD192" s="392"/>
      <c r="HE192" s="392"/>
      <c r="HF192" s="392"/>
      <c r="HG192" s="392"/>
      <c r="HH192" s="392"/>
      <c r="HI192" s="392"/>
      <c r="HJ192" s="392"/>
      <c r="HK192" s="392"/>
      <c r="HL192" s="392"/>
      <c r="HM192" s="392"/>
      <c r="HN192" s="392"/>
      <c r="HO192" s="392"/>
      <c r="HP192" s="392"/>
      <c r="HQ192" s="392"/>
      <c r="HR192" s="392"/>
      <c r="HS192" s="392"/>
      <c r="HT192" s="392"/>
      <c r="HU192" s="392"/>
      <c r="HV192" s="392"/>
      <c r="HW192" s="392"/>
      <c r="HX192" s="392"/>
      <c r="HY192" s="392"/>
      <c r="HZ192" s="392"/>
      <c r="IA192" s="392"/>
      <c r="IB192" s="392"/>
      <c r="IC192" s="392"/>
      <c r="ID192" s="392"/>
      <c r="IE192" s="392"/>
      <c r="IF192" s="392"/>
      <c r="IG192" s="392"/>
      <c r="IH192" s="392"/>
      <c r="II192" s="392"/>
      <c r="IJ192" s="392"/>
      <c r="IK192" s="392"/>
      <c r="IL192" s="392"/>
      <c r="IM192" s="392"/>
      <c r="IN192" s="392"/>
      <c r="IO192" s="392"/>
      <c r="IP192" s="392"/>
      <c r="IQ192" s="392"/>
      <c r="IR192" s="392"/>
      <c r="IS192" s="392"/>
      <c r="IT192" s="392"/>
      <c r="IU192" s="392"/>
      <c r="IV192" s="392"/>
      <c r="IW192" s="392"/>
      <c r="IX192" s="392"/>
      <c r="IY192" s="392"/>
      <c r="IZ192" s="392"/>
      <c r="JA192" s="392"/>
      <c r="JB192" s="392"/>
      <c r="JC192" s="392"/>
      <c r="JD192" s="392"/>
      <c r="JE192" s="392"/>
      <c r="JF192" s="392"/>
      <c r="JG192" s="392"/>
      <c r="JH192" s="392"/>
      <c r="JI192" s="392"/>
      <c r="JJ192" s="392"/>
      <c r="JK192" s="392"/>
      <c r="JL192" s="392"/>
      <c r="JM192" s="392"/>
      <c r="JN192" s="392"/>
      <c r="JO192" s="392"/>
      <c r="JP192" s="392"/>
      <c r="JQ192" s="392"/>
      <c r="JR192" s="392"/>
      <c r="JS192" s="392"/>
      <c r="JT192" s="392"/>
      <c r="JU192" s="392"/>
      <c r="JV192" s="392"/>
      <c r="JW192" s="392"/>
      <c r="JX192" s="392"/>
      <c r="JY192" s="392"/>
      <c r="JZ192" s="392"/>
      <c r="KA192" s="392"/>
      <c r="KB192" s="392"/>
      <c r="KC192" s="392"/>
      <c r="KD192" s="392"/>
      <c r="KE192" s="392"/>
      <c r="KF192" s="392"/>
      <c r="KG192" s="392"/>
      <c r="KH192" s="392"/>
      <c r="KI192" s="392"/>
      <c r="KJ192" s="392"/>
      <c r="KK192" s="392"/>
      <c r="KL192" s="392"/>
      <c r="KM192" s="392"/>
      <c r="KN192" s="392"/>
      <c r="KO192" s="392"/>
      <c r="KP192" s="392"/>
      <c r="KQ192" s="392"/>
      <c r="KR192" s="392"/>
      <c r="KS192" s="392"/>
      <c r="KT192" s="392"/>
      <c r="KU192" s="392"/>
      <c r="KV192" s="392"/>
      <c r="KW192" s="392"/>
      <c r="KX192" s="392"/>
      <c r="KY192" s="392"/>
      <c r="KZ192" s="392"/>
      <c r="LA192" s="392"/>
      <c r="LB192" s="392"/>
      <c r="LC192" s="392"/>
      <c r="LD192" s="392"/>
      <c r="LE192" s="392"/>
      <c r="LF192" s="392"/>
      <c r="LG192" s="392"/>
      <c r="LH192" s="392"/>
      <c r="LI192" s="392"/>
      <c r="LJ192" s="392"/>
      <c r="LK192" s="392"/>
      <c r="LL192" s="392"/>
      <c r="LM192" s="392"/>
      <c r="LN192" s="392"/>
      <c r="LO192" s="392"/>
      <c r="LP192" s="392"/>
      <c r="LQ192" s="392"/>
      <c r="LR192" s="392"/>
      <c r="LS192" s="392"/>
      <c r="LT192" s="392"/>
      <c r="LU192" s="392"/>
      <c r="LV192" s="392"/>
      <c r="LW192" s="392"/>
      <c r="LX192" s="392"/>
      <c r="LY192" s="392"/>
      <c r="LZ192" s="392"/>
      <c r="MA192" s="392"/>
      <c r="MB192" s="392"/>
      <c r="MC192" s="392"/>
      <c r="MD192" s="392"/>
      <c r="ME192" s="392"/>
      <c r="MF192" s="392"/>
      <c r="MG192" s="392"/>
      <c r="MH192" s="392"/>
      <c r="MI192" s="392"/>
      <c r="MJ192" s="392"/>
      <c r="MK192" s="392"/>
      <c r="ML192" s="392"/>
      <c r="MM192" s="392"/>
      <c r="MN192" s="392"/>
      <c r="MO192" s="392"/>
      <c r="MP192" s="392"/>
      <c r="MQ192" s="392"/>
      <c r="MR192" s="392"/>
      <c r="MS192" s="392"/>
      <c r="MT192" s="392"/>
      <c r="MU192" s="392"/>
      <c r="MV192" s="392"/>
      <c r="MW192" s="392"/>
      <c r="MX192" s="392"/>
      <c r="MY192" s="392"/>
      <c r="MZ192" s="392"/>
      <c r="NA192" s="392"/>
      <c r="NB192" s="392"/>
      <c r="NC192" s="392"/>
      <c r="ND192" s="392"/>
      <c r="NE192" s="392"/>
      <c r="NF192" s="392"/>
      <c r="NG192" s="392"/>
      <c r="NH192" s="392"/>
      <c r="NI192" s="392"/>
      <c r="NJ192" s="392"/>
      <c r="NK192" s="392"/>
      <c r="NL192" s="392"/>
      <c r="NM192" s="392"/>
      <c r="NN192" s="392"/>
      <c r="NO192" s="392"/>
      <c r="NP192" s="392"/>
      <c r="NQ192" s="392"/>
      <c r="NR192" s="392"/>
      <c r="NS192" s="392"/>
      <c r="NT192" s="392"/>
      <c r="NU192" s="392"/>
      <c r="NV192" s="392"/>
      <c r="NW192" s="392"/>
      <c r="NX192" s="392"/>
      <c r="NY192" s="392"/>
      <c r="NZ192" s="392"/>
      <c r="OA192" s="392"/>
      <c r="OB192" s="392"/>
      <c r="OC192" s="392"/>
      <c r="OD192" s="392"/>
      <c r="OE192" s="392"/>
      <c r="OF192" s="392"/>
      <c r="OG192" s="392"/>
      <c r="OH192" s="392"/>
      <c r="OI192" s="392"/>
      <c r="OJ192" s="392"/>
      <c r="OK192" s="392"/>
      <c r="OL192" s="392"/>
      <c r="OM192" s="392"/>
      <c r="ON192" s="392"/>
      <c r="OO192" s="392"/>
      <c r="OP192" s="392"/>
      <c r="OQ192" s="392"/>
      <c r="OR192" s="392"/>
      <c r="OS192" s="392"/>
      <c r="OT192" s="392"/>
      <c r="OU192" s="392"/>
      <c r="OV192" s="392"/>
      <c r="OW192" s="392"/>
      <c r="OX192" s="392"/>
      <c r="OY192" s="392"/>
      <c r="OZ192" s="392"/>
      <c r="PA192" s="392"/>
      <c r="PB192" s="392"/>
      <c r="PC192" s="392"/>
      <c r="PD192" s="392"/>
      <c r="PE192" s="392"/>
      <c r="PF192" s="392"/>
      <c r="PG192" s="392"/>
      <c r="PH192" s="392"/>
      <c r="PI192" s="392"/>
      <c r="PJ192" s="392"/>
      <c r="PK192" s="392"/>
      <c r="PL192" s="392"/>
      <c r="PM192" s="392"/>
      <c r="PN192" s="392"/>
      <c r="PO192" s="392"/>
      <c r="PP192" s="392"/>
      <c r="PQ192" s="392"/>
      <c r="PR192" s="392"/>
      <c r="PS192" s="392"/>
      <c r="PT192" s="392"/>
      <c r="PU192" s="392"/>
      <c r="PV192" s="392"/>
      <c r="PW192" s="392"/>
      <c r="PX192" s="392"/>
      <c r="PY192" s="392"/>
      <c r="PZ192" s="392"/>
      <c r="QA192" s="392"/>
      <c r="QB192" s="392"/>
      <c r="QC192" s="392"/>
      <c r="QD192" s="392"/>
      <c r="QE192" s="392"/>
      <c r="QF192" s="392"/>
      <c r="QG192" s="392"/>
      <c r="QH192" s="392"/>
      <c r="QI192" s="392"/>
      <c r="QJ192" s="392"/>
      <c r="QK192" s="392"/>
      <c r="QL192" s="392"/>
      <c r="QM192" s="392"/>
      <c r="QN192" s="392"/>
      <c r="QO192" s="392"/>
      <c r="QP192" s="392"/>
      <c r="QQ192" s="392"/>
      <c r="QR192" s="392"/>
      <c r="QS192" s="392"/>
      <c r="QT192" s="392"/>
      <c r="QU192" s="392"/>
    </row>
    <row r="193" spans="1:19" s="392" customFormat="1" ht="33" customHeight="1">
      <c r="A193" s="407"/>
      <c r="B193" s="359"/>
      <c r="C193" s="434"/>
      <c r="D193" s="750" t="s">
        <v>1270</v>
      </c>
      <c r="E193" s="751"/>
      <c r="F193" s="751"/>
      <c r="G193" s="751"/>
      <c r="H193" s="752"/>
      <c r="I193" s="756" t="s">
        <v>1079</v>
      </c>
      <c r="J193" s="757"/>
      <c r="K193" s="758"/>
      <c r="L193" s="468"/>
      <c r="M193" s="466">
        <f>SUM(M194:M198)</f>
        <v>71</v>
      </c>
      <c r="N193" s="466">
        <f t="shared" ref="N193" si="10">SUM(N194:N198)</f>
        <v>10</v>
      </c>
      <c r="O193" s="435">
        <f>SUM(O194:O198)</f>
        <v>55</v>
      </c>
      <c r="P193" s="435">
        <f t="shared" ref="P193:R193" si="11">SUM(P194:P198)</f>
        <v>55</v>
      </c>
      <c r="Q193" s="435">
        <f t="shared" si="11"/>
        <v>47</v>
      </c>
      <c r="R193" s="435">
        <f t="shared" si="11"/>
        <v>56</v>
      </c>
      <c r="S193" s="436"/>
    </row>
    <row r="194" spans="1:19" s="392" customFormat="1" ht="33" customHeight="1">
      <c r="A194" s="407"/>
      <c r="B194" s="359"/>
      <c r="C194" s="434"/>
      <c r="D194" s="775"/>
      <c r="E194" s="776"/>
      <c r="F194" s="776"/>
      <c r="G194" s="776"/>
      <c r="H194" s="777"/>
      <c r="I194" s="759" t="s">
        <v>1073</v>
      </c>
      <c r="J194" s="760"/>
      <c r="K194" s="761"/>
      <c r="L194" s="468"/>
      <c r="M194" s="437">
        <f>COUNTIF(M$5:M$56,"x")</f>
        <v>21</v>
      </c>
      <c r="N194" s="437">
        <f>COUNTIF(N$5:N$56,"x")</f>
        <v>0</v>
      </c>
      <c r="O194" s="438">
        <f>COUNTA(O$5:O$56)-COUNTIF(O$5:O$56,"#")</f>
        <v>19</v>
      </c>
      <c r="P194" s="438">
        <f>COUNTA(P$5:P$56)-COUNTIF(P$5:P$56,"#")</f>
        <v>21</v>
      </c>
      <c r="Q194" s="438">
        <f>COUNTA(Q$5:Q$56)-COUNTIF(Q$5:Q$56,"#")</f>
        <v>17</v>
      </c>
      <c r="R194" s="438">
        <f>COUNTA(R$5:R$56)-COUNTIF(R$5:R$56,"#")</f>
        <v>22</v>
      </c>
      <c r="S194" s="439"/>
    </row>
    <row r="195" spans="1:19" s="392" customFormat="1" ht="33" customHeight="1">
      <c r="A195" s="407"/>
      <c r="B195" s="359"/>
      <c r="C195" s="434"/>
      <c r="D195" s="778"/>
      <c r="E195" s="779"/>
      <c r="F195" s="779"/>
      <c r="G195" s="779"/>
      <c r="H195" s="780"/>
      <c r="I195" s="759" t="s">
        <v>1074</v>
      </c>
      <c r="J195" s="760"/>
      <c r="K195" s="761"/>
      <c r="L195" s="468"/>
      <c r="M195" s="437">
        <f>COUNTIF(M$57:M$103,"x")</f>
        <v>14</v>
      </c>
      <c r="N195" s="437">
        <f>COUNTIF(N$57:N$102,"x")</f>
        <v>3</v>
      </c>
      <c r="O195" s="438">
        <f>COUNTA(O$56:O$103)-COUNTIF(O$57:O$103,"#")</f>
        <v>11</v>
      </c>
      <c r="P195" s="438">
        <f>COUNTA(P$57:P$103)-COUNTIF(P$57:P$103,"#")</f>
        <v>12</v>
      </c>
      <c r="Q195" s="438">
        <f>COUNTA(Q$57:Q$103)-COUNTIF(Q$57:Q$103,"#")</f>
        <v>10</v>
      </c>
      <c r="R195" s="438">
        <f>COUNTA(R$57:R$103)-COUNTIF(R$57:R$103,"#")</f>
        <v>8</v>
      </c>
      <c r="S195" s="439"/>
    </row>
    <row r="196" spans="1:19" s="392" customFormat="1" ht="33" customHeight="1">
      <c r="A196" s="407"/>
      <c r="B196" s="359"/>
      <c r="C196" s="434"/>
      <c r="D196" s="778"/>
      <c r="E196" s="779"/>
      <c r="F196" s="779"/>
      <c r="G196" s="779"/>
      <c r="H196" s="780"/>
      <c r="I196" s="759" t="s">
        <v>1075</v>
      </c>
      <c r="J196" s="760"/>
      <c r="K196" s="761"/>
      <c r="L196" s="468"/>
      <c r="M196" s="437">
        <f>COUNTIF(M$103:M$124,"x")</f>
        <v>10</v>
      </c>
      <c r="N196" s="437">
        <f>COUNTIF(N$103:N$122,"x")</f>
        <v>6</v>
      </c>
      <c r="O196" s="438">
        <f>COUNTA(O$103:O$124)-COUNTIF(O$103:O$124,"#")</f>
        <v>6</v>
      </c>
      <c r="P196" s="438">
        <f>COUNTA(P$103:P$124)-COUNTIF(P$103:P$124,"#")</f>
        <v>7</v>
      </c>
      <c r="Q196" s="438">
        <f>COUNTA(Q$103:Q$124)-COUNTIF(Q$103:Q$124,"#")</f>
        <v>5</v>
      </c>
      <c r="R196" s="438">
        <f>COUNTA(R$103:R$124)-COUNTIF(R$103:R$124,"#")</f>
        <v>5</v>
      </c>
      <c r="S196" s="439"/>
    </row>
    <row r="197" spans="1:19" s="392" customFormat="1" ht="33" customHeight="1">
      <c r="A197" s="407"/>
      <c r="B197" s="359"/>
      <c r="C197" s="434"/>
      <c r="D197" s="778"/>
      <c r="E197" s="779"/>
      <c r="F197" s="779"/>
      <c r="G197" s="779"/>
      <c r="H197" s="780"/>
      <c r="I197" s="759" t="s">
        <v>1080</v>
      </c>
      <c r="J197" s="760"/>
      <c r="K197" s="761"/>
      <c r="L197" s="468"/>
      <c r="M197" s="437">
        <f>COUNTIF(M$125:M$156,"x")</f>
        <v>15</v>
      </c>
      <c r="N197" s="437">
        <f>COUNTIF(N$125:N$156,"x")</f>
        <v>0</v>
      </c>
      <c r="O197" s="438">
        <f>COUNTA(O$125:O$156)-COUNTIF(O$125:O$156,"#")</f>
        <v>8</v>
      </c>
      <c r="P197" s="438">
        <f>COUNTA(P$125:P$156)-COUNTIF(P$125:P$156,"#")</f>
        <v>7</v>
      </c>
      <c r="Q197" s="438">
        <f>COUNTA(Q$125:Q$156)-COUNTIF(Q$125:Q$156,"#")</f>
        <v>8</v>
      </c>
      <c r="R197" s="438">
        <f>COUNTA(R$125:R$156)-COUNTIF(R$125:R$156,"#")</f>
        <v>13</v>
      </c>
      <c r="S197" s="439"/>
    </row>
    <row r="198" spans="1:19" s="392" customFormat="1" ht="33" customHeight="1">
      <c r="A198" s="407"/>
      <c r="B198" s="359"/>
      <c r="C198" s="434"/>
      <c r="D198" s="781"/>
      <c r="E198" s="782"/>
      <c r="F198" s="782"/>
      <c r="G198" s="782"/>
      <c r="H198" s="783"/>
      <c r="I198" s="759" t="s">
        <v>1076</v>
      </c>
      <c r="J198" s="760"/>
      <c r="K198" s="761"/>
      <c r="L198" s="468"/>
      <c r="M198" s="437">
        <f>COUNTIF(M$157:M$191,"x")</f>
        <v>11</v>
      </c>
      <c r="N198" s="437">
        <f>COUNTIF(N$157:N$191,"x")</f>
        <v>1</v>
      </c>
      <c r="O198" s="438">
        <f>COUNTA(O$157:O$191)-COUNTIF(O$157:O$191,"#")</f>
        <v>11</v>
      </c>
      <c r="P198" s="438">
        <f>COUNTA(P$157:P$191)-COUNTIF(P$157:P$191,"#")</f>
        <v>8</v>
      </c>
      <c r="Q198" s="438">
        <f>COUNTA(Q$157:Q$191)-COUNTIF(Q$157:Q$191,"#")</f>
        <v>7</v>
      </c>
      <c r="R198" s="438">
        <f>COUNTA(R$157:R$191)-COUNTIF(R$157:R$191,"#")</f>
        <v>8</v>
      </c>
      <c r="S198" s="439"/>
    </row>
    <row r="199" spans="1:19" s="392" customFormat="1" ht="55.5" customHeight="1" collapsed="1">
      <c r="A199" s="407"/>
      <c r="B199" s="359"/>
      <c r="C199" s="434"/>
      <c r="D199" s="750" t="s">
        <v>1081</v>
      </c>
      <c r="E199" s="751"/>
      <c r="F199" s="751"/>
      <c r="G199" s="751"/>
      <c r="H199" s="752"/>
      <c r="I199" s="756" t="s">
        <v>1079</v>
      </c>
      <c r="J199" s="757"/>
      <c r="K199" s="758"/>
      <c r="L199" s="468"/>
      <c r="M199" s="437"/>
      <c r="N199" s="410"/>
      <c r="O199" s="413">
        <f>SUM(O200:O207)</f>
        <v>44</v>
      </c>
      <c r="P199" s="413">
        <f>SUM(P200:P207)</f>
        <v>44</v>
      </c>
      <c r="Q199" s="413">
        <f>SUM(Q200:Q207)</f>
        <v>36</v>
      </c>
      <c r="R199" s="413">
        <f>SUM(R200:R207)</f>
        <v>44</v>
      </c>
      <c r="S199" s="425"/>
    </row>
    <row r="200" spans="1:19" s="392" customFormat="1" ht="24" customHeight="1">
      <c r="A200" s="407"/>
      <c r="B200" s="359"/>
      <c r="C200" s="434"/>
      <c r="D200" s="738" t="s">
        <v>1077</v>
      </c>
      <c r="E200" s="739"/>
      <c r="F200" s="739"/>
      <c r="G200" s="739"/>
      <c r="H200" s="740"/>
      <c r="I200" s="756" t="s">
        <v>1082</v>
      </c>
      <c r="J200" s="757"/>
      <c r="K200" s="758"/>
      <c r="L200" s="468"/>
      <c r="M200" s="437"/>
      <c r="N200" s="410"/>
      <c r="O200" s="408">
        <f>COUNTIF(O$5:O$191,"ĐTT")</f>
        <v>6</v>
      </c>
      <c r="P200" s="408">
        <f>COUNTIF(P$5:P$191,"ĐTT")</f>
        <v>6</v>
      </c>
      <c r="Q200" s="408">
        <f>COUNTIF(Q$5:Q$191,"ĐTT")</f>
        <v>6</v>
      </c>
      <c r="R200" s="408">
        <f>COUNTIF(R$5:R$191,"ĐTT")</f>
        <v>6</v>
      </c>
      <c r="S200" s="425"/>
    </row>
    <row r="201" spans="1:19" s="392" customFormat="1" ht="24" customHeight="1">
      <c r="A201" s="407"/>
      <c r="B201" s="359"/>
      <c r="C201" s="434"/>
      <c r="D201" s="741"/>
      <c r="E201" s="742"/>
      <c r="F201" s="742"/>
      <c r="G201" s="742"/>
      <c r="H201" s="743"/>
      <c r="I201" s="756" t="s">
        <v>1084</v>
      </c>
      <c r="J201" s="757"/>
      <c r="K201" s="758"/>
      <c r="L201" s="468"/>
      <c r="M201" s="437"/>
      <c r="N201" s="410"/>
      <c r="O201" s="408">
        <f>COUNTIF(O$5:O$191,"TDS")</f>
        <v>1</v>
      </c>
      <c r="P201" s="408">
        <f>COUNTIF(P$5:P$191,"TDS")</f>
        <v>1</v>
      </c>
      <c r="Q201" s="408">
        <f>COUNTIF(Q$5:Q$191,"TDS")</f>
        <v>1</v>
      </c>
      <c r="R201" s="408">
        <f>COUNTIF(R$5:R$191,"TDS")</f>
        <v>1</v>
      </c>
      <c r="S201" s="425"/>
    </row>
    <row r="202" spans="1:19" s="392" customFormat="1" ht="24" customHeight="1">
      <c r="A202" s="407"/>
      <c r="B202" s="359"/>
      <c r="C202" s="434"/>
      <c r="D202" s="741"/>
      <c r="E202" s="742"/>
      <c r="F202" s="742"/>
      <c r="G202" s="742"/>
      <c r="H202" s="743"/>
      <c r="I202" s="756" t="s">
        <v>1083</v>
      </c>
      <c r="J202" s="757"/>
      <c r="K202" s="758"/>
      <c r="L202" s="468"/>
      <c r="M202" s="410"/>
      <c r="N202" s="410"/>
      <c r="O202" s="408">
        <f>COUNTIF(O$5:O$191,"HĐG")</f>
        <v>18</v>
      </c>
      <c r="P202" s="408">
        <f>COUNTIF(P$5:P$191,"HĐG")</f>
        <v>18</v>
      </c>
      <c r="Q202" s="408">
        <f>COUNTIF(Q$5:Q$191,"HĐG")</f>
        <v>11</v>
      </c>
      <c r="R202" s="408">
        <f>COUNTIF(R$5:R$191,"HĐG")</f>
        <v>17</v>
      </c>
      <c r="S202" s="425"/>
    </row>
    <row r="203" spans="1:19" s="392" customFormat="1" ht="24" customHeight="1">
      <c r="A203" s="407"/>
      <c r="B203" s="359"/>
      <c r="C203" s="434"/>
      <c r="D203" s="741"/>
      <c r="E203" s="742"/>
      <c r="F203" s="742"/>
      <c r="G203" s="742"/>
      <c r="H203" s="743"/>
      <c r="I203" s="756" t="s">
        <v>1085</v>
      </c>
      <c r="J203" s="757"/>
      <c r="K203" s="758"/>
      <c r="L203" s="468"/>
      <c r="M203" s="410"/>
      <c r="N203" s="410"/>
      <c r="O203" s="408">
        <f>COUNTIF(O$5:O$191,"HĐNT")</f>
        <v>5</v>
      </c>
      <c r="P203" s="408">
        <f>COUNTIF(P$5:P$191,"HĐNT")</f>
        <v>5</v>
      </c>
      <c r="Q203" s="408">
        <f>COUNTIF(Q$5:Q$191,"HĐNT")</f>
        <v>5</v>
      </c>
      <c r="R203" s="408">
        <f>COUNTIF(R$5:R$191,"HĐNT")</f>
        <v>5</v>
      </c>
      <c r="S203" s="425"/>
    </row>
    <row r="204" spans="1:19" s="392" customFormat="1" ht="24" customHeight="1">
      <c r="A204" s="407"/>
      <c r="B204" s="359"/>
      <c r="C204" s="434"/>
      <c r="D204" s="741"/>
      <c r="E204" s="742"/>
      <c r="F204" s="742"/>
      <c r="G204" s="742"/>
      <c r="H204" s="743"/>
      <c r="I204" s="756" t="s">
        <v>1086</v>
      </c>
      <c r="J204" s="757"/>
      <c r="K204" s="758"/>
      <c r="L204" s="468"/>
      <c r="M204" s="410"/>
      <c r="N204" s="410"/>
      <c r="O204" s="408">
        <f>COUNTIF(O$5:O$191,"VS-AN")</f>
        <v>9</v>
      </c>
      <c r="P204" s="408">
        <f>COUNTIF(P$5:P$191,"VS-AN")</f>
        <v>9</v>
      </c>
      <c r="Q204" s="408">
        <f>COUNTIF(Q$5:Q$191,"VS-AN")</f>
        <v>8</v>
      </c>
      <c r="R204" s="408">
        <f>COUNTIF(R$5:R$191,"VS-AN")</f>
        <v>9</v>
      </c>
      <c r="S204" s="425"/>
    </row>
    <row r="205" spans="1:19" s="392" customFormat="1" ht="24" customHeight="1">
      <c r="A205" s="407"/>
      <c r="B205" s="359"/>
      <c r="C205" s="434"/>
      <c r="D205" s="741"/>
      <c r="E205" s="742"/>
      <c r="F205" s="742"/>
      <c r="G205" s="742"/>
      <c r="H205" s="743"/>
      <c r="I205" s="756" t="s">
        <v>1087</v>
      </c>
      <c r="J205" s="757"/>
      <c r="K205" s="758"/>
      <c r="L205" s="468"/>
      <c r="M205" s="410"/>
      <c r="N205" s="410"/>
      <c r="O205" s="408">
        <f>COUNTIF(O$5:O$191,"HĐC")</f>
        <v>5</v>
      </c>
      <c r="P205" s="408">
        <f>COUNTIF(P$5:P$191,"HĐC")</f>
        <v>5</v>
      </c>
      <c r="Q205" s="408">
        <f>COUNTIF(Q$5:Q$191,"HĐC")</f>
        <v>5</v>
      </c>
      <c r="R205" s="408">
        <f>COUNTIF(R$5:R$191,"HĐC")</f>
        <v>5</v>
      </c>
      <c r="S205" s="425"/>
    </row>
    <row r="206" spans="1:19" s="392" customFormat="1" ht="24" customHeight="1">
      <c r="A206" s="407"/>
      <c r="B206" s="359"/>
      <c r="C206" s="434"/>
      <c r="D206" s="741"/>
      <c r="E206" s="742"/>
      <c r="F206" s="742"/>
      <c r="G206" s="742"/>
      <c r="H206" s="743"/>
      <c r="I206" s="756" t="s">
        <v>1088</v>
      </c>
      <c r="J206" s="757"/>
      <c r="K206" s="758"/>
      <c r="L206" s="468"/>
      <c r="M206" s="410"/>
      <c r="N206" s="410"/>
      <c r="O206" s="408">
        <f>COUNTIF(O$5:O$191,"TQDN")</f>
        <v>0</v>
      </c>
      <c r="P206" s="408">
        <f>COUNTIF(P$5:P$191,"TQDN")</f>
        <v>0</v>
      </c>
      <c r="Q206" s="408">
        <f>COUNTIF(Q$5:Q$191,"TQDN")</f>
        <v>0</v>
      </c>
      <c r="R206" s="408">
        <f>COUNTIF(R$5:R$191,"TQDN")</f>
        <v>0</v>
      </c>
      <c r="S206" s="425"/>
    </row>
    <row r="207" spans="1:19" s="392" customFormat="1" ht="24" customHeight="1">
      <c r="A207" s="407"/>
      <c r="B207" s="359"/>
      <c r="C207" s="434"/>
      <c r="D207" s="741"/>
      <c r="E207" s="742"/>
      <c r="F207" s="742"/>
      <c r="G207" s="742"/>
      <c r="H207" s="743"/>
      <c r="I207" s="756" t="s">
        <v>1089</v>
      </c>
      <c r="J207" s="757"/>
      <c r="K207" s="758"/>
      <c r="L207" s="468"/>
      <c r="M207" s="410"/>
      <c r="N207" s="410"/>
      <c r="O207" s="413">
        <f>COUNTIF(O$5:O$191,"LH")</f>
        <v>0</v>
      </c>
      <c r="P207" s="408">
        <f>COUNTIF(P$5:P$191,"LH")</f>
        <v>0</v>
      </c>
      <c r="Q207" s="408">
        <f>COUNTIF(Q$5:Q$191,"LH")</f>
        <v>0</v>
      </c>
      <c r="R207" s="408">
        <f>COUNTIF(R$5:R$191,"LH")</f>
        <v>1</v>
      </c>
      <c r="S207" s="425"/>
    </row>
    <row r="208" spans="1:19" s="392" customFormat="1" ht="24" customHeight="1">
      <c r="A208" s="407"/>
      <c r="B208" s="359"/>
      <c r="C208" s="434"/>
      <c r="D208" s="741"/>
      <c r="E208" s="742"/>
      <c r="F208" s="742"/>
      <c r="G208" s="742"/>
      <c r="H208" s="743"/>
      <c r="I208" s="756" t="s">
        <v>1156</v>
      </c>
      <c r="J208" s="757"/>
      <c r="K208" s="758"/>
      <c r="L208" s="468"/>
      <c r="M208" s="466"/>
      <c r="N208" s="410"/>
      <c r="O208" s="463">
        <f t="shared" ref="O208:R208" si="12">SUM(O209:O213)</f>
        <v>5</v>
      </c>
      <c r="P208" s="463">
        <f t="shared" si="12"/>
        <v>5</v>
      </c>
      <c r="Q208" s="463">
        <f t="shared" si="12"/>
        <v>5</v>
      </c>
      <c r="R208" s="463">
        <f t="shared" si="12"/>
        <v>5</v>
      </c>
      <c r="S208" s="425"/>
    </row>
    <row r="209" spans="1:463" s="392" customFormat="1" ht="24" customHeight="1">
      <c r="A209" s="407">
        <v>5</v>
      </c>
      <c r="B209" s="359"/>
      <c r="C209" s="434"/>
      <c r="D209" s="741"/>
      <c r="E209" s="742"/>
      <c r="F209" s="742"/>
      <c r="G209" s="742"/>
      <c r="H209" s="743"/>
      <c r="I209" s="756" t="s">
        <v>1234</v>
      </c>
      <c r="J209" s="757"/>
      <c r="K209" s="758"/>
      <c r="L209" s="468"/>
      <c r="M209" s="410"/>
      <c r="N209" s="410"/>
      <c r="O209" s="408">
        <f>COUNTIF(O$5:O$191,"HĐH")</f>
        <v>3</v>
      </c>
      <c r="P209" s="408">
        <f>COUNTIF(P$5:P$191,"HĐH")</f>
        <v>4</v>
      </c>
      <c r="Q209" s="408">
        <f>COUNTIF(Q$5:Q$191,"HĐH")</f>
        <v>2</v>
      </c>
      <c r="R209" s="408">
        <f>COUNTIF(R$5:R$191,"HĐH")</f>
        <v>5</v>
      </c>
      <c r="S209" s="425"/>
    </row>
    <row r="210" spans="1:463" s="392" customFormat="1" ht="24" customHeight="1">
      <c r="A210" s="407"/>
      <c r="B210" s="359"/>
      <c r="C210" s="434"/>
      <c r="D210" s="741"/>
      <c r="E210" s="742"/>
      <c r="F210" s="742"/>
      <c r="G210" s="742"/>
      <c r="H210" s="743"/>
      <c r="I210" s="756" t="s">
        <v>1157</v>
      </c>
      <c r="J210" s="757"/>
      <c r="K210" s="758"/>
      <c r="L210" s="468"/>
      <c r="M210" s="410"/>
      <c r="N210" s="410"/>
      <c r="O210" s="408">
        <f>COUNTIF(O$5:O$191,"HĐH-HĐG")</f>
        <v>2</v>
      </c>
      <c r="P210" s="408">
        <f>COUNTIF(P$5:P$191,"HĐH-HĐG")</f>
        <v>1</v>
      </c>
      <c r="Q210" s="408">
        <f>COUNTIF(Q$5:Q$191,"HĐH-HĐG")</f>
        <v>3</v>
      </c>
      <c r="R210" s="408">
        <f>COUNTIF(R$5:R$191,"HĐH-HĐG")</f>
        <v>0</v>
      </c>
      <c r="S210" s="425"/>
    </row>
    <row r="211" spans="1:463" s="392" customFormat="1" ht="24" customHeight="1">
      <c r="A211" s="407"/>
      <c r="B211" s="359"/>
      <c r="C211" s="434"/>
      <c r="D211" s="741"/>
      <c r="E211" s="742"/>
      <c r="F211" s="742"/>
      <c r="G211" s="742"/>
      <c r="H211" s="743"/>
      <c r="I211" s="756" t="s">
        <v>1158</v>
      </c>
      <c r="J211" s="757"/>
      <c r="K211" s="758"/>
      <c r="L211" s="468"/>
      <c r="M211" s="410"/>
      <c r="N211" s="410"/>
      <c r="O211" s="408">
        <f>COUNTIF(O$5:O$191,"HĐH-HĐNT")</f>
        <v>0</v>
      </c>
      <c r="P211" s="408">
        <f>COUNTIF(P$5:P$191,"HĐH-HĐNT")</f>
        <v>0</v>
      </c>
      <c r="Q211" s="408">
        <f>COUNTIF(Q$5:Q$191,"HĐH-HĐNT")</f>
        <v>0</v>
      </c>
      <c r="R211" s="408">
        <f>COUNTIF(R$5:R$191,"HĐH-HĐNT")</f>
        <v>0</v>
      </c>
      <c r="S211" s="425"/>
    </row>
    <row r="212" spans="1:463" s="392" customFormat="1" ht="24" customHeight="1">
      <c r="A212" s="407"/>
      <c r="B212" s="359"/>
      <c r="C212" s="434"/>
      <c r="D212" s="741"/>
      <c r="E212" s="742"/>
      <c r="F212" s="742"/>
      <c r="G212" s="742"/>
      <c r="H212" s="743"/>
      <c r="I212" s="756" t="s">
        <v>1159</v>
      </c>
      <c r="J212" s="757"/>
      <c r="K212" s="758"/>
      <c r="L212" s="468"/>
      <c r="M212" s="410"/>
      <c r="N212" s="410"/>
      <c r="O212" s="408">
        <f>COUNTIF(O$5:O$191,"HĐH-HĐC")</f>
        <v>0</v>
      </c>
      <c r="P212" s="408">
        <f>COUNTIF(P$5:P$191,"HĐH-HĐC")</f>
        <v>0</v>
      </c>
      <c r="Q212" s="408">
        <f>COUNTIF(Q$5:Q$191,"HĐH-HĐC")</f>
        <v>0</v>
      </c>
      <c r="R212" s="408">
        <f>COUNTIF(R$5:R$191,"HĐH-HĐC")</f>
        <v>0</v>
      </c>
      <c r="S212" s="425"/>
    </row>
    <row r="213" spans="1:463" s="392" customFormat="1" ht="24" customHeight="1">
      <c r="A213" s="407"/>
      <c r="B213" s="359"/>
      <c r="C213" s="434"/>
      <c r="D213" s="741"/>
      <c r="E213" s="742"/>
      <c r="F213" s="742"/>
      <c r="G213" s="742"/>
      <c r="H213" s="743"/>
      <c r="I213" s="756" t="s">
        <v>1235</v>
      </c>
      <c r="J213" s="757"/>
      <c r="K213" s="758"/>
      <c r="L213" s="468"/>
      <c r="M213" s="410"/>
      <c r="N213" s="410"/>
      <c r="O213" s="455">
        <f>COUNTIF(O$5:O$191,"TQDN")</f>
        <v>0</v>
      </c>
      <c r="P213" s="455">
        <f>COUNTIF(P$5:P$191,"TQDN")</f>
        <v>0</v>
      </c>
      <c r="Q213" s="455">
        <f>COUNTIF(Q$5:Q$191,"TQDN")</f>
        <v>0</v>
      </c>
      <c r="R213" s="455">
        <f>COUNTIF(R$5:R$191,"TQDN")</f>
        <v>0</v>
      </c>
      <c r="S213" s="425"/>
    </row>
    <row r="214" spans="1:463" s="392" customFormat="1" ht="24" customHeight="1">
      <c r="A214" s="407"/>
      <c r="B214" s="359"/>
      <c r="C214" s="434"/>
      <c r="D214" s="741"/>
      <c r="E214" s="742"/>
      <c r="F214" s="742"/>
      <c r="G214" s="742"/>
      <c r="H214" s="743"/>
      <c r="I214" s="756" t="s">
        <v>1160</v>
      </c>
      <c r="J214" s="757"/>
      <c r="K214" s="758"/>
      <c r="L214" s="468"/>
      <c r="M214" s="410"/>
      <c r="N214" s="410"/>
      <c r="O214" s="455">
        <f>COUNTIF(O$5:O$191,"NDKH")</f>
        <v>6</v>
      </c>
      <c r="P214" s="455">
        <f>COUNTIF(P$5:P$191,"NDKH")</f>
        <v>6</v>
      </c>
      <c r="Q214" s="455">
        <f>COUNTIF(Q$5:Q$191,"NDKH")</f>
        <v>6</v>
      </c>
      <c r="R214" s="455">
        <f>COUNTIF(R$5:R$191,"NDKH")</f>
        <v>7</v>
      </c>
      <c r="S214" s="425"/>
    </row>
    <row r="215" spans="1:463" s="392" customFormat="1" ht="24" customHeight="1">
      <c r="A215" s="407"/>
      <c r="B215" s="359"/>
      <c r="C215" s="434"/>
      <c r="D215" s="744"/>
      <c r="E215" s="745"/>
      <c r="F215" s="745"/>
      <c r="G215" s="745"/>
      <c r="H215" s="746"/>
      <c r="I215" s="747" t="s">
        <v>1079</v>
      </c>
      <c r="J215" s="748"/>
      <c r="K215" s="748"/>
      <c r="L215" s="749"/>
      <c r="M215" s="466">
        <f t="shared" ref="M215:O215" si="13">SUM(M216:M220)</f>
        <v>70</v>
      </c>
      <c r="N215" s="466" t="e">
        <f t="shared" si="13"/>
        <v>#REF!</v>
      </c>
      <c r="O215" s="466">
        <f t="shared" si="13"/>
        <v>3</v>
      </c>
      <c r="P215" s="466">
        <f t="shared" ref="P215:R215" si="14">SUM(P216:P220)</f>
        <v>4</v>
      </c>
      <c r="Q215" s="466">
        <f t="shared" si="14"/>
        <v>2</v>
      </c>
      <c r="R215" s="466">
        <f t="shared" si="14"/>
        <v>5</v>
      </c>
      <c r="S215" s="425"/>
    </row>
    <row r="216" spans="1:463" s="392" customFormat="1" ht="30" customHeight="1">
      <c r="A216" s="407"/>
      <c r="B216" s="359"/>
      <c r="C216" s="434"/>
      <c r="D216" s="784" t="s">
        <v>1078</v>
      </c>
      <c r="E216" s="785"/>
      <c r="F216" s="785"/>
      <c r="G216" s="785"/>
      <c r="H216" s="786"/>
      <c r="I216" s="759" t="s">
        <v>1267</v>
      </c>
      <c r="J216" s="760"/>
      <c r="K216" s="760"/>
      <c r="L216" s="761"/>
      <c r="M216" s="437">
        <f>COUNTIF(M$1:M$56,"x")</f>
        <v>21</v>
      </c>
      <c r="N216" s="467" t="e">
        <f>SUM(#REF!)</f>
        <v>#REF!</v>
      </c>
      <c r="O216" s="440">
        <f>SUM(COUNTIF(O$5:O$56,{"HĐH";"HĐH+ĐTT";"HĐH+HĐNT";"HĐH+HĐG";"HĐH+HĐC";"HĐH+HĐG+HĐC";"HĐH+ĐTT+HĐNT+HĐC"}))</f>
        <v>1</v>
      </c>
      <c r="P216" s="440">
        <f>SUM(COUNTIF(P$5:P$56,{"HĐH";"HĐH+ĐTT";"HĐH+HĐNT";"HĐH+HĐG";"HĐH+HĐC";"HĐH+HĐG+HĐC";"HĐH+ĐTT+HĐNT+HĐC"}))</f>
        <v>1</v>
      </c>
      <c r="Q216" s="440">
        <f>SUM(COUNTIF(Q$5:Q$56,{"HĐH";"HĐH+ĐTT";"HĐH+HĐNT";"HĐH+HĐG";"HĐH+HĐC";"HĐH+HĐG+HĐC";"HĐH+ĐTT+HĐNT+HĐC"}))</f>
        <v>0</v>
      </c>
      <c r="R216" s="440">
        <f>SUM(COUNTIF(R$5:R$56,{"HĐH";"HĐH+ĐTT";"HĐH+HĐNT";"HĐH+HĐG";"HĐH+HĐC";"HĐH+HĐG+HĐC";"HĐH+ĐTT+HĐNT+HĐC"}))</f>
        <v>1</v>
      </c>
      <c r="S216" s="425"/>
    </row>
    <row r="217" spans="1:463" s="392" customFormat="1" ht="30" customHeight="1">
      <c r="A217" s="407"/>
      <c r="B217" s="359"/>
      <c r="C217" s="434"/>
      <c r="D217" s="787"/>
      <c r="E217" s="788"/>
      <c r="F217" s="788"/>
      <c r="G217" s="788"/>
      <c r="H217" s="789"/>
      <c r="I217" s="747" t="s">
        <v>1268</v>
      </c>
      <c r="J217" s="748"/>
      <c r="K217" s="748"/>
      <c r="L217" s="749"/>
      <c r="M217" s="437">
        <f>COUNTIF(M$57:M$102,"x")</f>
        <v>14</v>
      </c>
      <c r="N217" s="467" t="e">
        <f>SUM(#REF!)</f>
        <v>#REF!</v>
      </c>
      <c r="O217" s="440">
        <f>SUM(COUNTIF(O$57:O$102,{"HĐH";"HĐH+ĐTT";"HĐH+HĐNT";"HĐH+HĐG";"HĐH+HĐC";"HĐH+HĐG+HĐC";"HĐH+ĐTT+HĐNT+HĐC"}))</f>
        <v>1</v>
      </c>
      <c r="P217" s="440">
        <f>SUM(COUNTIF(P$57:P$102,{"HĐH";"HĐH+ĐTT";"HĐH+HĐNT";"HĐH+HĐG";"HĐH+HĐC";"HĐH+HĐG+HĐC";"HĐH+ĐTT+HĐNT+HĐC"}))</f>
        <v>1</v>
      </c>
      <c r="Q217" s="440">
        <f>SUM(COUNTIF(Q$57:Q$102,{"HĐH";"HĐH+ĐTT";"HĐH+HĐNT";"HĐH+HĐG";"HĐH+HĐC";"HĐH+HĐG+HĐC";"HĐH+ĐTT+HĐNT+HĐC"}))</f>
        <v>0</v>
      </c>
      <c r="R217" s="440">
        <f>SUM(COUNTIF(R$57:R$102,{"HĐH";"HĐH+ĐTT";"HĐH+HĐNT";"HĐH+HĐG";"HĐH+HĐC";"HĐH+HĐG+HĐC";"HĐH+ĐTT+HĐNT+HĐC"}))</f>
        <v>0</v>
      </c>
      <c r="S217" s="425"/>
    </row>
    <row r="218" spans="1:463" s="392" customFormat="1" ht="30" customHeight="1">
      <c r="A218" s="407"/>
      <c r="B218" s="359"/>
      <c r="C218" s="434"/>
      <c r="D218" s="787"/>
      <c r="E218" s="788"/>
      <c r="F218" s="788"/>
      <c r="G218" s="788"/>
      <c r="H218" s="789"/>
      <c r="I218" s="747" t="s">
        <v>1250</v>
      </c>
      <c r="J218" s="748"/>
      <c r="K218" s="748"/>
      <c r="L218" s="749"/>
      <c r="M218" s="437">
        <f>COUNTIF(M$103:M$122,"x")</f>
        <v>9</v>
      </c>
      <c r="N218" s="467" t="e">
        <f>SUM(#REF!)</f>
        <v>#REF!</v>
      </c>
      <c r="O218" s="440">
        <f>SUM(COUNTIF(O$103:O$124,{"HĐH";"HĐH+ĐTT";"HĐH+HĐNT";"HĐH+HĐG";"HĐH+HĐC";"HĐH+HĐG+HĐC";"HĐH+ĐTT+HĐNT+HĐC"}))</f>
        <v>0</v>
      </c>
      <c r="P218" s="440">
        <f>SUM(COUNTIF(P$103:P$124,{"HĐH";"HĐH+ĐTT";"HĐH+HĐNT";"HĐH+HĐG";"HĐH+HĐC";"HĐH+HĐG+HĐC";"HĐH+ĐTT+HĐNT+HĐC"}))</f>
        <v>0</v>
      </c>
      <c r="Q218" s="440">
        <f>SUM(COUNTIF(Q$103:Q$124,{"HĐH";"HĐH+ĐTT";"HĐH+HĐNT";"HĐH+HĐG";"HĐH+HĐC";"HĐH+HĐG+HĐC";"HĐH+ĐTT+HĐNT+HĐC"}))</f>
        <v>1</v>
      </c>
      <c r="R218" s="440">
        <f>SUM(COUNTIF(R$103:R$124,{"HĐH";"HĐH+ĐTT";"HĐH+HĐNT";"HĐH+HĐG";"HĐH+HĐC";"HĐH+HĐG+HĐC";"HĐH+ĐTT+HĐNT+HĐC"}))</f>
        <v>1</v>
      </c>
      <c r="S218" s="425"/>
    </row>
    <row r="219" spans="1:463" s="392" customFormat="1" ht="30" customHeight="1">
      <c r="A219" s="407"/>
      <c r="B219" s="359"/>
      <c r="C219" s="434"/>
      <c r="D219" s="787"/>
      <c r="E219" s="788"/>
      <c r="F219" s="788"/>
      <c r="G219" s="788"/>
      <c r="H219" s="789"/>
      <c r="I219" s="747" t="s">
        <v>1251</v>
      </c>
      <c r="J219" s="748"/>
      <c r="K219" s="748"/>
      <c r="L219" s="749"/>
      <c r="M219" s="437">
        <f>COUNTIF(M$125:M$156,"x")</f>
        <v>15</v>
      </c>
      <c r="N219" s="467" t="e">
        <f>SUM(#REF!)</f>
        <v>#REF!</v>
      </c>
      <c r="O219" s="440">
        <f>SUM(COUNTIF(O$125:O$156,{"HĐH";"HĐH+ĐTT";"HĐH+HĐNT";"HĐH+HĐG";"HĐH+HĐC";"HĐH+HĐG+HĐC";"HĐH+ĐTT+HĐNT+HĐC"}))</f>
        <v>0</v>
      </c>
      <c r="P219" s="440">
        <f>SUM(COUNTIF(P$125:P$156,{"HĐH";"HĐH+ĐTT";"HĐH+HĐNT";"HĐH+HĐG";"HĐH+HĐC";"HĐH+HĐG+HĐC";"HĐH+ĐTT+HĐNT+HĐC"}))</f>
        <v>0</v>
      </c>
      <c r="Q219" s="440">
        <f>SUM(COUNTIF(Q$125:Q$156,{"HĐH";"HĐH+ĐTT";"HĐH+HĐNT";"HĐH+HĐG";"HĐH+HĐC";"HĐH+HĐG+HĐC";"HĐH+ĐTT+HĐNT+HĐC"}))</f>
        <v>0</v>
      </c>
      <c r="R219" s="440">
        <f>SUM(COUNTIF(R$125:R$156,{"HĐH";"HĐH+ĐTT";"HĐH+HĐNT";"HĐH+HĐG";"HĐH+HĐC";"HĐH+HĐG+HĐC";"HĐH+ĐTT+HĐNT+HĐC"}))</f>
        <v>1</v>
      </c>
      <c r="S219" s="425"/>
      <c r="T219" s="404">
        <f>COUNTIF(T$57:T$102,"HĐH")</f>
        <v>0</v>
      </c>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c r="IR219" s="2"/>
      <c r="IS219" s="2"/>
      <c r="IT219" s="2"/>
      <c r="IU219" s="2"/>
      <c r="IV219" s="2"/>
      <c r="IW219" s="2"/>
      <c r="IX219" s="2"/>
      <c r="IY219" s="2"/>
      <c r="IZ219" s="2"/>
      <c r="JA219" s="2"/>
      <c r="JB219" s="2"/>
      <c r="JC219" s="2"/>
      <c r="JD219" s="2"/>
      <c r="JE219" s="2"/>
      <c r="JF219" s="2"/>
      <c r="JG219" s="2"/>
      <c r="JH219" s="2"/>
      <c r="JI219" s="2"/>
      <c r="JJ219" s="2"/>
      <c r="JK219" s="2"/>
      <c r="JL219" s="2"/>
      <c r="JM219" s="2"/>
      <c r="JN219" s="2"/>
      <c r="JO219" s="2"/>
      <c r="JP219" s="2"/>
      <c r="JQ219" s="2"/>
      <c r="JR219" s="2"/>
      <c r="JS219" s="2"/>
      <c r="JT219" s="2"/>
      <c r="JU219" s="2"/>
      <c r="JV219" s="2"/>
      <c r="JW219" s="2"/>
      <c r="JX219" s="2"/>
      <c r="JY219" s="2"/>
      <c r="JZ219" s="2"/>
      <c r="KA219" s="2"/>
      <c r="KB219" s="2"/>
      <c r="KC219" s="2"/>
      <c r="KD219" s="2"/>
      <c r="KE219" s="2"/>
      <c r="KF219" s="2"/>
      <c r="KG219" s="2"/>
      <c r="KH219" s="2"/>
      <c r="KI219" s="2"/>
      <c r="KJ219" s="2"/>
      <c r="KK219" s="2"/>
      <c r="KL219" s="2"/>
      <c r="KM219" s="2"/>
      <c r="KN219" s="2"/>
      <c r="KO219" s="2"/>
      <c r="KP219" s="2"/>
      <c r="KQ219" s="2"/>
      <c r="KR219" s="2"/>
      <c r="KS219" s="2"/>
      <c r="KT219" s="2"/>
      <c r="KU219" s="2"/>
      <c r="KV219" s="2"/>
      <c r="KW219" s="2"/>
      <c r="KX219" s="2"/>
      <c r="KY219" s="2"/>
      <c r="KZ219" s="2"/>
      <c r="LA219" s="2"/>
      <c r="LB219" s="2"/>
      <c r="LC219" s="2"/>
      <c r="LD219" s="2"/>
      <c r="LE219" s="2"/>
      <c r="LF219" s="2"/>
      <c r="LG219" s="2"/>
      <c r="LH219" s="2"/>
      <c r="LI219" s="2"/>
      <c r="LJ219" s="2"/>
      <c r="LK219" s="2"/>
      <c r="LL219" s="2"/>
      <c r="LM219" s="2"/>
      <c r="LN219" s="2"/>
      <c r="LO219" s="2"/>
      <c r="LP219" s="2"/>
      <c r="LQ219" s="2"/>
      <c r="LR219" s="2"/>
      <c r="LS219" s="2"/>
      <c r="LT219" s="2"/>
      <c r="LU219" s="2"/>
      <c r="LV219" s="2"/>
      <c r="LW219" s="2"/>
      <c r="LX219" s="2"/>
      <c r="LY219" s="2"/>
      <c r="LZ219" s="2"/>
      <c r="MA219" s="2"/>
      <c r="MB219" s="2"/>
      <c r="MC219" s="2"/>
      <c r="MD219" s="2"/>
      <c r="ME219" s="2"/>
      <c r="MF219" s="2"/>
      <c r="MG219" s="2"/>
      <c r="MH219" s="2"/>
      <c r="MI219" s="2"/>
      <c r="MJ219" s="2"/>
      <c r="MK219" s="2"/>
      <c r="ML219" s="2"/>
      <c r="MM219" s="2"/>
      <c r="MN219" s="2"/>
      <c r="MO219" s="2"/>
      <c r="MP219" s="2"/>
      <c r="MQ219" s="2"/>
      <c r="MR219" s="2"/>
      <c r="MS219" s="2"/>
      <c r="MT219" s="2"/>
      <c r="MU219" s="2"/>
      <c r="MV219" s="2"/>
      <c r="MW219" s="2"/>
      <c r="MX219" s="2"/>
      <c r="MY219" s="2"/>
      <c r="MZ219" s="2"/>
      <c r="NA219" s="2"/>
      <c r="NB219" s="2"/>
      <c r="NC219" s="2"/>
      <c r="ND219" s="2"/>
      <c r="NE219" s="2"/>
      <c r="NF219" s="2"/>
      <c r="NG219" s="2"/>
      <c r="NH219" s="2"/>
      <c r="NI219" s="2"/>
      <c r="NJ219" s="2"/>
      <c r="NK219" s="2"/>
      <c r="NL219" s="2"/>
      <c r="NM219" s="2"/>
      <c r="NN219" s="2"/>
      <c r="NO219" s="2"/>
      <c r="NP219" s="2"/>
      <c r="NQ219" s="2"/>
      <c r="NR219" s="2"/>
      <c r="NS219" s="2"/>
      <c r="NT219" s="2"/>
      <c r="NU219" s="2"/>
      <c r="NV219" s="2"/>
      <c r="NW219" s="2"/>
      <c r="NX219" s="2"/>
      <c r="NY219" s="2"/>
      <c r="NZ219" s="2"/>
      <c r="OA219" s="2"/>
      <c r="OB219" s="2"/>
      <c r="OC219" s="2"/>
      <c r="OD219" s="2"/>
      <c r="OE219" s="2"/>
      <c r="OF219" s="2"/>
      <c r="OG219" s="2"/>
      <c r="OH219" s="2"/>
      <c r="OI219" s="2"/>
      <c r="OJ219" s="2"/>
      <c r="OK219" s="2"/>
      <c r="OL219" s="2"/>
      <c r="OM219" s="2"/>
      <c r="ON219" s="2"/>
      <c r="OO219" s="2"/>
      <c r="OP219" s="2"/>
      <c r="OQ219" s="2"/>
      <c r="OR219" s="2"/>
      <c r="OS219" s="2"/>
      <c r="OT219" s="2"/>
      <c r="OU219" s="2"/>
      <c r="OV219" s="2"/>
      <c r="OW219" s="2"/>
      <c r="OX219" s="2"/>
      <c r="OY219" s="2"/>
      <c r="OZ219" s="2"/>
      <c r="PA219" s="2"/>
      <c r="PB219" s="2"/>
      <c r="PC219" s="2"/>
      <c r="PD219" s="2"/>
      <c r="PE219" s="2"/>
      <c r="PF219" s="2"/>
      <c r="PG219" s="2"/>
      <c r="PH219" s="2"/>
      <c r="PI219" s="2"/>
      <c r="PJ219" s="2"/>
      <c r="PK219" s="2"/>
      <c r="PL219" s="2"/>
      <c r="PM219" s="2"/>
      <c r="PN219" s="2"/>
      <c r="PO219" s="2"/>
      <c r="PP219" s="2"/>
      <c r="PQ219" s="2"/>
      <c r="PR219" s="2"/>
      <c r="PS219" s="2"/>
      <c r="PT219" s="2"/>
      <c r="PU219" s="2"/>
      <c r="PV219" s="2"/>
      <c r="PW219" s="2"/>
      <c r="PX219" s="2"/>
      <c r="PY219" s="2"/>
      <c r="PZ219" s="2"/>
      <c r="QA219" s="2"/>
      <c r="QB219" s="2"/>
      <c r="QC219" s="2"/>
      <c r="QD219" s="2"/>
      <c r="QE219" s="2"/>
      <c r="QF219" s="2"/>
      <c r="QG219" s="2"/>
      <c r="QH219" s="2"/>
      <c r="QI219" s="2"/>
      <c r="QJ219" s="2"/>
      <c r="QK219" s="2"/>
      <c r="QL219" s="2"/>
      <c r="QM219" s="2"/>
      <c r="QN219" s="2"/>
      <c r="QO219" s="2"/>
      <c r="QP219" s="2"/>
      <c r="QQ219" s="2"/>
      <c r="QR219" s="2"/>
      <c r="QS219" s="2"/>
      <c r="QT219" s="2"/>
      <c r="QU219" s="2"/>
    </row>
    <row r="220" spans="1:463" s="392" customFormat="1" ht="30" customHeight="1">
      <c r="A220" s="407"/>
      <c r="B220" s="359"/>
      <c r="C220" s="434"/>
      <c r="D220" s="790"/>
      <c r="E220" s="791"/>
      <c r="F220" s="791"/>
      <c r="G220" s="791"/>
      <c r="H220" s="792"/>
      <c r="I220" s="747" t="s">
        <v>1269</v>
      </c>
      <c r="J220" s="748"/>
      <c r="K220" s="748"/>
      <c r="L220" s="749"/>
      <c r="M220" s="437">
        <f>COUNTIF(M$157:M$191,"x")</f>
        <v>11</v>
      </c>
      <c r="N220" s="467" t="e">
        <f>SUM(#REF!)</f>
        <v>#REF!</v>
      </c>
      <c r="O220" s="440">
        <f>SUM(COUNTIF(O$157:O$191,{"HĐH";"HĐH+ĐTT";"HĐH+HĐNT";"HĐH+HĐG";"HĐH+HĐC";"HĐH+HĐG+HĐC";"HĐH+ĐTT+HĐNT+HĐC"}))</f>
        <v>1</v>
      </c>
      <c r="P220" s="440">
        <f>SUM(COUNTIF(P$157:P$191,{"HĐH";"HĐH+ĐTT";"HĐH+HĐNT";"HĐH+HĐG";"HĐH+HĐC";"HĐH+HĐG+HĐC";"HĐH+ĐTT+HĐNT+HĐC"}))</f>
        <v>2</v>
      </c>
      <c r="Q220" s="440">
        <f>SUM(COUNTIF(Q$157:Q$191,{"HĐH";"HĐH+ĐTT";"HĐH+HĐNT";"HĐH+HĐG";"HĐH+HĐC";"HĐH+HĐG+HĐC";"HĐH+ĐTT+HĐNT+HĐC"}))</f>
        <v>1</v>
      </c>
      <c r="R220" s="440">
        <f>SUM(COUNTIF(R$157:R$191,{"HĐH";"HĐH+ĐTT";"HĐH+HĐNT";"HĐH+HĐG";"HĐH+HĐC";"HĐH+HĐG+HĐC";"HĐH+ĐTT+HĐNT+HĐC"}))</f>
        <v>2</v>
      </c>
      <c r="S220" s="425"/>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c r="IR220" s="2"/>
      <c r="IS220" s="2"/>
      <c r="IT220" s="2"/>
      <c r="IU220" s="2"/>
      <c r="IV220" s="2"/>
      <c r="IW220" s="2"/>
      <c r="IX220" s="2"/>
      <c r="IY220" s="2"/>
      <c r="IZ220" s="2"/>
      <c r="JA220" s="2"/>
      <c r="JB220" s="2"/>
      <c r="JC220" s="2"/>
      <c r="JD220" s="2"/>
      <c r="JE220" s="2"/>
      <c r="JF220" s="2"/>
      <c r="JG220" s="2"/>
      <c r="JH220" s="2"/>
      <c r="JI220" s="2"/>
      <c r="JJ220" s="2"/>
      <c r="JK220" s="2"/>
      <c r="JL220" s="2"/>
      <c r="JM220" s="2"/>
      <c r="JN220" s="2"/>
      <c r="JO220" s="2"/>
      <c r="JP220" s="2"/>
      <c r="JQ220" s="2"/>
      <c r="JR220" s="2"/>
      <c r="JS220" s="2"/>
      <c r="JT220" s="2"/>
      <c r="JU220" s="2"/>
      <c r="JV220" s="2"/>
      <c r="JW220" s="2"/>
      <c r="JX220" s="2"/>
      <c r="JY220" s="2"/>
      <c r="JZ220" s="2"/>
      <c r="KA220" s="2"/>
      <c r="KB220" s="2"/>
      <c r="KC220" s="2"/>
      <c r="KD220" s="2"/>
      <c r="KE220" s="2"/>
      <c r="KF220" s="2"/>
      <c r="KG220" s="2"/>
      <c r="KH220" s="2"/>
      <c r="KI220" s="2"/>
      <c r="KJ220" s="2"/>
      <c r="KK220" s="2"/>
      <c r="KL220" s="2"/>
      <c r="KM220" s="2"/>
      <c r="KN220" s="2"/>
      <c r="KO220" s="2"/>
      <c r="KP220" s="2"/>
      <c r="KQ220" s="2"/>
      <c r="KR220" s="2"/>
      <c r="KS220" s="2"/>
      <c r="KT220" s="2"/>
      <c r="KU220" s="2"/>
      <c r="KV220" s="2"/>
      <c r="KW220" s="2"/>
      <c r="KX220" s="2"/>
      <c r="KY220" s="2"/>
      <c r="KZ220" s="2"/>
      <c r="LA220" s="2"/>
      <c r="LB220" s="2"/>
      <c r="LC220" s="2"/>
      <c r="LD220" s="2"/>
      <c r="LE220" s="2"/>
      <c r="LF220" s="2"/>
      <c r="LG220" s="2"/>
      <c r="LH220" s="2"/>
      <c r="LI220" s="2"/>
      <c r="LJ220" s="2"/>
      <c r="LK220" s="2"/>
      <c r="LL220" s="2"/>
      <c r="LM220" s="2"/>
      <c r="LN220" s="2"/>
      <c r="LO220" s="2"/>
      <c r="LP220" s="2"/>
      <c r="LQ220" s="2"/>
      <c r="LR220" s="2"/>
      <c r="LS220" s="2"/>
      <c r="LT220" s="2"/>
      <c r="LU220" s="2"/>
      <c r="LV220" s="2"/>
      <c r="LW220" s="2"/>
      <c r="LX220" s="2"/>
      <c r="LY220" s="2"/>
      <c r="LZ220" s="2"/>
      <c r="MA220" s="2"/>
      <c r="MB220" s="2"/>
      <c r="MC220" s="2"/>
      <c r="MD220" s="2"/>
      <c r="ME220" s="2"/>
      <c r="MF220" s="2"/>
      <c r="MG220" s="2"/>
      <c r="MH220" s="2"/>
      <c r="MI220" s="2"/>
      <c r="MJ220" s="2"/>
      <c r="MK220" s="2"/>
      <c r="ML220" s="2"/>
      <c r="MM220" s="2"/>
      <c r="MN220" s="2"/>
      <c r="MO220" s="2"/>
      <c r="MP220" s="2"/>
      <c r="MQ220" s="2"/>
      <c r="MR220" s="2"/>
      <c r="MS220" s="2"/>
      <c r="MT220" s="2"/>
      <c r="MU220" s="2"/>
      <c r="MV220" s="2"/>
      <c r="MW220" s="2"/>
      <c r="MX220" s="2"/>
      <c r="MY220" s="2"/>
      <c r="MZ220" s="2"/>
      <c r="NA220" s="2"/>
      <c r="NB220" s="2"/>
      <c r="NC220" s="2"/>
      <c r="ND220" s="2"/>
      <c r="NE220" s="2"/>
      <c r="NF220" s="2"/>
      <c r="NG220" s="2"/>
      <c r="NH220" s="2"/>
      <c r="NI220" s="2"/>
      <c r="NJ220" s="2"/>
      <c r="NK220" s="2"/>
      <c r="NL220" s="2"/>
      <c r="NM220" s="2"/>
      <c r="NN220" s="2"/>
      <c r="NO220" s="2"/>
      <c r="NP220" s="2"/>
      <c r="NQ220" s="2"/>
      <c r="NR220" s="2"/>
      <c r="NS220" s="2"/>
      <c r="NT220" s="2"/>
      <c r="NU220" s="2"/>
      <c r="NV220" s="2"/>
      <c r="NW220" s="2"/>
      <c r="NX220" s="2"/>
      <c r="NY220" s="2"/>
      <c r="NZ220" s="2"/>
      <c r="OA220" s="2"/>
      <c r="OB220" s="2"/>
      <c r="OC220" s="2"/>
      <c r="OD220" s="2"/>
      <c r="OE220" s="2"/>
      <c r="OF220" s="2"/>
      <c r="OG220" s="2"/>
      <c r="OH220" s="2"/>
      <c r="OI220" s="2"/>
      <c r="OJ220" s="2"/>
      <c r="OK220" s="2"/>
      <c r="OL220" s="2"/>
      <c r="OM220" s="2"/>
      <c r="ON220" s="2"/>
      <c r="OO220" s="2"/>
      <c r="OP220" s="2"/>
      <c r="OQ220" s="2"/>
      <c r="OR220" s="2"/>
      <c r="OS220" s="2"/>
      <c r="OT220" s="2"/>
      <c r="OU220" s="2"/>
      <c r="OV220" s="2"/>
      <c r="OW220" s="2"/>
      <c r="OX220" s="2"/>
      <c r="OY220" s="2"/>
      <c r="OZ220" s="2"/>
      <c r="PA220" s="2"/>
      <c r="PB220" s="2"/>
      <c r="PC220" s="2"/>
      <c r="PD220" s="2"/>
      <c r="PE220" s="2"/>
      <c r="PF220" s="2"/>
      <c r="PG220" s="2"/>
      <c r="PH220" s="2"/>
      <c r="PI220" s="2"/>
      <c r="PJ220" s="2"/>
      <c r="PK220" s="2"/>
      <c r="PL220" s="2"/>
      <c r="PM220" s="2"/>
      <c r="PN220" s="2"/>
      <c r="PO220" s="2"/>
      <c r="PP220" s="2"/>
      <c r="PQ220" s="2"/>
      <c r="PR220" s="2"/>
      <c r="PS220" s="2"/>
      <c r="PT220" s="2"/>
      <c r="PU220" s="2"/>
      <c r="PV220" s="2"/>
      <c r="PW220" s="2"/>
      <c r="PX220" s="2"/>
      <c r="PY220" s="2"/>
      <c r="PZ220" s="2"/>
      <c r="QA220" s="2"/>
      <c r="QB220" s="2"/>
      <c r="QC220" s="2"/>
      <c r="QD220" s="2"/>
      <c r="QE220" s="2"/>
      <c r="QF220" s="2"/>
      <c r="QG220" s="2"/>
      <c r="QH220" s="2"/>
      <c r="QI220" s="2"/>
      <c r="QJ220" s="2"/>
      <c r="QK220" s="2"/>
      <c r="QL220" s="2"/>
      <c r="QM220" s="2"/>
      <c r="QN220" s="2"/>
      <c r="QO220" s="2"/>
      <c r="QP220" s="2"/>
      <c r="QQ220" s="2"/>
      <c r="QR220" s="2"/>
      <c r="QS220" s="2"/>
      <c r="QT220" s="2"/>
      <c r="QU220" s="2"/>
    </row>
    <row r="221" spans="1:463">
      <c r="B221" s="355"/>
      <c r="S221" s="446"/>
    </row>
    <row r="222" spans="1:463">
      <c r="B222" s="355"/>
      <c r="S222" s="446"/>
    </row>
    <row r="223" spans="1:463">
      <c r="B223" s="355"/>
      <c r="S223" s="446"/>
    </row>
    <row r="224" spans="1:463">
      <c r="B224" s="355"/>
      <c r="S224" s="446"/>
    </row>
    <row r="225" spans="2:19">
      <c r="B225" s="355"/>
      <c r="S225" s="446"/>
    </row>
    <row r="226" spans="2:19">
      <c r="B226" s="355"/>
      <c r="S226" s="446"/>
    </row>
  </sheetData>
  <mergeCells count="254">
    <mergeCell ref="H20:H22"/>
    <mergeCell ref="H23:H26"/>
    <mergeCell ref="D23:D26"/>
    <mergeCell ref="E20:E22"/>
    <mergeCell ref="E23:E26"/>
    <mergeCell ref="M175:M179"/>
    <mergeCell ref="H165:H166"/>
    <mergeCell ref="M97:M99"/>
    <mergeCell ref="M101:M102"/>
    <mergeCell ref="H88:H93"/>
    <mergeCell ref="M165:M166"/>
    <mergeCell ref="M107:M108"/>
    <mergeCell ref="H161:H163"/>
    <mergeCell ref="M30:M32"/>
    <mergeCell ref="M148:M149"/>
    <mergeCell ref="E148:E149"/>
    <mergeCell ref="D136:D138"/>
    <mergeCell ref="E136:E138"/>
    <mergeCell ref="H136:H138"/>
    <mergeCell ref="M69:M75"/>
    <mergeCell ref="M80:M81"/>
    <mergeCell ref="M76:M78"/>
    <mergeCell ref="M64:M65"/>
    <mergeCell ref="M66:M68"/>
    <mergeCell ref="D6:I6"/>
    <mergeCell ref="D7:I7"/>
    <mergeCell ref="D10:I10"/>
    <mergeCell ref="D13:I13"/>
    <mergeCell ref="D15:I15"/>
    <mergeCell ref="D18:I18"/>
    <mergeCell ref="D175:D179"/>
    <mergeCell ref="H175:H179"/>
    <mergeCell ref="H168:H169"/>
    <mergeCell ref="H129:H130"/>
    <mergeCell ref="F101:F102"/>
    <mergeCell ref="G101:G102"/>
    <mergeCell ref="H101:H102"/>
    <mergeCell ref="D101:D102"/>
    <mergeCell ref="E165:E166"/>
    <mergeCell ref="G165:G166"/>
    <mergeCell ref="D97:D99"/>
    <mergeCell ref="G97:G99"/>
    <mergeCell ref="E97:E99"/>
    <mergeCell ref="H80:H81"/>
    <mergeCell ref="H76:H78"/>
    <mergeCell ref="D76:D78"/>
    <mergeCell ref="D88:D93"/>
    <mergeCell ref="E88:E93"/>
    <mergeCell ref="M186:M190"/>
    <mergeCell ref="D183:D184"/>
    <mergeCell ref="E183:E184"/>
    <mergeCell ref="H183:H184"/>
    <mergeCell ref="H185:H190"/>
    <mergeCell ref="D185:D190"/>
    <mergeCell ref="E185:E190"/>
    <mergeCell ref="M35:M37"/>
    <mergeCell ref="D42:D43"/>
    <mergeCell ref="E42:E43"/>
    <mergeCell ref="H42:H43"/>
    <mergeCell ref="M42:M43"/>
    <mergeCell ref="M38:M39"/>
    <mergeCell ref="D148:D149"/>
    <mergeCell ref="H148:H149"/>
    <mergeCell ref="E129:E130"/>
    <mergeCell ref="M129:M130"/>
    <mergeCell ref="H131:H133"/>
    <mergeCell ref="H112:H114"/>
    <mergeCell ref="E76:E78"/>
    <mergeCell ref="M131:M132"/>
    <mergeCell ref="D182:I182"/>
    <mergeCell ref="M161:M163"/>
    <mergeCell ref="M143:M144"/>
    <mergeCell ref="B97:B99"/>
    <mergeCell ref="F97:F99"/>
    <mergeCell ref="F175:F179"/>
    <mergeCell ref="D165:D166"/>
    <mergeCell ref="F165:F166"/>
    <mergeCell ref="D129:D130"/>
    <mergeCell ref="C165:C166"/>
    <mergeCell ref="D168:D169"/>
    <mergeCell ref="E175:E179"/>
    <mergeCell ref="E168:E169"/>
    <mergeCell ref="D154:D156"/>
    <mergeCell ref="E154:E156"/>
    <mergeCell ref="C161:C163"/>
    <mergeCell ref="D161:D163"/>
    <mergeCell ref="C101:C102"/>
    <mergeCell ref="D131:D133"/>
    <mergeCell ref="D134:I134"/>
    <mergeCell ref="E131:E133"/>
    <mergeCell ref="D112:D114"/>
    <mergeCell ref="E161:E163"/>
    <mergeCell ref="F161:F163"/>
    <mergeCell ref="G161:G163"/>
    <mergeCell ref="C148:C149"/>
    <mergeCell ref="H154:H156"/>
    <mergeCell ref="C167:C171"/>
    <mergeCell ref="M46:M49"/>
    <mergeCell ref="F61:F65"/>
    <mergeCell ref="G61:G65"/>
    <mergeCell ref="H61:H75"/>
    <mergeCell ref="D16:D17"/>
    <mergeCell ref="E16:E17"/>
    <mergeCell ref="H16:H17"/>
    <mergeCell ref="H33:H34"/>
    <mergeCell ref="M33:M34"/>
    <mergeCell ref="H35:H37"/>
    <mergeCell ref="D35:D37"/>
    <mergeCell ref="E30:E32"/>
    <mergeCell ref="D44:D45"/>
    <mergeCell ref="M55:M56"/>
    <mergeCell ref="M51:M53"/>
    <mergeCell ref="E101:E102"/>
    <mergeCell ref="H116:H118"/>
    <mergeCell ref="M120:M121"/>
    <mergeCell ref="D116:D118"/>
    <mergeCell ref="E116:E118"/>
    <mergeCell ref="F116:F118"/>
    <mergeCell ref="M116:M118"/>
    <mergeCell ref="H97:H99"/>
    <mergeCell ref="B61:B65"/>
    <mergeCell ref="F2:G4"/>
    <mergeCell ref="B52:B53"/>
    <mergeCell ref="E52:E53"/>
    <mergeCell ref="F35:F36"/>
    <mergeCell ref="E46:E49"/>
    <mergeCell ref="B46:B49"/>
    <mergeCell ref="D29:I29"/>
    <mergeCell ref="H46:H49"/>
    <mergeCell ref="F46:F49"/>
    <mergeCell ref="D30:D32"/>
    <mergeCell ref="D11:D12"/>
    <mergeCell ref="C16:C17"/>
    <mergeCell ref="E33:E34"/>
    <mergeCell ref="F33:F34"/>
    <mergeCell ref="D33:D34"/>
    <mergeCell ref="D5:I5"/>
    <mergeCell ref="B33:B34"/>
    <mergeCell ref="H44:H45"/>
    <mergeCell ref="D52:D53"/>
    <mergeCell ref="D46:D49"/>
    <mergeCell ref="F52:F53"/>
    <mergeCell ref="D19:I19"/>
    <mergeCell ref="D27:I27"/>
    <mergeCell ref="B1:S1"/>
    <mergeCell ref="L2:L4"/>
    <mergeCell ref="N2:N4"/>
    <mergeCell ref="B2:B4"/>
    <mergeCell ref="S2:S4"/>
    <mergeCell ref="J2:J4"/>
    <mergeCell ref="K2:K4"/>
    <mergeCell ref="H2:H4"/>
    <mergeCell ref="I2:I4"/>
    <mergeCell ref="O2:R2"/>
    <mergeCell ref="R3:R4"/>
    <mergeCell ref="M2:M4"/>
    <mergeCell ref="O3:O4"/>
    <mergeCell ref="P3:P4"/>
    <mergeCell ref="Q3:Q4"/>
    <mergeCell ref="D2:E4"/>
    <mergeCell ref="C80:C81"/>
    <mergeCell ref="D80:D81"/>
    <mergeCell ref="E80:E81"/>
    <mergeCell ref="F80:F81"/>
    <mergeCell ref="G80:G81"/>
    <mergeCell ref="D61:D75"/>
    <mergeCell ref="E61:E75"/>
    <mergeCell ref="E44:E45"/>
    <mergeCell ref="E35:E37"/>
    <mergeCell ref="D55:D56"/>
    <mergeCell ref="E55:E56"/>
    <mergeCell ref="D40:I40"/>
    <mergeCell ref="D41:I41"/>
    <mergeCell ref="D50:I50"/>
    <mergeCell ref="D54:I54"/>
    <mergeCell ref="D57:I57"/>
    <mergeCell ref="D58:I58"/>
    <mergeCell ref="D59:I59"/>
    <mergeCell ref="M62:M63"/>
    <mergeCell ref="D60:I60"/>
    <mergeCell ref="D79:I79"/>
    <mergeCell ref="D82:I82"/>
    <mergeCell ref="D84:I84"/>
    <mergeCell ref="D85:I85"/>
    <mergeCell ref="D87:I87"/>
    <mergeCell ref="D94:I94"/>
    <mergeCell ref="M88:M93"/>
    <mergeCell ref="D193:H193"/>
    <mergeCell ref="D194:H198"/>
    <mergeCell ref="I215:L215"/>
    <mergeCell ref="I216:L216"/>
    <mergeCell ref="I217:L217"/>
    <mergeCell ref="I218:L218"/>
    <mergeCell ref="I219:L219"/>
    <mergeCell ref="I200:K200"/>
    <mergeCell ref="I201:K201"/>
    <mergeCell ref="I202:K202"/>
    <mergeCell ref="I203:K203"/>
    <mergeCell ref="I204:K204"/>
    <mergeCell ref="I205:K205"/>
    <mergeCell ref="I206:K206"/>
    <mergeCell ref="I207:K207"/>
    <mergeCell ref="I208:K208"/>
    <mergeCell ref="I209:K209"/>
    <mergeCell ref="I210:K210"/>
    <mergeCell ref="I211:K211"/>
    <mergeCell ref="I212:K212"/>
    <mergeCell ref="I213:K213"/>
    <mergeCell ref="I214:K214"/>
    <mergeCell ref="I195:K195"/>
    <mergeCell ref="D216:H220"/>
    <mergeCell ref="D150:I150"/>
    <mergeCell ref="D151:I151"/>
    <mergeCell ref="D152:I152"/>
    <mergeCell ref="D100:I100"/>
    <mergeCell ref="D103:I103"/>
    <mergeCell ref="D104:I104"/>
    <mergeCell ref="D105:I105"/>
    <mergeCell ref="D106:I106"/>
    <mergeCell ref="D110:I110"/>
    <mergeCell ref="D115:I115"/>
    <mergeCell ref="D119:I119"/>
    <mergeCell ref="D123:I123"/>
    <mergeCell ref="D107:D109"/>
    <mergeCell ref="H107:H109"/>
    <mergeCell ref="E107:E109"/>
    <mergeCell ref="H141:H145"/>
    <mergeCell ref="D141:D145"/>
    <mergeCell ref="E141:E145"/>
    <mergeCell ref="D140:I140"/>
    <mergeCell ref="D200:H215"/>
    <mergeCell ref="I220:L220"/>
    <mergeCell ref="D199:H199"/>
    <mergeCell ref="D9:J9"/>
    <mergeCell ref="D158:J158"/>
    <mergeCell ref="I193:K193"/>
    <mergeCell ref="I194:K194"/>
    <mergeCell ref="I196:K196"/>
    <mergeCell ref="I197:K197"/>
    <mergeCell ref="I198:K198"/>
    <mergeCell ref="I199:K199"/>
    <mergeCell ref="D157:I157"/>
    <mergeCell ref="D159:I159"/>
    <mergeCell ref="D160:I160"/>
    <mergeCell ref="D164:I164"/>
    <mergeCell ref="D167:I167"/>
    <mergeCell ref="D170:I170"/>
    <mergeCell ref="D172:I172"/>
    <mergeCell ref="D173:I173"/>
    <mergeCell ref="D125:I125"/>
    <mergeCell ref="D126:I126"/>
    <mergeCell ref="D127:I127"/>
    <mergeCell ref="D128:I128"/>
    <mergeCell ref="D139:I139"/>
  </mergeCells>
  <phoneticPr fontId="58" type="noConversion"/>
  <dataValidations count="10">
    <dataValidation type="list" allowBlank="1" showInputMessage="1" showErrorMessage="1" sqref="G165 E161 E165 G171 G95:G97 G101 FN99 PJ99 ZF101 AJB101 ASX101 BCT101 BMP101 BWL101 CGH101 CQD101 CZZ101 DJV101 DTR101 EDN101 ENJ101 EXF101 FHB101 FQX101 GAT101 GKP101 GUL101 HEH101 HOD101 HXZ101 IHV101 IRR101 JBN101 JLJ101 JVF101 KFB101 KOX101 KYT101 LIP101 LSL101 MCH101 MMD101 MVZ101 NFV101 NPR101 NZN101 OJJ101 OTF101 PDB101 PMX101 PWT101 QGP101 QQL101 RAH101 RKD101 RTZ101 SDV101 SNR101 SXN101 THJ101 TRF101 UBB101 UKX101 UUT101 VEP101 E101 FL99 PH99 ZD101 AIZ101 ASV101 BCR101 BMN101 BWJ101 CGF101 CQB101 CZX101 DJT101 DTP101 EDL101 ENH101 EXD101 FGZ101 FQV101 GAR101 GKN101 GUJ101 HEF101 HOB101 HXX101 IHT101 IRP101 JBL101 JLH101 JVD101 KEZ101 KOV101 KYR101 LIN101 LSJ101 MCF101 MMB101 MVX101 NFT101 NPP101 NZL101 OJH101 OTD101 PCZ101 PMV101 PWR101 QGN101 QQJ101 RAF101 RKB101 RTX101 SDT101 SNP101 SXL101 THH101 TRD101 UAZ101 UKV101 UUR101 VEN101 VEP95:VEP96 UUT95:UUT96 UKX95:UKX96 UBB95:UBB96 TRF95:TRF96 THJ95:THJ96 SXN95:SXN96 SNR95:SNR96 SDV95:SDV96 RTZ95:RTZ96 RKD95:RKD96 RAH95:RAH96 QQL95:QQL96 QGP95:QGP96 PWT95:PWT96 PMX95:PMX96 PDB95:PDB96 OTF95:OTF96 OJJ95:OJJ96 NZN95:NZN96 NPR95:NPR96 NFV95:NFV96 MVZ95:MVZ96 MMD95:MMD96 MCH95:MCH96 LSL95:LSL96 LIP95:LIP96 KYT95:KYT96 KOX95:KOX96 KFB95:KFB96 JVF95:JVF96 JLJ95:JLJ96 JBN95:JBN96 IRR95:IRR96 IHV95:IHV96 HXZ95:HXZ96 HOD95:HOD96 HEH95:HEH96 GUL95:GUL96 GKP95:GKP96 GAT95:GAT96 FQX95:FQX96 FHB95:FHB96 EXF95:EXF96 ENJ95:ENJ96 EDN95:EDN96 DTR95:DTR96 DJV95:DJV96 CZZ95:CZZ96 CQD95:CQD96 CGH95:CGH96 BWL95:BWL96 BMP95:BMP96 BCT95:BCT96 ASX95:ASX96 AJB95:AJB96 ZF95:ZF96 PJ93:PJ94 FN93:FN94 VEN95:VEN96 UUR95:UUR96 UKV95:UKV96 UAZ95:UAZ96 TRD95:TRD96 THH95:THH96 SXL95:SXL96 SNP95:SNP96 SDT95:SDT96 RTX95:RTX96 RKB95:RKB96 RAF95:RAF96 QQJ95:QQJ96 QGN95:QGN96 PWR95:PWR96 PMV95:PMV96 PCZ95:PCZ96 OTD95:OTD96 OJH95:OJH96 NZL95:NZL96 NPP95:NPP96 NFT95:NFT96 MVX95:MVX96 MMB95:MMB96 MCF95:MCF96 LSJ95:LSJ96 LIN95:LIN96 KYR95:KYR96 KOV95:KOV96 KEZ95:KEZ96 JVD95:JVD96 JLH95:JLH96 JBL95:JBL96 IRP95:IRP96 IHT95:IHT96 HXX95:HXX96 HOB95:HOB96 HEF95:HEF96 GUJ95:GUJ96 GKN95:GKN96 GAR95:GAR96 FQV95:FQV96 FGZ95:FGZ96 EXD95:EXD96 ENH95:ENH96 EDL95:EDL96 DTP95:DTP96 DJT95:DJT96 CZX95:CZX96 CQB95:CQB96 CGF95:CGF96 BWJ95:BWJ96 BMN95:BMN96 BCR95:BCR96 ASV95:ASV96 AIZ95:AIZ96 ZD95:ZD96 PH93:PH94 FL93:FL94 VHI90:VHI93 G192:K192 VHK80 E76 E52:E53 G51:G53 E38:E39 E146:E148 G14 G39 VEN61:VEN63 UUR61:UUR63 UKV61:UKV63 UAZ61:UAZ63 TRD61:TRD63 THH61:THH63 SXL61:SXL63 SNP61:SNP63 SDT61:SDT63 RTX61:RTX63 RKB61:RKB63 RAF61:RAF63 QQJ61:QQJ63 QGN61:QGN63 PWR61:PWR63 PMV61:PMV63 PCZ61:PCZ63 OTD61:OTD63 OJH61:OJH63 NZL61:NZL63 NPP61:NPP63 NFT61:NFT63 MVX61:MVX63 MMB61:MMB63 MCF61:MCF63 LSJ61:LSJ63 LIN61:LIN63 KYR61:KYR63 KOV61:KOV63 KEZ61:KEZ63 JVD61:JVD63 JLH61:JLH63 JBL61:JBL63 IRP61:IRP63 IHT61:IHT63 HXX61:HXX63 HOB61:HOB63 HEF61:HEF63 GUJ61:GUJ63 GKN61:GKN63 GAR61:GAR63 FQV61:FQV63 FGZ61:FGZ63 EXD61:EXD63 ENH61:ENH63 EDL61:EDL63 DTP61:DTP63 DJT61:DJT63 CZX61:CZX63 CQB61:CQB63 CGF61:CGF63 BWJ61:BWJ63 BMN61:BMN63 BCR61:BCR63 ASV61:ASV63 AIZ61:AIZ63 ZD61:ZD63 PH59:PH61 FL59:FL61 VEP61:VEP63 UUT61:UUT63 UKX61:UKX63 UBB61:UBB63 TRF61:TRF63 THJ61:THJ63 SXN61:SXN63 SNR61:SNR63 SDV61:SDV63 RTZ61:RTZ63 RKD61:RKD63 RAH61:RAH63 QQL61:QQL63 QGP61:QGP63 PWT61:PWT63 PMX61:PMX63 PDB61:PDB63 OTF61:OTF63 OJJ61:OJJ63 NZN61:NZN63 NPR61:NPR63 NFV61:NFV63 MVZ61:MVZ63 MMD61:MMD63 MCH61:MCH63 LSL61:LSL63 LIP61:LIP63 KYT61:KYT63 KOX61:KOX63 KFB61:KFB63 JVF61:JVF63 JLJ61:JLJ63 JBN61:JBN63 IRR61:IRR63 IHV61:IHV63 HXZ61:HXZ63 HOD61:HOD63 HEH61:HEH63 GUL61:GUL63 GKP61:GKP63 GAT61:GAT63 FQX61:FQX63 FHB61:FHB63 EXF61:EXF63 ENJ61:ENJ63 EDN61:EDN63 DTR61:DTR63 DJV61:DJV63 CZZ61:CZZ63 CQD61:CQD63 CGH61:CGH63 BWL61:BWL63 BMP61:BMP63 BCT61:BCT63 ASX61:ASX63 AJB61:AJB63 ZF61:ZF63 PJ59:PJ61 FN59:FN61 E35 E30 G161:G163 G180:G181 E55 E180:E181 E191:E192 E86 E95:E97 G90:G93 II88:II91 SE90:SE93 ACA90:ACA93 ALW90:ALW93 AVS90:AVS93 BFO90:BFO93 BPK90:BPK93 BZG90:BZG93 CJC90:CJC93 CSY90:CSY93 DCU90:DCU93 DMQ90:DMQ93 DWM90:DWM93 EGI90:EGI93 EQE90:EQE93 FAA90:FAA93 FJW90:FJW93 FTS90:FTS93 GDO90:GDO93 GNK90:GNK93 GXG90:GXG93 HHC90:HHC93 HQY90:HQY93 IAU90:IAU93 IKQ90:IKQ93 IUM90:IUM93 JEI90:JEI93 JOE90:JOE93 JYA90:JYA93 KHW90:KHW93 KRS90:KRS93 LBO90:LBO93 LLK90:LLK93 LVG90:LVG93 MFC90:MFC93 MOY90:MOY93 MYU90:MYU93 NIQ90:NIQ93 NSM90:NSM93 OCI90:OCI93 OME90:OME93 OWA90:OWA93 PFW90:PFW93 PPS90:PPS93 PZO90:PZO93 QJK90:QJK93 QTG90:QTG93 RDC90:RDC93 RMY90:RMY93 RWU90:RWU93 SGQ90:SGQ93 SQM90:SQM93 TAI90:TAI93 TKE90:TKE93 TUA90:TUA93 UDW90:UDW93 UNS90:UNS93 UXO90:UXO93 VHK90:VHK93 IG88:IG91 SC90:SC93 ABY90:ABY93 ALU90:ALU93 AVQ90:AVQ93 BFM90:BFM93 BPI90:BPI93 BZE90:BZE93 CJA90:CJA93 CSW90:CSW93 DCS90:DCS93 DMO90:DMO93 DWK90:DWK93 EGG90:EGG93 EQC90:EQC93 EZY90:EZY93 FJU90:FJU93 FTQ90:FTQ93 GDM90:GDM93 GNI90:GNI93 GXE90:GXE93 HHA90:HHA93 HQW90:HQW93 IAS90:IAS93 IKO90:IKO93 IUK90:IUK93 JEG90:JEG93 JOC90:JOC93 JXY90:JXY93 KHU90:KHU93 KRQ90:KRQ93 LBM90:LBM93 LLI90:LLI93 LVE90:LVE93 MFA90:MFA93 MOW90:MOW93 MYS90:MYS93 NIO90:NIO93 NSK90:NSK93 OCG90:OCG93 OMC90:OMC93 OVY90:OVY93 PFU90:PFU93 PPQ90:PPQ93 PZM90:PZM93 QJI90:QJI93 QTE90:QTE93 RDA90:RDA93 RMW90:RMW93 RWS90:RWS93 SGO90:SGO93 SQK90:SQK93 TAG90:TAG93 TKC90:TKC93 TTY90:TTY93 UDU90:UDU93 UNQ90:UNQ93 UXM90:UXM93 E88 E120:E122 E174:E175 E135:E136 E44 E80 IG78 SC80 ABY80 ALU80 AVQ80 BFM80 BPI80 BZE80 CJA80 CSW80 DCS80 DMO80 DWK80 EGG80 EQC80 EZY80 FJU80 FTQ80 GDM80 GNI80 GXE80 HHA80 HQW80 IAS80 IKO80 IUK80 JEG80 JOC80 JXY80 KHU80 KRQ80 LBM80 LLI80 LVE80 MFA80 MOW80 MYS80 NIO80 NSK80 OCG80 OMC80 OVY80 PFU80 PPQ80 PZM80 QJI80 QTE80 RDA80 RMW80 RWS80 SGO80 SQK80 TAG80 TKC80 TTY80 UDU80 UNQ80 UXM80 VHI80 G80 II78 SE80 ACA80 ALW80 AVS80 BFO80 BPK80 BZG80 CJC80 CSY80 DCU80 DMQ80 DWM80 EGI80 EQE80 FAA80 FJW80 FTS80 GDO80 GNK80 GXG80 HHC80 HQY80 IAU80 IKQ80 IUM80 JEI80 JOE80 JYA80 KHW80 KRS80 LBO80 LLK80 LVG80 MFC80 MOY80 MYU80 NIQ80 NSM80 OCI80 OME80 OWA80 PFW80 PPS80 PZO80 QJK80 QTG80 RDC80 RMY80 RWU80 SGQ80 SQM80 TAI80 TKE80 TUA80 UDW80 UNS80 UXO80 G174 UUR65:UUR78 VEN65:VEN78 FN63:FN76 PJ63:PJ76 ZF65:ZF78 AJB65:AJB78 ASX65:ASX78 BCT65:BCT78 BMP65:BMP78 BWL65:BWL78 CGH65:CGH78 CQD65:CQD78 CZZ65:CZZ78 DJV65:DJV78 DTR65:DTR78 EDN65:EDN78 ENJ65:ENJ78 EXF65:EXF78 FHB65:FHB78 FQX65:FQX78 GAT65:GAT78 GKP65:GKP78 GUL65:GUL78 HEH65:HEH78 HOD65:HOD78 HXZ65:HXZ78 IHV65:IHV78 IRR65:IRR78 JBN65:JBN78 JLJ65:JLJ78 JVF65:JVF78 KFB65:KFB78 KOX65:KOX78 KYT65:KYT78 LIP65:LIP78 LSL65:LSL78 MCH65:MCH78 MMD65:MMD78 MVZ65:MVZ78 NFV65:NFV78 NPR65:NPR78 NZN65:NZN78 OJJ65:OJJ78 OTF65:OTF78 PDB65:PDB78 PMX65:PMX78 PWT65:PWT78 QGP65:QGP78 QQL65:QQL78 RAH65:RAH78 RKD65:RKD78 RTZ65:RTZ78 SDV65:SDV78 SNR65:SNR78 SXN65:SXN78 THJ65:THJ78 TRF65:TRF78 UBB65:UBB78 UKX65:UKX78 UUT65:UUT78 VEP65:VEP78 FL63:FL76 PH63:PH76 ZD65:ZD78 AIZ65:AIZ78 ASV65:ASV78 BCR65:BCR78 BMN65:BMN78 BWJ65:BWJ78 CGF65:CGF78 CQB65:CQB78 CZX65:CZX78 DJT65:DJT78 DTP65:DTP78 EDL65:EDL78 ENH65:ENH78 EXD65:EXD78 FGZ65:FGZ78 FQV65:FQV78 GAR65:GAR78 GKN65:GKN78 GUJ65:GUJ78 HEF65:HEF78 HOB65:HOB78 HXX65:HXX78 IHT65:IHT78 IRP65:IRP78 JBL65:JBL78 JLH65:JLH78 JVD65:JVD78 KEZ65:KEZ78 KOV65:KOV78 KYR65:KYR78 LIN65:LIN78 LSJ65:LSJ78 MCF65:MCF78 MMB65:MMB78 MVX65:MVX78 NFT65:NFT78 NPP65:NPP78 NZL65:NZL78 OJH65:OJH78 OTD65:OTD78 PCZ65:PCZ78 PMV65:PMV78 PWR65:PWR78 QGN65:QGN78 QQJ65:QQJ78 RAF65:RAF78 RKB65:RKB78 RTX65:RTX78 SDT65:SDT78 SNP65:SNP78 SXL65:SXL78 THH65:THH78 TRD65:TRD78 UAZ65:UAZ78 UKV65:UKV78 G190:G191 E183:E184 E11:E12 E14 E141 E131 G112 E112 G120:G122 E124 E28 E42 G43:G49 G143:G149 G188 G129:G130 G55:G56 E168 G8 E8 G11:G12 E83 G135:G138 G30:G37">
      <formula1>"KQMĐ, NDCT, TLHD, BC, ĐP"</formula1>
    </dataValidation>
    <dataValidation type="list" allowBlank="1" showInputMessage="1" showErrorMessage="1" sqref="O130758 O982726 O917190 O851654 O786118 O720582 O655046 O589510 O523974 O458438 O392902 O327366 O261830 O196294 O65222 PNQ65:POZ78 O65358:R65360 O130894:R130896 O196430:R196432 O261966:R261968 O327502:R327504 O393038:R393040 O458574:R458576 O524110:R524112 O589646:R589648 O655182:R655184 O720718:R720720 O786254:R786256 O851790:R851792 O917326:R917328 O982862:R982864 O982728:R982729 O917192:R917193 O851656:R851657 O786120:R786121 O720584:R720585 O655048:R655049 O589512:R589513 O523976:R523977 O458440:R458441 O392904:R392905 O327368:R327369 O261832:R261833 O196296:R196297 O130760:R130761 O65224:R65225 O982678:R982712 O917142:R917176 O851606:R851640 O786070:R786104 O720534:R720568 O654998:R655032 O589462:R589496 O523926:R523960 O458390:R458424 O392854:R392888 O327318:R327352 O261782:R261816 O196246:R196280 O130710:R130744 O65174:R65208 O982625:R982629 O917089:R917093 O851553:R851557 O786017:R786021 O720481:R720485 O654945:R654949 O589409:R589413 O523873:R523877 O458337:R458341 O392801:R392805 O327265:R327269 O261729:R261733 O196193:R196197 O130657:R130661 O65121:R65125 O982631:R982676 O917095:R917140 O851559:R851604 O786023:R786068 O720487:R720532 O654951:R654996 O589415:R589460 O523879:R523924 O458343:R458388 O392807:R392852 O327271:R327316 O261735:R261780 O196199:R196244 O130663:R130708 O65127:R65172 O982761:R982860 O917225:R917324 O851689:R851788 O786153:R786252 O720617:R720716 O655081:R655180 O589545:R589644 O524009:R524108 O458473:R458572 O392937:R393036 O327401:R327500 O261865:R261964 O196329:R196428 O130793:R130892 O65257:R65356 O982757:R982759 O917221:R917223 O851685:R851687 O786149:R786151 O720613:R720615 O655077:R655079 O589541:R589543 O524005:R524007 O458469:R458471 O392933:R392935 O327397:R327399 O261861:R261863 O196325:R196327 O130789:R130791 O65253:R65255 O982752:R982754 O917216:R917218 O851680:R851682 O786144:R786146 O720608:R720610 O655072:R655074 O589536:R589538 O524000:R524002 O458464:R458466 O392928:R392930 O327392:R327394 O261856:R261858 O196320:R196322 O130784:R130786 O65248:R65250 O982744:R982750 O917208:R917214 O851672:R851678 O786136:R786142 O720600:R720606 O655064:R655070 O589528:R589534 O523992:R523998 O458456:R458462 O392920:R392926 O327384:R327390 O261848:R261854 O196312:R196318 O130776:R130782 O65240:R65246 O982731:R982741 O917195:R917205 O851659:R851669 O786123:R786133 O720587:R720597 O655051:R655061 O589515:R589525 O523979:R523989 O458443:R458453 O392907:R392917 O327371:R327381 O261835:R261845 O196299:R196309 O130763:R130773 O65227:R65237 O982725:R982725 O917189:R917189 O851653:R851653 O786117:R786117 O720581:R720581 O655045:R655045 O589509:R589509 O523973:R523973 O458437:R458437 O392901:R392901 O327365:R327365 O261829:R261829 O196293:R196293 O130757:R130757 O65221:R65221 O982714:R982721 O917178:R917185 O851642:R851649 O786106:R786113 O720570:R720577 O655034:R655041 O589498:R589505 O523962:R523969 O458426:R458433 O392890:R392897 O327354:R327361 O261818:R261825 O196282:R196289 O130746:R130753 O65210:R65217 O982533:R982542 O916997:R917006 O851461:R851470 O785925:R785934 O720389:R720398 O654853:R654862 O589317:R589326 O523781:R523790 O458245:R458254 O392709:R392718 O327173:R327182 O261637:R261646 O196101:R196110 O130565:R130574 O65029:R65038 O982620:R982622 O917084:R917086 O851548:R851550 O786012:R786014 O720476:R720478 O654940:R654942 O589404:R589406 O523868:R523870 O458332:R458334 O392796:R392798 O327260:R327262 O261724:R261726 O196188:R196190 O130652:R130654 O65116:R65118 O982616:R982618 O917080:R917082 O851544:R851546 O786008:R786010 O720472:R720474 O654936:R654938 O589400:R589402 O523864:R523866 O458328:R458330 O392792:R392794 O327256:R327258 O261720:R261722 O196184:R196186 O130648:R130650 O65112:R65114 O982609:R982614 O917073:R917078 O851537:R851542 O786001:R786006 O720465:R720470 O654929:R654934 O589393:R589398 O523857:R523862 O458321:R458326 O392785:R392790 O327249:R327254 O261713:R261718 O196177:R196182 O130641:R130646 O65105:R65110 O982604:R982606 O917068:R917070 O851532:R851534 O785996:R785998 O720460:R720462 O654924:R654926 O589388:R589390 O523852:R523854 O458316:R458318 O392780:R392782 O327244:R327246 O261708:R261710 O196172:R196174 O130636:R130638 O65100:R65102 O982598:R982602 O917062:R917066 O851526:R851530 O785990:R785994 O720454:R720458 O654918:R654922 O589382:R589386 O523846:R523850 O458310:R458314 O392774:R392778 O327238:R327242 O261702:R261706 O196166:R196170 O130630:R130634 O65094:R65098 O982594:R982596 O917058:R917060 O851522:R851524 O785986:R785988 O720450:R720452 O654914:R654916 O589378:R589380 O523842:R523844 O458306:R458308 O392770:R392772 O327234:R327236 O261698:R261700 O196162:R196164 O130626:R130628 O65090:R65092 O982592:R982592 O917056:R917056 O851520:R851520 O785984:R785984 O720448:R720448 O654912:R654912 O589376:R589376 O523840:R523840 O458304:R458304 O392768:R392768 O327232:R327232 O261696:R261696 O196160:R196160 O130624:R130624 O65088:R65088 O982590:R982590 O917054:R917054 O851518:R851518 O785982:R785982 O720446:R720446 O654910:R654910 O589374:R589374 O523838:R523838 O458302:R458302 O392766:R392766 O327230:R327230 O261694:R261694 O196158:R196158 O130622:R130622 O65086:R65086 O982584:R982588 O917048:R917052 O851512:R851516 O785976:R785980 O720440:R720444 O654904:R654908 O589368:R589372 O523832:R523836 O458296:R458300 O392760:R392764 O327224:R327228 O261688:R261692 O196152:R196156 O130616:R130620 O65080:R65084 O982580:R982580 O917044:R917044 O851508:R851508 O785972:R785972 O720436:R720436 O654900:R654900 O589364:R589364 O523828:R523828 O458292:R458292 O392756:R392756 O327220:R327220 O261684:R261684 O196148:R196148 O130612:R130612 O65076:R65076 O982578:R982578 O917042:R917042 O851506:R851506 O785970:R785970 O720434:R720434 O654898:R654898 O589362:R589362 O523826:R523826 O458290:R458290 O392754:R392754 O327218:R327218 O261682:R261682 O196146:R196146 O130610:R130610 O65074:R65074 O982575:R982576 O917039:R917040 O851503:R851504 O785967:R785968 O720431:R720432 O654895:R654896 O589359:R589360 O523823:R523824 O458287:R458288 O392751:R392752 O327215:R327216 O261679:R261680 O196143:R196144 O130607:R130608 O65071:R65072 O982573:R982573 O917037:R917037 O851501:R851501 O785965:R785965 O720429:R720429 O654893:R654893 O589357:R589357 O523821:R523821 O458285:R458285 O392749:R392749 O327213:R327213 O261677:R261677 O196141:R196141 O130605:R130605 O65069:R65069 O982570:R982571 O917034:R917035 O851498:R851499 O785962:R785963 O720426:R720427 O654890:R654891 O589354:R589355 O523818:R523819 O458282:R458283 O392746:R392747 O327210:R327211 O261674:R261675 O196138:R196139 O130602:R130603 O65066:R65067 O982560:R982567 O917024:R917031 O851488:R851495 O785952:R785959 O720416:R720423 O654880:R654887 O589344:R589351 O523808:R523815 O458272:R458279 O392736:R392743 O327200:R327207 O261664:R261671 O196128:R196135 O130592:R130599 O65056:R65063 O982557:R982558 O917021:R917022 O851485:R851486 O785949:R785950 O720413:R720414 O654877:R654878 O589341:R589342 O523805:R523806 O458269:R458270 O392733:R392734 O327197:R327198 O261661:R261662 O196125:R196126 O130589:R130590 O65053:R65054 O982555:R982555 O917019:R917019 O851483:R851483 O785947:R785947 O720411:R720411 O654875:R654875 O589339:R589339 O523803:R523803 O458267:R458267 O392731:R392731 O327195:R327195 O261659:R261659 O196123:R196123 O130587:R130587 O65051:R65051 O982551:R982552 O917015:R917016 O851479:R851480 O785943:R785944 O720407:R720408 O654871:R654872 O589335:R589336 O523799:R523800 O458263:R458264 O392727:R392728 O327191:R327192 O261655:R261656 O196119:R196120 O130583:R130584 O65047:R65048 O982544:R982547 O917008:R917011 O851472:R851475 O785936:R785939 O720400:R720403 O654864:R654867 O589328:R589331 O523792:R523795 O458256:R458259 O392720:R392723 O327184:R327187 O261648:R261651 O196112:R196115 O130576:R130579 O65040:R65043 O982520:R982523 O916984:R916987 O851448:R851451 O785912:R785915 O720376:R720379 O654840:R654843 O589304:R589307 O523768:R523771 O458232:R458235 O392696:R392699 O327160:R327163 O261624:R261627 O196088:R196091 O130552:R130555 O65016:R65019 O982525:R982531 O916989:R916995 O851453:R851459 O785917:R785923 O720381:R720387 O654845:R654851 O589309:R589315 O523773:R523779 O458237:R458243 O392701:R392707 O327165:R327171 O261629:R261635 O196093:R196099 O130557:R130563 O65021:R65027 O982464:R982473 O916928:R916937 O851392:R851401 O785856:R785865 O720320:R720329 O654784:R654793 O589248:R589257 O523712:R523721 O458176:R458185 O392640:R392649 O327104:R327113 O261568:R261577 O196032:R196041 O130496:R130505 O64960:R64969 O982509:R982517 O916973:R916981 O851437:R851445 O785901:R785909 O720365:R720373 O654829:R654837 O589293:R589301 O523757:R523765 O458221:R458229 O392685:R392693 O327149:R327157 O261613:R261621 O196077:R196085 O130541:R130549 O65005:R65013 O982504:R982507 O916968:R916971 O851432:R851435 O785896:R785899 O720360:R720363 O654824:R654827 O589288:R589291 O523752:R523755 O458216:R458219 O392680:R392683 O327144:R327147 O261608:R261611 O196072:R196075 O130536:R130539 O65000:R65003 O982495:R982502 O916959:R916966 O851423:R851430 O785887:R785894 O720351:R720358 O654815:R654822 O589279:R589286 O523743:R523750 O458207:R458214 O392671:R392678 O327135:R327142 O261599:R261606 O196063:R196070 O130527:R130534 O64991:R64998 O982488:R982493 O916952:R916957 O851416:R851421 O785880:R785885 O720344:R720349 O654808:R654813 O589272:R589277 O523736:R523741 O458200:R458205 O392664:R392669 O327128:R327133 O261592:R261597 O196056:R196061 O130520:R130525 O64984:R64989 O982483:R982486 O916947:R916950 O851411:R851414 O785875:R785878 O720339:R720342 O654803:R654806 O589267:R589270 O523731:R523734 O458195:R458198 O392659:R392662 O327123:R327126 O261587:R261590 O196051:R196054 O130515:R130518 O64979:R64982 O982476:R982481 O916940:R916945 O851404:R851409 O785868:R785873 O720332:R720337 O654796:R654801 O589260:R589265 O523724:R523729 O458188:R458193 O392652:R392657 O327116:R327121 O261580:R261585 O196044:R196049 O130508:R130513 O64972:R64977 OTY65:OVH78 SOK65:SPT78 SEO65:SFX78 MWS65:MYB78 KPQ65:KQZ78 VFI61:VGR63 UVM61:UWV63 ULQ61:UMZ63 UBU61:UDD63 TRY61:TTH63 TIC61:TJL63 SYG61:SZP63 SOK61:SPT63 SEO61:SFX63 RUS61:RWB63 RKW61:RMF63 RBA61:RCJ63 QRE61:QSN63 QHI61:QIR63 PXM61:PYV63 PNQ61:POZ63 PDU61:PFD63 OTY61:OVH63 OKC61:OLL63 OAG61:OBP63 NQK61:NRT63 NGO61:NHX63 MWS61:MYB63 MMW61:MOF63 MDA61:MEJ63 LTE61:LUN63 LJI61:LKR63 KZM61:LAV63 KPQ61:KQZ63 KFU61:KHD63 JVY61:JXH63 JMC61:JNL63 JCG61:JDP63 ISK61:ITT63 IIO61:IJX63 HYS61:IAB63 HOW61:HQF63 HFA61:HGJ63 GVE61:GWN63 GLI61:GMR63 GBM61:GCV63 FRQ61:FSZ63 FHU61:FJD63 EXY61:EZH63 EOC61:EPL63 EEG61:EFP63 DUK61:DVT63 DKO61:DLX63 DAS61:DCB63 CQW61:CSF63 CHA61:CIJ63 BXE61:BYN63 BNI61:BOR63 BDM61:BEV63 ATQ61:AUZ63 AJU61:ALD63 ZY61:ABH63 GG59:HP61 VFI101:VGR102 UVM101:UWV102 ULQ101:UMZ102 UBU101:UDD102 TRY101:TTH102 TIC101:TJL102 SYG101:SZP102 SOK101:SPT102 SEO101:SFX102 RUS101:RWB102 RKW101:RMF102 RBA101:RCJ102 QRE101:QSN102 QHI101:QIR102 PXM101:PYV102 PNQ101:POZ102 PDU101:PFD102 OTY101:OVH102 OKC101:OLL102 OAG101:OBP102 NQK101:NRT102 NGO101:NHX102 MWS101:MYB102 MMW101:MOF102 MDA101:MEJ102 LTE101:LUN102 LJI101:LKR102 KZM101:LAV102 KPQ101:KQZ102 KFU101:KHD102 JVY101:JXH102 JMC101:JNL102 JCG101:JDP102 ISK101:ITT102 IIO101:IJX102 HYS101:IAB102 HOW101:HQF102 HFA101:HGJ102 GVE101:GWN102 GLI101:GMR102 GBM101:GCV102 FRQ101:FSZ102 FHU101:FJD102 EXY101:EZH102 EOC101:EPL102 EEG101:EFP102 DUK101:DVT102 DKO101:DLX102 DAS101:DCB102 CQW101:CSF102 CHA101:CIJ102 BXE101:BYN102 BNI101:BOR102 BDM101:BEV102 ATQ101:AUZ102 AJU101:ALD102 ZY101:ABH102 S156 PDU65:PFD78 SYG65:SZP78 OKC65:OLL78 OAG65:OBP78 NQK65:NRT78 UVM65:UWV78 RUS65:RWB78 TRY65:TTH78 LJI65:LKR78 RKW65:RMF78 LTE65:LUN78 NGO65:NHX78 MDA65:MEJ78 GG93:HP100 JB88:KK91 SX90:UG93 ACT90:AEC93 AMP90:ANY93 AWL90:AXU93 BGH90:BHQ93 BQD90:BRM93 BZZ90:CBI93 CJV90:CLE93 CTR90:CVA93 DDN90:DEW93 DNJ90:DOS93 DXF90:DYO93 EHB90:EIK93 EQX90:ESG93 FAT90:FCC93 FKP90:FLY93 FUL90:FVU93 GEH90:GFQ93 GOD90:GPM93 GXZ90:GZI93 HHV90:HJE93 HRR90:HTA93 IBN90:ICW93 ILJ90:IMS93 IVF90:IWO93 JFB90:JGK93 JOX90:JQG93 JYT90:KAC93 KIP90:KJY93 KSL90:KTU93 LCH90:LDQ93 LMD90:LNM93 LVZ90:LXI93 MFV90:MHE93 MPR90:MRA93 MZN90:NAW93 NJJ90:NKS93 NTF90:NUO93 ODB90:OEK93 OMX90:OOG93 OWT90:OYC93 PGP90:PHY93 PQL90:PRU93 QAH90:QBQ93 QKD90:QLM93 QTZ90:QVI93 RDV90:RFE93 RNR90:RPA93 RXN90:RYW93 SHJ90:SIS93 SRF90:SSO93 TBB90:TCK93 TKX90:TMG93 TUT90:TWC93 UEP90:UFY93 UOL90:UPU93 UYH90:UZQ93 VID90:VJM93 ULQ65:UMZ78 KZM65:LAV78 MMW65:MOF78 TIC65:TJL78 PXM65:PYV78 QRE65:QSN78 RBA65:RCJ78 JB78:KK79 SX80:UG81 ACT80:AEC81 AMP80:ANY81 AWL80:AXU81 BGH80:BHQ81 BQD80:BRM81 BZZ80:CBI81 CJV80:CLE81 CTR80:CVA81 DDN80:DEW81 DNJ80:DOS81 DXF80:DYO81 EHB80:EIK81 EQX80:ESG81 FAT80:FCC81 FKP80:FLY81 FUL80:FVU81 GEH80:GFQ81 GOD80:GPM81 GXZ80:GZI81 HHV80:HJE81 HRR80:HTA81 IBN80:ICW81 ILJ80:IMS81 IVF80:IWO81 JFB80:JGK81 JOX80:JQG81 JYT80:KAC81 KIP80:KJY81 KSL80:KTU81 LCH80:LDQ81 LMD80:LNM81 LVZ80:LXI81 MFV80:MHE81 MPR80:MRA81 MZN80:NAW81 NJJ80:NKS81 NTF80:NUO81 ODB80:OEK81 OMX80:OOG81 OWT80:OYC81 PGP80:PHY81 PQL80:PRU81 QAH80:QBQ81 QKD80:QLM81 QTZ80:QVI81 RDV80:RFE81 RNR80:RPA81 RXN80:RYW81 SHJ80:SIS81 SRF80:SSO81 TBB80:TCK81 TKX80:TMG81 TUT80:TWC81 UEP80:UFY81 UOL80:UPU81 UYH80:UZQ81 VID80:VJM81 N43 UBU65:UDD78 QHI65:QIR78 VFI65:VGR78 GG63:HP76 ZY65:ABH78 AJU65:ALD78 ATQ65:AUZ78 BDM65:BEV78 BNI65:BOR78 BXE65:BYN78 CHA65:CIJ78 CQW65:CSF78 DAS65:DCB78 DKO65:DLX78 DUK65:DVT78 EEG65:EFP78 EOC65:EPL78 EXY65:EZH78 FHU65:FJD78 FRQ65:FSZ78 GBM65:GCV78 GLI65:GMR78 GVE65:GWN78 HFA65:HGJ78 HOW65:HQF78 HYS65:IAB78 IIO65:IJX78 ISK65:ITT78 JCG65:JDP78 JMC65:JNL78 JVY65:JXH78 KFU65:KHD78 QC63:QU76 QV65:RL78 QC93:QU100 QV101:RL102 QC59:QU61 QV61:RL63 QV95:RL99 ZY95:ABH99 AJU95:ALD99 ATQ95:AUZ99 BDM95:BEV99 BNI95:BOR99 BXE95:BYN99 CHA95:CIJ99 CQW95:CSF99 DAS95:DCB99 DKO95:DLX99 DUK95:DVT99 EEG95:EFP99 EOC95:EPL99 EXY95:EZH99 FHU95:FJD99 FRQ95:FSZ99 GBM95:GCV99 GLI95:GMR99 GVE95:GWN99 HFA95:HGJ99 HOW95:HQF99 HYS95:IAB99 IIO95:IJX99 ISK95:ITT99 JCG95:JDP99 JMC95:JNL99 JVY95:JXH99 KFU95:KHD99 KPQ95:KQZ99 KZM95:LAV99 LJI95:LKR99 LTE95:LUN99 MDA95:MEJ99 MMW95:MOF99 MWS95:MYB99 NGO95:NHX99 NQK95:NRT99 OAG95:OBP99 OKC95:OLL99 OTY95:OVH99 PDU95:PFD99 PNQ95:POZ99 PXM95:PYV99 QHI95:QIR99 QRE95:QSN99 RBA95:RCJ99 RKW95:RMF99 RUS95:RWB99 SEO95:SFX99 SOK95:SPT99 SYG95:SZP99 TIC95:TJL99 TRY95:TTH99 UBU95:UDD99 ULQ95:UMZ99 UVM95:UWV99 VFI95:VGR99 W88:AO91 W78:AO79">
      <formula1>"ĐTT, TDS, HĐH, HĐG, HĐNT, VS-AN, HĐC, TQDN, LH"</formula1>
    </dataValidation>
    <dataValidation type="list" allowBlank="1" showInputMessage="1" showErrorMessage="1" sqref="TRK61:TRK63 THO61:THO63 SXS61:SXS63 SNW61:SNW63 SEA61:SEA63 RUE61:RUE63 RKI61:RKI63 RAM61:RAM63 QQQ61:QQQ63 QGU61:QGU63 PWY61:PWY63 PNC61:PNC63 PDG61:PDG63 OTK61:OTK63 OJO61:OJO63 NZS61:NZS63 NPW61:NPW63 NGA61:NGA63 MWE61:MWE63 MMI61:MMI63 MCM61:MCM63 LSQ61:LSQ63 LIU61:LIU63 KYY61:KYY63 KPC61:KPC63 KFG61:KFG63 JVK61:JVK63 JLO61:JLO63 JBS61:JBS63 IRW61:IRW63 IIA61:IIA63 HYE61:HYE63 HOI61:HOI63 HEM61:HEM63 GUQ61:GUQ63 GKU61:GKU63 GAY61:GAY63 FRC61:FRC63 FHG61:FHG63 EXK61:EXK63 ENO61:ENO63 EDS61:EDS63 DTW61:DTW63 DKA61:DKA63 DAE61:DAE63 CQI61:CQI63 CGM61:CGM63 BWQ61:BWQ63 BMU61:BMU63 BCY61:BCY63 ATC61:ATC63 AJG61:AJG63 ZK61:ZK63 PO59:PO61 FS59:FS61 VEU61:VEU63 UUY61:UUY63 ULC61:ULC63 UBG61:UBG63 VEU101:VEU102 UUY101:UUY102 ULC101:ULC102 UBG101:UBG102 TRK101:TRK102 THO101:THO102 SXS101:SXS102 SNW101:SNW102 SEA101:SEA102 RUE101:RUE102 RKI101:RKI102 RAM101:RAM102 QQQ101:QQQ102 QGU101:QGU102 PWY101:PWY102 PNC101:PNC102 PDG101:PDG102 OTK101:OTK102 OJO101:OJO102 NZS101:NZS102 NPW101:NPW102 NGA101:NGA102 MWE101:MWE102 MMI101:MMI102 MCM101:MCM102 LSQ101:LSQ102 LIU101:LIU102 KYY101:KYY102 KPC101:KPC102 KFG101:KFG102 JVK101:JVK102 JLO101:JLO102 JBS101:JBS102 IRW101:IRW102 IIA101:IIA102 HYE101:HYE102 HOI101:HOI102 HEM101:HEM102 GUQ101:GUQ102 GKU101:GKU102 GAY101:GAY102 FRC101:FRC102 FHG101:FHG102 EXK101:EXK102 ENO101:ENO102 EDS101:EDS102 DTW101:DTW102 DKA101:DKA102 DAE101:DAE102 CQI101:CQI102 CGM101:CGM102 BWQ101:BWQ102 BMU101:BMU102 BCY101:BCY102 ATC101:ATC102 AJG101:AJG102 ZK101:ZK102 ULC65:ULC78 PO93:PO100 FS93:FS100 VHP90:VHP93 IN88:IN91 SJ90:SJ93 ACF90:ACF93 AMB90:AMB93 AVX90:AVX93 BFT90:BFT93 BPP90:BPP93 BZL90:BZL93 CJH90:CJH93 CTD90:CTD93 DCZ90:DCZ93 DMV90:DMV93 DWR90:DWR93 EGN90:EGN93 EQJ90:EQJ93 FAF90:FAF93 FKB90:FKB93 FTX90:FTX93 GDT90:GDT93 GNP90:GNP93 GXL90:GXL93 HHH90:HHH93 HRD90:HRD93 IAZ90:IAZ93 IKV90:IKV93 IUR90:IUR93 JEN90:JEN93 JOJ90:JOJ93 JYF90:JYF93 KIB90:KIB93 KRX90:KRX93 LBT90:LBT93 LLP90:LLP93 LVL90:LVL93 MFH90:MFH93 MPD90:MPD93 MYZ90:MYZ93 NIV90:NIV93 NSR90:NSR93 OCN90:OCN93 OMJ90:OMJ93 OWF90:OWF93 PGB90:PGB93 PPX90:PPX93 PZT90:PZT93 QJP90:QJP93 QTL90:QTL93 RDH90:RDH93 RND90:RND93 RWZ90:RWZ93 SGV90:SGV93 SQR90:SQR93 TAN90:TAN93 TKJ90:TKJ93 TUF90:TUF93 UEB90:UEB93 UNX90:UNX93 UXT90:UXT93 L116:L118 L88:L93 VHP80:VHP81 IN78:IN79 SJ80:SJ81 ACF80:ACF81 AMB80:AMB81 AVX80:AVX81 BFT80:BFT81 BPP80:BPP81 BZL80:BZL81 CJH80:CJH81 CTD80:CTD81 DCZ80:DCZ81 DMV80:DMV81 DWR80:DWR81 EGN80:EGN81 EQJ80:EQJ81 FAF80:FAF81 FKB80:FKB81 FTX80:FTX81 GDT80:GDT81 GNP80:GNP81 GXL80:GXL81 HHH80:HHH81 HRD80:HRD81 IAZ80:IAZ81 IKV80:IKV81 IUR80:IUR81 JEN80:JEN81 JOJ80:JOJ81 JYF80:JYF81 KIB80:KIB81 KRX80:KRX81 LBT80:LBT81 LLP80:LLP81 LVL80:LVL81 MFH80:MFH81 MPD80:MPD81 MYZ80:MYZ81 NIV80:NIV81 NSR80:NSR81 OCN80:OCN81 OMJ80:OMJ81 OWF80:OWF81 PGB80:PGB81 PPX80:PPX81 PZT80:PZT81 QJP80:QJP81 QTL80:QTL81 RDH80:RDH81 RND80:RND81 RWZ80:RWZ81 SGV80:SGV81 SQR80:SQR81 TAN80:TAN81 TKJ80:TKJ81 TUF80:TUF81 UEB80:UEB81 UNX80:UNX81 UXT80:UXT81 UUY65:UUY78 VEU65:VEU78 FS63:FS76 PO63:PO76 ZK65:ZK78 AJG65:AJG78 ATC65:ATC78 BCY65:BCY78 BMU65:BMU78 BWQ65:BWQ78 CGM65:CGM78 CQI65:CQI78 DAE65:DAE78 DKA65:DKA78 DTW65:DTW78 EDS65:EDS78 ENO65:ENO78 EXK65:EXK78 FHG65:FHG78 FRC65:FRC78 GAY65:GAY78 GKU65:GKU78 GUQ65:GUQ78 HEM65:HEM78 HOI65:HOI78 HYE65:HYE78 IIA65:IIA78 IRW65:IRW78 JBS65:JBS78 JLO65:JLO78 JVK65:JVK78 KFG65:KFG78 KPC65:KPC78 KYY65:KYY78 LIU65:LIU78 LSQ65:LSQ78 MCM65:MCM78 MMI65:MMI78 MWE65:MWE78 NGA65:NGA78 NPW65:NPW78 NZS65:NZS78 OJO65:OJO78 OTK65:OTK78 PDG65:PDG78 PNC65:PNC78 PWY65:PWY78 QGU65:QGU78 QQQ65:QQQ78 RAM65:RAM78 RKI65:RKI78 RUE65:RUE78 SEA65:SEA78 SNW65:SNW78 SXS65:SXS78 THO65:THO78 TRK65:TRK78 UBG65:UBG78 L51:L53 L86 L120:L122 L153:L156 L141:L149 L183:L192 L111:L114 L20:L26 L61:L78 L80:L81 L83 L101:L102 L124 L129:L133 L161:L163 L55:L56 L169 L171 L165 L8 L14 L42:L49 L95:L99 ZK95:ZK99 AJG95:AJG99 ATC95:ATC99 BCY95:BCY99 BMU95:BMU99 BWQ95:BWQ99 CGM95:CGM99 CQI95:CQI99 DAE95:DAE99 DKA95:DKA99 DTW95:DTW99 EDS95:EDS99 ENO95:ENO99 EXK95:EXK99 FHG95:FHG99 FRC95:FRC99 GAY95:GAY99 GKU95:GKU99 GUQ95:GUQ99 HEM95:HEM99 HOI95:HOI99 HYE95:HYE99 IIA95:IIA99 IRW95:IRW99 JBS95:JBS99 JLO95:JLO99 JVK95:JVK99 KFG95:KFG99 KPC95:KPC99 KYY95:KYY99 LIU95:LIU99 LSQ95:LSQ99 MCM95:MCM99 MMI95:MMI99 MWE95:MWE99 NGA95:NGA99 NPW95:NPW99 NZS95:NZS99 OJO95:OJO99 OTK95:OTK99 PDG95:PDG99 PNC95:PNC99 PWY95:PWY99 QGU95:QGU99 QQQ95:QQQ99 RAM95:RAM99 RKI95:RKI99 RUE95:RUE99 SEA95:SEA99 SNW95:SNW99 SXS95:SXS99 THO95:THO99 TRK95:TRK99 UBG95:UBG99 ULC95:ULC99 UUY95:UUY99 VEU95:VEU99 L16:L17 L11:L12 L107:L109 L174:L181 L136:L138 L28 L30:L39">
      <formula1>"Thể chất,  Nhận thức, Ngôn ngữ, TCKNXH, Thẩm mỹ"</formula1>
    </dataValidation>
    <dataValidation type="list" allowBlank="1" showInputMessage="1" showErrorMessage="1" sqref="K171 K168:K169 K42:K49 K83 VET61:VET63 UUX61:UUX63 ULB61:ULB63 UBF61:UBF63 TRJ61:TRJ63 THN61:THN63 SXR61:SXR63 SNV61:SNV63 SDZ61:SDZ63 RUD61:RUD63 RKH61:RKH63 RAL61:RAL63 QQP61:QQP63 QGT61:QGT63 PWX61:PWX63 PNB61:PNB63 PDF61:PDF63 OTJ61:OTJ63 OJN61:OJN63 NZR61:NZR63 NPV61:NPV63 NFZ61:NFZ63 MWD61:MWD63 MMH61:MMH63 MCL61:MCL63 LSP61:LSP63 LIT61:LIT63 KYX61:KYX63 KPB61:KPB63 KFF61:KFF63 JVJ61:JVJ63 JLN61:JLN63 JBR61:JBR63 IRV61:IRV63 IHZ61:IHZ63 HYD61:HYD63 HOH61:HOH63 HEL61:HEL63 GUP61:GUP63 GKT61:GKT63 GAX61:GAX63 FRB61:FRB63 FHF61:FHF63 EXJ61:EXJ63 ENN61:ENN63 EDR61:EDR63 DTV61:DTV63 DJZ61:DJZ63 DAD61:DAD63 CQH61:CQH63 CGL61:CGL63 BWP61:BWP63 BMT61:BMT63 BCX61:BCX63 ATB61:ATB63 AJF61:AJF63 ZJ61:ZJ63 PN59:PN61 FR59:FR61 K120:K122 VHO81 VET101:VET102 UUX101:UUX102 ULB101:ULB102 UBF101:UBF102 TRJ101:TRJ102 THN101:THN102 SXR101:SXR102 SNV101:SNV102 SDZ101:SDZ102 RUD101:RUD102 RKH101:RKH102 RAL101:RAL102 QQP101:QQP102 QGT101:QGT102 PWX101:PWX102 PNB101:PNB102 PDF101:PDF102 OTJ101:OTJ102 OJN101:OJN102 NZR101:NZR102 NPV101:NPV102 NFZ101:NFZ102 MWD101:MWD102 MMH101:MMH102 MCL101:MCL102 LSP101:LSP102 LIT101:LIT102 KYX101:KYX102 KPB101:KPB102 KFF101:KFF102 JVJ101:JVJ102 JLN101:JLN102 JBR101:JBR102 IRV101:IRV102 IHZ101:IHZ102 HYD101:HYD102 HOH101:HOH102 HEL101:HEL102 GUP101:GUP102 GKT101:GKT102 GAX101:GAX102 FRB101:FRB102 FHF101:FHF102 EXJ101:EXJ102 ENN101:ENN102 EDR101:EDR102 DTV101:DTV102 DJZ101:DJZ102 DAD101:DAD102 CQH101:CQH102 CGL101:CGL102 BWP101:BWP102 BMT101:BMT102 BCX101:BCX102 ATB101:ATB102 AJF101:AJF102 ZJ101:ZJ102 UXS81 ULB65:ULB78 K161:K163 K165:K166 K101:K102 PN93:PN100 FR93:FR100 UXS90:UXS93 VHO90:VHO93 IM88:IM91 SI90:SI93 ACE90:ACE93 AMA90:AMA93 AVW90:AVW93 BFS90:BFS93 BPO90:BPO93 BZK90:BZK93 CJG90:CJG93 CTC90:CTC93 DCY90:DCY93 DMU90:DMU93 DWQ90:DWQ93 EGM90:EGM93 EQI90:EQI93 FAE90:FAE93 FKA90:FKA93 FTW90:FTW93 GDS90:GDS93 GNO90:GNO93 GXK90:GXK93 HHG90:HHG93 HRC90:HRC93 IAY90:IAY93 IKU90:IKU93 IUQ90:IUQ93 JEM90:JEM93 JOI90:JOI93 JYE90:JYE93 KIA90:KIA93 KRW90:KRW93 LBS90:LBS93 LLO90:LLO93 LVK90:LVK93 MFG90:MFG93 MPC90:MPC93 MYY90:MYY93 NIU90:NIU93 NSQ90:NSQ93 OCM90:OCM93 OMI90:OMI93 OWE90:OWE93 PGA90:PGA93 PPW90:PPW93 PZS90:PZS93 QJO90:QJO93 QTK90:QTK93 RDG90:RDG93 RNC90:RNC93 RWY90:RWY93 SGU90:SGU93 SQQ90:SQQ93 TAM90:TAM93 TKI90:TKI93 TUE90:TUE93 UEA90:UEA93 UNW90:UNW93 K88:K93 K61:K78 K80:K81 IM79 SI81 ACE81 AMA81 AVW81 BFS81 BPO81 BZK81 CJG81 CTC81 DCY81 DMU81 DWQ81 EGM81 EQI81 FAE81 FKA81 FTW81 GDS81 GNO81 GXK81 HHG81 HRC81 IAY81 IKU81 IUQ81 JEM81 JOI81 JYE81 KIA81 KRW81 LBS81 LLO81 LVK81 MFG81 MPC81 MYY81 NIU81 NSQ81 OCM81 OMI81 OWE81 PGA81 PPW81 PZS81 QJO81 QTK81 RDG81 RNC81 RWY81 SGU81 SQQ81 TAM81 TKI81 TUE81 UEA81 UNW81 UUX65:UUX78 VET65:VET78 FR63:FR76 PN63:PN76 ZJ65:ZJ78 AJF65:AJF78 ATB65:ATB78 BCX65:BCX78 BMT65:BMT78 BWP65:BWP78 CGL65:CGL78 CQH65:CQH78 DAD65:DAD78 DJZ65:DJZ78 DTV65:DTV78 EDR65:EDR78 ENN65:ENN78 EXJ65:EXJ78 FHF65:FHF78 FRB65:FRB78 GAX65:GAX78 GKT65:GKT78 GUP65:GUP78 HEL65:HEL78 HOH65:HOH78 HYD65:HYD78 IHZ65:IHZ78 IRV65:IRV78 JBR65:JBR78 JLN65:JLN78 JVJ65:JVJ78 KFF65:KFF78 KPB65:KPB78 KYX65:KYX78 LIT65:LIT78 LSP65:LSP78 MCL65:MCL78 MMH65:MMH78 MWD65:MWD78 NFZ65:NFZ78 NPV65:NPV78 NZR65:NZR78 OJN65:OJN78 OTJ65:OTJ78 PDF65:PDF78 PNB65:PNB78 PWX65:PWX78 QGT65:QGT78 QQP65:QQP78 RAL65:RAL78 RKH65:RKH78 RUD65:RUD78 SDZ65:SDZ78 SNV65:SNV78 SXR65:SXR78 THN65:THN78 TRJ65:TRJ78 UBF65:UBF78 K14 J112:K114 K129:K133 K116:K118 K107:K109 K153:K156 K28 K20:K26 K16:K17 K141:K149 K174:K181 K183:K191 K86 L135:N135 K124 K51:K53 K111 K55:K56 L166 L168 K8 K11:K12 K95:K99 ZJ95:ZJ99 AJF95:AJF99 ATB95:ATB99 BCX95:BCX99 BMT95:BMT99 BWP95:BWP99 CGL95:CGL99 CQH95:CQH99 DAD95:DAD99 DJZ95:DJZ99 DTV95:DTV99 EDR95:EDR99 ENN95:ENN99 EXJ95:EXJ99 FHF95:FHF99 FRB95:FRB99 GAX95:GAX99 GKT95:GKT99 GUP95:GUP99 HEL95:HEL99 HOH95:HOH99 HYD95:HYD99 IHZ95:IHZ99 IRV95:IRV99 JBR95:JBR99 JLN95:JLN99 JVJ95:JVJ99 KFF95:KFF99 KPB95:KPB99 KYX95:KYX99 LIT95:LIT99 LSP95:LSP99 MCL95:MCL99 MMH95:MMH99 MWD95:MWD99 NFZ95:NFZ99 NPV95:NPV99 NZR95:NZR99 OJN95:OJN99 OTJ95:OTJ99 PDF95:PDF99 PNB95:PNB99 PWX95:PWX99 QGT95:QGT99 QQP95:QQP99 RAL95:RAL99 RKH95:RKH99 RUD95:RUD99 SDZ95:SDZ99 SNV95:SNV99 SXR95:SXR99 THN95:THN99 TRJ95:TRJ99 UBF95:UBF99 ULB95:ULB99 UUX95:UUX99 VET95:VET99 M115 K135:K138 K30:K39">
      <formula1>"Lớp học, Sân chơi, Phòng chức năng, Ngoài nhà trường"</formula1>
    </dataValidation>
    <dataValidation type="list" allowBlank="1" showInputMessage="1" showErrorMessage="1" sqref="S35:S38">
      <formula1>"#"</formula1>
    </dataValidation>
    <dataValidation type="list" allowBlank="1" showInputMessage="1" showErrorMessage="1" sqref="J168:J169 J171 J51:J53 J30:J39 J88:J93 VES61:VES63 UUW61:UUW63 ULA61:ULA63 UBE61:UBE63 TRI61:TRI63 THM61:THM63 SXQ61:SXQ63 SNU61:SNU63 SDY61:SDY63 RUC61:RUC63 RKG61:RKG63 RAK61:RAK63 QQO61:QQO63 QGS61:QGS63 PWW61:PWW63 PNA61:PNA63 PDE61:PDE63 OTI61:OTI63 OJM61:OJM63 NZQ61:NZQ63 NPU61:NPU63 NFY61:NFY63 MWC61:MWC63 MMG61:MMG63 MCK61:MCK63 LSO61:LSO63 LIS61:LIS63 KYW61:KYW63 KPA61:KPA63 KFE61:KFE63 JVI61:JVI63 JLM61:JLM63 JBQ61:JBQ63 IRU61:IRU63 IHY61:IHY63 HYC61:HYC63 HOG61:HOG63 HEK61:HEK63 GUO61:GUO63 GKS61:GKS63 GAW61:GAW63 FRA61:FRA63 FHE61:FHE63 EXI61:EXI63 ENM61:ENM63 EDQ61:EDQ63 DTU61:DTU63 DJY61:DJY63 DAC61:DAC63 CQG61:CQG63 CGK61:CGK63 BWO61:BWO63 BMS61:BMS63 BCW61:BCW63 ATA61:ATA63 AJE61:AJE63 ZI61:ZI63 PM59:PM61 FQ59:FQ61 VHN80:VHN81 VES101:VES102 UUW101:UUW102 ULA101:ULA102 UBE101:UBE102 TRI101:TRI102 THM101:THM102 SXQ101:SXQ102 SNU101:SNU102 SDY101:SDY102 RUC101:RUC102 RKG101:RKG102 RAK101:RAK102 QQO101:QQO102 QGS101:QGS102 PWW101:PWW102 PNA101:PNA102 PDE101:PDE102 OTI101:OTI102 OJM101:OJM102 NZQ101:NZQ102 NPU101:NPU102 NFY101:NFY102 MWC101:MWC102 MMG101:MMG102 MCK101:MCK102 LSO101:LSO102 LIS101:LIS102 KYW101:KYW102 KPA101:KPA102 KFE101:KFE102 JVI101:JVI102 JLM101:JLM102 JBQ101:JBQ102 IRU101:IRU102 IHY101:IHY102 HYC101:HYC102 HOG101:HOG102 HEK101:HEK102 GUO101:GUO102 GKS101:GKS102 GAW101:GAW102 FRA101:FRA102 FHE101:FHE102 EXI101:EXI102 ENM101:ENM102 EDQ101:EDQ102 DTU101:DTU102 DJY101:DJY102 DAC101:DAC102 CQG101:CQG102 CGK101:CGK102 BWO101:BWO102 BMS101:BMS102 BCW101:BCW102 ATA101:ATA102 AJE101:AJE102 ZI101:ZI102 ULA65:ULA78 J165:J166 J83 J101:J102 PM93:PM100 FQ93:FQ100 VHN90:VHN93 IL88:IL91 SH90:SH93 ACD90:ACD93 ALZ90:ALZ93 AVV90:AVV93 BFR90:BFR93 BPN90:BPN93 BZJ90:BZJ93 CJF90:CJF93 CTB90:CTB93 DCX90:DCX93 DMT90:DMT93 DWP90:DWP93 EGL90:EGL93 EQH90:EQH93 FAD90:FAD93 FJZ90:FJZ93 FTV90:FTV93 GDR90:GDR93 GNN90:GNN93 GXJ90:GXJ93 HHF90:HHF93 HRB90:HRB93 IAX90:IAX93 IKT90:IKT93 IUP90:IUP93 JEL90:JEL93 JOH90:JOH93 JYD90:JYD93 KHZ90:KHZ93 KRV90:KRV93 LBR90:LBR93 LLN90:LLN93 LVJ90:LVJ93 MFF90:MFF93 MPB90:MPB93 MYX90:MYX93 NIT90:NIT93 NSP90:NSP93 OCL90:OCL93 OMH90:OMH93 OWD90:OWD93 PFZ90:PFZ93 PPV90:PPV93 PZR90:PZR93 QJN90:QJN93 QTJ90:QTJ93 RDF90:RDF93 RNB90:RNB93 RWX90:RWX93 SGT90:SGT93 SQP90:SQP93 TAL90:TAL93 TKH90:TKH93 TUD90:TUD93 UDZ90:UDZ93 UNV90:UNV93 UXR90:UXR93 J61:J78 J20:J26 J80:J81 IL78:IL79 SH80:SH81 ACD80:ACD81 ALZ80:ALZ81 AVV80:AVV81 BFR80:BFR81 BPN80:BPN81 BZJ80:BZJ81 CJF80:CJF81 CTB80:CTB81 DCX80:DCX81 DMT80:DMT81 DWP80:DWP81 EGL80:EGL81 EQH80:EQH81 FAD80:FAD81 FJZ80:FJZ81 FTV80:FTV81 GDR80:GDR81 GNN80:GNN81 GXJ80:GXJ81 HHF80:HHF81 HRB80:HRB81 IAX80:IAX81 IKT80:IKT81 IUP80:IUP81 JEL80:JEL81 JOH80:JOH81 JYD80:JYD81 KHZ80:KHZ81 KRV80:KRV81 LBR80:LBR81 LLN80:LLN81 LVJ80:LVJ81 MFF80:MFF81 MPB80:MPB81 MYX80:MYX81 NIT80:NIT81 NSP80:NSP81 OCL80:OCL81 OMH80:OMH81 OWD80:OWD81 PFZ80:PFZ81 PPV80:PPV81 PZR80:PZR81 QJN80:QJN81 QTJ80:QTJ81 RDF80:RDF81 RNB80:RNB81 RWX80:RWX81 SGT80:SGT81 SQP80:SQP81 TAL80:TAL81 TKH80:TKH81 TUD80:TUD81 UDZ80:UDZ81 UNV80:UNV81 UXR80:UXR81 UUW65:UUW78 VES65:VES78 FQ63:FQ76 PM63:PM76 ZI65:ZI78 AJE65:AJE78 ATA65:ATA78 BCW65:BCW78 BMS65:BMS78 BWO65:BWO78 CGK65:CGK78 CQG65:CQG78 DAC65:DAC78 DJY65:DJY78 DTU65:DTU78 EDQ65:EDQ78 ENM65:ENM78 EXI65:EXI78 FHE65:FHE78 FRA65:FRA78 GAW65:GAW78 GKS65:GKS78 GUO65:GUO78 HEK65:HEK78 HOG65:HOG78 HYC65:HYC78 IHY65:IHY78 IRU65:IRU78 JBQ65:JBQ78 JLM65:JLM78 JVI65:JVI78 KFE65:KFE78 KPA65:KPA78 KYW65:KYW78 LIS65:LIS78 LSO65:LSO78 MCK65:MCK78 MMG65:MMG78 MWC65:MWC78 NFY65:NFY78 NPU65:NPU78 NZQ65:NZQ78 OJM65:OJM78 OTI65:OTI78 PDE65:PDE78 PNA65:PNA78 PWW65:PWW78 QGS65:QGS78 QQO65:QQO78 RAK65:RAK78 RKG65:RKG78 RUC65:RUC78 SDY65:SDY78 SNU65:SNU78 SXQ65:SXQ78 THM65:THM78 TRI65:TRI78 UBE65:UBE78 J14 J153:J156 J16:J17 J141:J149 J175:J181 J183:J191 J86 VES95:VES99 J55:J56 J8 J107:J109 J95:J99 ZI95:ZI99 AJE95:AJE99 ATA95:ATA99 BCW95:BCW99 BMS95:BMS99 BWO95:BWO99 CGK95:CGK99 CQG95:CQG99 DAC95:DAC99 DJY95:DJY99 DTU95:DTU99 EDQ95:EDQ99 ENM95:ENM99 EXI95:EXI99 FHE95:FHE99 FRA95:FRA99 GAW95:GAW99 GKS95:GKS99 GUO95:GUO99 HEK95:HEK99 HOG95:HOG99 HYC95:HYC99 IHY95:IHY99 IRU95:IRU99 JBQ95:JBQ99 JLM95:JLM99 JVI95:JVI99 KFE95:KFE99 KPA95:KPA99 KYW95:KYW99 LIS95:LIS99 LSO95:LSO99 MCK95:MCK99 MMG95:MMG99 MWC95:MWC99 NFY95:NFY99 NPU95:NPU99 NZQ95:NZQ99 OJM95:OJM99 OTI95:OTI99 PDE95:PDE99 PNA95:PNA99 PWW95:PWW99 QGS95:QGS99 QQO95:QQO99 RAK95:RAK99 RKG95:RKG99 RUC95:RUC99 SDY95:SDY99 SNU95:SNU99 SXQ95:SXQ99 THM95:THM99 TRI95:TRI99 UBE95:UBE99 ULA95:ULA99 UUW95:UUW99 J11:J12 J135:J138 J111 J28 J42:J44 J46:J49">
      <formula1>"Trường, Khối, Lớp"</formula1>
    </dataValidation>
    <dataValidation type="list" allowBlank="1" showInputMessage="1" showErrorMessage="1" sqref="VGS61:VHK63 UWW61:UXO63 UNA61:UNS63 UDE61:UDW63 TTI61:TUA63 TJM61:TKE63 SZQ61:TAI63 SPU61:SQM63 SFY61:SGQ63 RWC61:RWU63 RMG61:RMY63 RCK61:RDC63 QSO61:QTG63 QIS61:QJK63 PYW61:PZO63 PPA61:PPS63 PFE61:PFW63 OVI61:OWA63 OLM61:OME63 OBQ61:OCI63 NRU61:NSM63 NHY61:NIQ63 MYC61:MYU63 MOG61:MOY63 MEK61:MFC63 LUO61:LVG63 LKS61:LLK63 LAW61:LBO63 KRA61:KRS63 KHE61:KHW63 JXI61:JYA63 JNM61:JOE63 JDQ61:JEI63 ITU61:IUM63 IJY61:IKQ63 IAC61:IAU63 HQG61:HQY63 HGK61:HHC63 GWO61:GXG63 GMS61:GNK63 GCW61:GDO63 FTA61:FTS63 FJE61:FJW63 EZI61:FAA63 EPM61:EQE63 EFQ61:EGI63 DVU61:DWM63 DLY61:DMQ63 DCC61:DCU63 CSG61:CSY63 CIK61:CJC63 BYO61:BZG63 BOS61:BPK63 BEW61:BFO63 AVA61:AVS63 ALE61:ALW63 ABI61:ACA63 RM61:SE63 HQ59:II61 VGS101:VHK102 UWW101:UXO102 UNA101:UNS102 UDE101:UDW102 TTI101:TUA102 TJM101:TKE102 SZQ101:TAI102 SPU101:SQM102 SFY101:SGQ102 RWC101:RWU102 RMG101:RMY102 RCK101:RDC102 QSO101:QTG102 QIS101:QJK102 PYW101:PZO102 PPA101:PPS102 PFE101:PFW102 OVI101:OWA102 OLM101:OME102 OBQ101:OCI102 NRU101:NSM102 NHY101:NIQ102 MYC101:MYU102 MOG101:MOY102 MEK101:MFC102 LUO101:LVG102 LKS101:LLK102 LAW101:LBO102 KRA101:KRS102 KHE101:KHW102 JXI101:JYA102 JNM101:JOE102 JDQ101:JEI102 ITU101:IUM102 IJY101:IKQ102 IAC101:IAU102 HQG101:HQY102 HGK101:HHC102 GWO101:GXG102 GMS101:GNK102 GCW101:GDO102 FTA101:FTS102 FJE101:FJW102 EZI101:FAA102 EPM101:EQE102 EFQ101:EGI102 DVU101:DWM102 DLY101:DMQ102 DCC101:DCU102 CSG101:CSY102 CIK101:CJC102 BYO101:BZG102 BOS101:BPK102 BEW101:BFO102 AVA101:AVS102 ALE101:ALW102 ABI101:ACA102 RM101:SE102 HQ93:II100 AP88:BH91 KL88:LD91 UH90:UZ93 AED90:AEV93 ANZ90:AOR93 AXV90:AYN93 BHR90:BIJ93 BRN90:BSF93 CBJ90:CCB93 CLF90:CLX93 CVB90:CVT93 DEX90:DFP93 DOT90:DPL93 DYP90:DZH93 EIL90:EJD93 ESH90:ESZ93 FCD90:FCV93 FLZ90:FMR93 FVV90:FWN93 GFR90:GGJ93 GPN90:GQF93 GZJ90:HAB93 HJF90:HJX93 HTB90:HTT93 ICX90:IDP93 IMT90:INL93 IWP90:IXH93 JGL90:JHD93 JQH90:JQZ93 KAD90:KAV93 KJZ90:KKR93 KTV90:KUN93 LDR90:LEJ93 LNN90:LOF93 LXJ90:LYB93 MHF90:MHX93 MRB90:MRT93 NAX90:NBP93 NKT90:NLL93 NUP90:NVH93 OEL90:OFD93 OOH90:OOZ93 OYD90:OYV93 PHZ90:PIR93 PRV90:PSN93 QBR90:QCJ93 QLN90:QMF93 QVJ90:QWB93 RFF90:RFX93 RPB90:RPT93 RYX90:RZP93 SIT90:SJL93 SSP90:STH93 TCL90:TDD93 TMH90:TMZ93 TWD90:TWV93 UFZ90:UGR93 UPV90:UQN93 UZR90:VAJ93 VJN90:VKF93 AP78:BH79 KL78:LD79 UH80:UZ81 AED80:AEV81 ANZ80:AOR81 AXV80:AYN81 BHR80:BIJ81 BRN80:BSF81 CBJ80:CCB81 CLF80:CLX81 CVB80:CVT81 DEX80:DFP81 DOT80:DPL81 DYP80:DZH81 EIL80:EJD81 ESH80:ESZ81 FCD80:FCV81 FLZ80:FMR81 FVV80:FWN81 GFR80:GGJ81 GPN80:GQF81 GZJ80:HAB81 HJF80:HJX81 HTB80:HTT81 ICX80:IDP81 IMT80:INL81 IWP80:IXH81 JGL80:JHD81 JQH80:JQZ81 KAD80:KAV81 KJZ80:KKR81 KTV80:KUN81 LDR80:LEJ81 LNN80:LOF81 LXJ80:LYB81 MHF80:MHX81 MRB80:MRT81 NAX80:NBP81 NKT80:NLL81 NUP80:NVH81 OEL80:OFD81 OOH80:OOZ81 OYD80:OYV81 PHZ80:PIR81 PRV80:PSN81 QBR80:QCJ81 QLN80:QMF81 QVJ80:QWB81 RFF80:RFX81 RPB80:RPT81 RYX80:RZP81 SIT80:SJL81 SSP80:STH81 TCL80:TDD81 TMH80:TMZ81 TWD80:TWV81 UFZ80:UGR81 UPV80:UQN81 UZR80:VAJ81 VJN80:VKF81 UWW65:UXO78 VGS65:VHK78 HQ63:II76 RM65:SE78 ABI65:ACA78 ALE65:ALW78 AVA65:AVS78 BEW65:BFO78 BOS65:BPK78 BYO65:BZG78 CIK65:CJC78 CSG65:CSY78 DCC65:DCU78 DLY65:DMQ78 DVU65:DWM78 EFQ65:EGI78 EPM65:EQE78 EZI65:FAA78 FJE65:FJW78 FTA65:FTS78 GCW65:GDO78 GMS65:GNK78 GWO65:GXG78 HGK65:HHC78 HQG65:HQY78 IAC65:IAU78 IJY65:IKQ78 ITU65:IUM78 JDQ65:JEI78 JNM65:JOE78 JXI65:JYA78 KHE65:KHW78 KRA65:KRS78 LAW65:LBO78 LKS65:LLK78 LUO65:LVG78 MEK65:MFC78 MOG65:MOY78 MYC65:MYU78 NHY65:NIQ78 NRU65:NSM78 OBQ65:OCI78 OLM65:OME78 OVI65:OWA78 PFE65:PFW78 PPA65:PPS78 PYW65:PZO78 QIS65:QJK78 QSO65:QTG78 RCK65:RDC78 RMG65:RMY78 RWC65:RWU78 SFY65:SGQ78 SPU65:SQM78 SZQ65:TAI78 TJM65:TKE78 TTI65:TUA78 UDE65:UDW78 UNA65:UNS78 RM95:SE99 ABI95:ACA99 ALE95:ALW99 AVA95:AVS99 BEW95:BFO99 BOS95:BPK99 BYO95:BZG99 CIK95:CJC99 CSG95:CSY99 DCC95:DCU99 DLY95:DMQ99 DVU95:DWM99 EFQ95:EGI99 EPM95:EQE99 EZI95:FAA99 FJE95:FJW99 FTA95:FTS99 GCW95:GDO99 GMS95:GNK99 GWO95:GXG99 HGK95:HHC99 HQG95:HQY99 IAC95:IAU99 IJY95:IKQ99 ITU95:IUM99 JDQ95:JEI99 JNM95:JOE99 JXI95:JYA99 KHE95:KHW99 KRA95:KRS99 LAW95:LBO99 LKS95:LLK99 LUO95:LVG99 MEK95:MFC99 MOG95:MOY99 MYC95:MYU99 NHY95:NIQ99 NRU95:NSM99 OBQ95:OCI99 OLM95:OME99 OVI95:OWA99 PFE95:PFW99 PPA95:PPS99 PYW95:PZO99 QIS95:QJK99 QSO95:QTG99 RCK95:RDC99 RMG95:RMY99 RWC95:RWU99 SFY95:SGQ99 SPU95:SQM99 SZQ95:TAI99 TJM95:TKE99 TTI95:TUA99 UDE95:UDW99 UNA95:UNS99 UWW95:UXO99 VGS95:VHK99">
      <formula1>"2, 1, 0, KĐG,#"</formula1>
    </dataValidation>
    <dataValidation type="list" allowBlank="1" showInputMessage="1" showErrorMessage="1" sqref="M116 VHQ87:VHQ93 UXU87:UXU93 UNY87:UNY93 UEC87:UEC93 TUG87:TUG93 TKK87:TKK93 TAO87:TAO93 SQS87:SQS93 SGW87:SGW93 RXA87:RXA93 RNE87:RNE93 RDI87:RDI93 QTM87:QTM93 QJQ87:QJQ93 PZU87:PZU93 PPY87:PPY93 PGC87:PGC93 OWG87:OWG93 OMK87:OMK93 OCO87:OCO93 NSS87:NSS93 NIW87:NIW93 MZA87:MZA93 MPE87:MPE93 MFI87:MFI93 LVM87:LVM93 LLQ87:LLQ93 LBU87:LBU93 KRY87:KRY93 KIC87:KIC93 JYG87:JYG93 JOK87:JOK93 JEO87:JEO93 IUS87:IUS93 IKW87:IKW93 IBA87:IBA93 HRE87:HRE93 HHI87:HHI93 GXM87:GXM93 GNQ87:GNQ93 GDU87:GDU93 FTY87:FTY93 FKC87:FKC93 FAG87:FAG93 EQK87:EQK93 EGO87:EGO93 DWS87:DWS93 DMW87:DMW93 DDA87:DDA93 CTE87:CTE93 CJI87:CJI93 BZM87:BZM93 BPQ87:BPQ93 BFU87:BFU93 AVY87:AVY93 AMC87:AMC93 ACG87:ACG93 SK87:SK93 IO85:IO91 VHQ80:VHQ81 UXU80:UXU81 UNY80:UNY81 UEC80:UEC81 TUG80:TUG81 TKK80:TKK81 TAO80:TAO81 SQS80:SQS81 SGW80:SGW81 RXA80:RXA81 RNE80:RNE81 RDI80:RDI81 QTM80:QTM81 QJQ80:QJQ81 PZU80:PZU81 PPY80:PPY81 PGC80:PGC81 OWG80:OWG81 OMK80:OMK81 OCO80:OCO81 NSS80:NSS81 NIW80:NIW81 MZA80:MZA81 MPE80:MPE81 MFI80:MFI81 LVM80:LVM81 LLQ80:LLQ81 LBU80:LBU81 KRY80:KRY81 KIC80:KIC81 JYG80:JYG81 JOK80:JOK81 JEO80:JEO81 IUS80:IUS81 IKW80:IKW81 IBA80:IBA81 HRE80:HRE81 HHI80:HHI81 GXM80:GXM81 GNQ80:GNQ81 GDU80:GDU81 FTY80:FTY81 FKC80:FKC81 FAG80:FAG81 EQK80:EQK81 EGO80:EGO81 DWS80:DWS81 DMW80:DMW81 DDA80:DDA81 CTE80:CTE81 CJI80:CJI81 BZM80:BZM81 BPQ80:BPQ81 BFU80:BFU81 AVY80:AVY81 AMC80:AMC81 ACG80:ACG81 SK80:SK81 IO78:IO79 FT56:FT77 PP56:PP77 ZL58:ZL79 AJH58:AJH79 ATD58:ATD79 BCZ58:BCZ79 BMV58:BMV79 BWR58:BWR79 CGN58:CGN79 CQJ58:CQJ79 DAF58:DAF79 DKB58:DKB79 DTX58:DTX79 EDT58:EDT79 ENP58:ENP79 EXL58:EXL79 FHH58:FHH79 FRD58:FRD79 GAZ58:GAZ79 GKV58:GKV79 GUR58:GUR79 HEN58:HEN79 HOJ58:HOJ79 HYF58:HYF79 IIB58:IIB79 IRX58:IRX79 JBT58:JBT79 JLP58:JLP79 JVL58:JVL79 KFH58:KFH79 KPD58:KPD79 KYZ58:KYZ79 LIV58:LIV79 LSR58:LSR79 MCN58:MCN79 MMJ58:MMJ79 MWF58:MWF79 NGB58:NGB79 NPX58:NPX79 NZT58:NZT79 OJP58:OJP79 OTL58:OTL79 PDH58:PDH79 PND58:PND79 PWZ58:PWZ79 QGV58:QGV79 QQR58:QQR79 RAN58:RAN79 RKJ58:RKJ79 RUF58:RUF79 SEB58:SEB79 SNX58:SNX79 SXT58:SXT79 THP58:THP79 TRL58:TRL79 UBH58:UBH79 ULD58:ULD79 UUZ58:UUZ79 VEV58:VEV79 VEV82:VEV86 FT80:FT84 PP80:PP84 ZL82:ZL86 AJH82:AJH86 ATD82:ATD86 BCZ82:BCZ86 BMV82:BMV86 BWR82:BWR86 CGN82:CGN86 CQJ82:CQJ86 DAF82:DAF86 DKB82:DKB86 DTX82:DTX86 EDT82:EDT86 ENP82:ENP86 EXL82:EXL86 FHH82:FHH86 FRD82:FRD86 GAZ82:GAZ86 GKV82:GKV86 GUR82:GUR86 HEN82:HEN86 HOJ82:HOJ86 HYF82:HYF86 IIB82:IIB86 IRX82:IRX86 JBT82:JBT86 JLP82:JLP86 JVL82:JVL86 KFH82:KFH86 KPD82:KPD86 KYZ82:KYZ86 LIV82:LIV86 LSR82:LSR86 MCN82:MCN86 MMJ82:MMJ86 MWF82:MWF86 NGB82:NGB86 NPX82:NPX86 NZT82:NZT86 OJP82:OJP86 OTL82:OTL86 PDH82:PDH86 PND82:PND86 PWZ82:PWZ86 QGV82:QGV86 QQR82:QQR86 RAN82:RAN86 RKJ82:RKJ86 RUF82:RUF86 SEB82:SEB86 SNX82:SNX86 SXT82:SXT86 THP82:THP86 TRL82:TRL86 UBH82:UBH86 ULD82:ULD86 UUZ82:UUZ86 FT92:FT100 PP92:PP100 ZL94:ZL102 AJH94:AJH102 ATD94:ATD102 BCZ94:BCZ102 BMV94:BMV102 BWR94:BWR102 CGN94:CGN102 CQJ94:CQJ102 DAF94:DAF102 DKB94:DKB102 DTX94:DTX102 EDT94:EDT102 ENP94:ENP102 EXL94:EXL102 FHH94:FHH102 FRD94:FRD102 GAZ94:GAZ102 GKV94:GKV102 GUR94:GUR102 HEN94:HEN102 HOJ94:HOJ102 HYF94:HYF102 IIB94:IIB102 IRX94:IRX102 JBT94:JBT102 JLP94:JLP102 JVL94:JVL102 KFH94:KFH102 KPD94:KPD102 KYZ94:KYZ102 LIV94:LIV102 LSR94:LSR102 MCN94:MCN102 MMJ94:MMJ102 MWF94:MWF102 NGB94:NGB102 NPX94:NPX102 NZT94:NZT102 OJP94:OJP102 OTL94:OTL102 PDH94:PDH102 PND94:PND102 PWZ94:PWZ102 QGV94:QGV102 QQR94:QQR102 RAN94:RAN102 RKJ94:RKJ102 RUF94:RUF102 SEB94:SEB102 SNX94:SNX102 SXT94:SXT102 THP94:THP102 TRL94:TRL102 UBH94:UBH102 ULD94:ULD102 UUZ94:UUZ102 VEV94:VEV102">
      <formula1>"#, 3T, 4T, 5T, 3+4T, 4+5T, 3+4+5T"</formula1>
    </dataValidation>
    <dataValidation type="list" allowBlank="1" showInputMessage="1" showErrorMessage="1" sqref="S11:S12 T40:U40 M5:M7 M10 M15 S42 M13 S111 S73:S78 M27 S101:S102 S14 S51:S53 N42 S99 O168:R168 M19 S171 S55 S92 S109">
      <formula1>"ĐTT, TDS, HĐH, HĐG, HĐNT, VS-AN, HĐC, TQDN, LH, x,#, HĐH-HĐNT, HĐH-HĐG, HĐH-HĐC, KH-HĐH"</formula1>
    </dataValidation>
    <dataValidation type="list" allowBlank="1" showInputMessage="1" showErrorMessage="1" sqref="Q181:R181 Q179:Q180 O14:R14 R178:R180 O20:R26 O55:R56 O83:R83 O116:R118 P178:Q178 O68:R78 O8:S8 O86:R86 O11:R12 P63:R63 O137:Q138 O174:O181 O80:R81 O51:R53 O63:O65 O141:R149 O42:R49 O61:R62 R64:R67 P64:Q65 O66:Q67 M183:M184 O88:R93 O101:R102 O169:R169 O111:R114 O120:R122 R136:R138 O129:R133 O153:R156 O161:R163 O165:R166 O171:R171 P174:R177 P179:P181 O183:R191 P136:Q136 O107:R109 O95:R99 O135:O136 P135:R135 O16:R17 O124:R124 O28:R28 O30:R39">
      <formula1>"ĐTT, TDS, HĐH, HĐG, HĐNT, VS-AN, HĐC, TQDN, NDKH, LH, x,#, HĐH-HĐNT, HĐH-HĐG, HĐH-HĐC, KH-HĐH"</formula1>
    </dataValidation>
  </dataValidations>
  <pageMargins left="0.70866141732283472" right="0.51181102362204722" top="0.39370078740157483" bottom="0.39370078740157483" header="0.19685039370078741" footer="0.31496062992125984"/>
  <pageSetup paperSize="9" firstPageNumber="2" orientation="landscape" useFirstPageNumber="1" r:id="rId1"/>
  <headerFooter differentFirst="1">
    <oddHeader>&amp;C
1</oddHeader>
    <oddFooter>&amp;C
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DG MN</vt:lpstr>
      <vt:lpstr>ĐG ĐV</vt:lpstr>
      <vt:lpstr>KH 3T Tái chế</vt:lpstr>
      <vt:lpstr>'KH 3T Tái chế'!Print_Area</vt:lpstr>
      <vt:lpstr>'DG MN'!Print_Titles</vt:lpstr>
      <vt:lpstr>'ĐG ĐV'!Print_Titles</vt:lpstr>
      <vt:lpstr>'KH 3T Tái chế'!Print_Titles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Yen</cp:lastModifiedBy>
  <cp:lastPrinted>2022-04-06T23:22:09Z</cp:lastPrinted>
  <dcterms:created xsi:type="dcterms:W3CDTF">2021-10-08T08:46:45Z</dcterms:created>
  <dcterms:modified xsi:type="dcterms:W3CDTF">2022-04-06T23:22:15Z</dcterms:modified>
</cp:coreProperties>
</file>