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0" windowWidth="20400" windowHeight="7815" activeTab="5"/>
  </bookViews>
  <sheets>
    <sheet name="14.5kgao" sheetId="1" r:id="rId1"/>
    <sheet name="Sheet1 (2)" sheetId="4" r:id="rId2"/>
    <sheet name="Sheet2" sheetId="2" r:id="rId3"/>
    <sheet name="21-22" sheetId="5" r:id="rId4"/>
    <sheet name="22-23 quả" sheetId="6" r:id="rId5"/>
    <sheet name="22-23 sữa" sheetId="7" r:id="rId6"/>
    <sheet name="Sheet3" sheetId="3" r:id="rId7"/>
  </sheets>
  <calcPr calcId="145621"/>
</workbook>
</file>

<file path=xl/calcChain.xml><?xml version="1.0" encoding="utf-8"?>
<calcChain xmlns="http://schemas.openxmlformats.org/spreadsheetml/2006/main">
  <c r="M23" i="6" l="1"/>
  <c r="M24" i="6"/>
  <c r="M25" i="6"/>
  <c r="F40" i="7" l="1"/>
  <c r="E40" i="7"/>
  <c r="D40" i="7"/>
  <c r="C40" i="7"/>
  <c r="M36" i="7"/>
  <c r="M37" i="7" s="1"/>
  <c r="F35" i="7"/>
  <c r="E35" i="7"/>
  <c r="D35" i="7"/>
  <c r="C35" i="7"/>
  <c r="D29" i="7"/>
  <c r="S28" i="7"/>
  <c r="T22" i="7" s="1"/>
  <c r="T23" i="7" s="1"/>
  <c r="Q28" i="7"/>
  <c r="O28" i="7"/>
  <c r="M28" i="7"/>
  <c r="R26" i="7" s="1"/>
  <c r="I28" i="7"/>
  <c r="H28" i="7"/>
  <c r="G28" i="7"/>
  <c r="F28" i="7"/>
  <c r="D27" i="7"/>
  <c r="D26" i="7"/>
  <c r="D25" i="7"/>
  <c r="D24" i="7"/>
  <c r="I23" i="7"/>
  <c r="H23" i="7"/>
  <c r="G23" i="7"/>
  <c r="F23" i="7"/>
  <c r="N21" i="7"/>
  <c r="C19" i="7"/>
  <c r="F15" i="7"/>
  <c r="N14" i="7"/>
  <c r="H14" i="7"/>
  <c r="N13" i="7"/>
  <c r="H13" i="7"/>
  <c r="N12" i="7"/>
  <c r="H12" i="7"/>
  <c r="N11" i="7"/>
  <c r="H11" i="7"/>
  <c r="N10" i="7"/>
  <c r="H10" i="7"/>
  <c r="N9" i="7"/>
  <c r="H9" i="7"/>
  <c r="N8" i="7"/>
  <c r="H8" i="7"/>
  <c r="N7" i="7"/>
  <c r="H7" i="7"/>
  <c r="N6" i="7"/>
  <c r="N15" i="7" s="1"/>
  <c r="H6" i="7"/>
  <c r="M37" i="6"/>
  <c r="M36" i="6"/>
  <c r="T23" i="6"/>
  <c r="R23" i="6"/>
  <c r="P23" i="6"/>
  <c r="N23" i="6"/>
  <c r="T26" i="6"/>
  <c r="T28" i="6" s="1"/>
  <c r="R26" i="6"/>
  <c r="R28" i="6" s="1"/>
  <c r="P26" i="6"/>
  <c r="N26" i="6"/>
  <c r="T22" i="6"/>
  <c r="R22" i="6"/>
  <c r="P22" i="6"/>
  <c r="N22" i="6"/>
  <c r="T21" i="6"/>
  <c r="R21" i="6"/>
  <c r="P21" i="6"/>
  <c r="P28" i="6" s="1"/>
  <c r="N21" i="6"/>
  <c r="N28" i="6" s="1"/>
  <c r="O28" i="6"/>
  <c r="Q28" i="6"/>
  <c r="S28" i="6"/>
  <c r="M28" i="6"/>
  <c r="D29" i="6"/>
  <c r="P22" i="7" l="1"/>
  <c r="P23" i="7" s="1"/>
  <c r="R22" i="7"/>
  <c r="R23" i="7" s="1"/>
  <c r="N26" i="7"/>
  <c r="T26" i="7"/>
  <c r="P21" i="7"/>
  <c r="P26" i="7"/>
  <c r="R21" i="7"/>
  <c r="R28" i="7" s="1"/>
  <c r="N22" i="7"/>
  <c r="N23" i="7" s="1"/>
  <c r="H15" i="7"/>
  <c r="J11" i="7" s="1"/>
  <c r="K11" i="7" s="1"/>
  <c r="R11" i="7"/>
  <c r="T11" i="7" s="1"/>
  <c r="R14" i="7"/>
  <c r="T14" i="7" s="1"/>
  <c r="R12" i="7"/>
  <c r="T12" i="7" s="1"/>
  <c r="R10" i="7"/>
  <c r="T10" i="7" s="1"/>
  <c r="R8" i="7"/>
  <c r="T8" i="7" s="1"/>
  <c r="R6" i="7"/>
  <c r="T6" i="7" s="1"/>
  <c r="T15" i="7" s="1"/>
  <c r="R13" i="7"/>
  <c r="T13" i="7" s="1"/>
  <c r="R9" i="7"/>
  <c r="T9" i="7" s="1"/>
  <c r="R7" i="7"/>
  <c r="T7" i="7" s="1"/>
  <c r="T21" i="7"/>
  <c r="F40" i="6"/>
  <c r="E40" i="6"/>
  <c r="D40" i="6"/>
  <c r="C40" i="6"/>
  <c r="F35" i="6"/>
  <c r="E35" i="6"/>
  <c r="D35" i="6"/>
  <c r="C35" i="6"/>
  <c r="I28" i="6"/>
  <c r="H28" i="6"/>
  <c r="G28" i="6"/>
  <c r="F28" i="6"/>
  <c r="D27" i="6"/>
  <c r="D26" i="6"/>
  <c r="D25" i="6"/>
  <c r="D24" i="6"/>
  <c r="I23" i="6"/>
  <c r="H23" i="6"/>
  <c r="G23" i="6"/>
  <c r="F23" i="6"/>
  <c r="C19" i="6"/>
  <c r="F15" i="6"/>
  <c r="N14" i="6"/>
  <c r="H14" i="6"/>
  <c r="N13" i="6"/>
  <c r="H13" i="6"/>
  <c r="N12" i="6"/>
  <c r="H12" i="6"/>
  <c r="N11" i="6"/>
  <c r="H11" i="6"/>
  <c r="N10" i="6"/>
  <c r="H10" i="6"/>
  <c r="N9" i="6"/>
  <c r="H9" i="6"/>
  <c r="N8" i="6"/>
  <c r="H8" i="6"/>
  <c r="N7" i="6"/>
  <c r="H7" i="6"/>
  <c r="N6" i="6"/>
  <c r="H6" i="6"/>
  <c r="F40" i="5"/>
  <c r="E40" i="5"/>
  <c r="D40" i="5"/>
  <c r="C40" i="5"/>
  <c r="F35" i="5"/>
  <c r="E35" i="5"/>
  <c r="D35" i="5"/>
  <c r="C35" i="5"/>
  <c r="I28" i="5"/>
  <c r="H28" i="5"/>
  <c r="G28" i="5"/>
  <c r="F28" i="5"/>
  <c r="D27" i="5"/>
  <c r="D26" i="5"/>
  <c r="D25" i="5"/>
  <c r="D24" i="5"/>
  <c r="I23" i="5"/>
  <c r="H23" i="5"/>
  <c r="G23" i="5"/>
  <c r="F23" i="5"/>
  <c r="C19" i="5"/>
  <c r="F15" i="5"/>
  <c r="M14" i="5"/>
  <c r="H14" i="5"/>
  <c r="M13" i="5"/>
  <c r="H13" i="5"/>
  <c r="M12" i="5"/>
  <c r="H12" i="5"/>
  <c r="M11" i="5"/>
  <c r="H11" i="5"/>
  <c r="M10" i="5"/>
  <c r="H10" i="5"/>
  <c r="M9" i="5"/>
  <c r="H9" i="5"/>
  <c r="M8" i="5"/>
  <c r="H8" i="5"/>
  <c r="M7" i="5"/>
  <c r="H7" i="5"/>
  <c r="M6" i="5"/>
  <c r="H6" i="5"/>
  <c r="P28" i="7" l="1"/>
  <c r="T28" i="7"/>
  <c r="N28" i="7"/>
  <c r="J13" i="7"/>
  <c r="K13" i="7" s="1"/>
  <c r="C21" i="7"/>
  <c r="J10" i="7"/>
  <c r="K10" i="7" s="1"/>
  <c r="J12" i="7"/>
  <c r="K12" i="7" s="1"/>
  <c r="J7" i="7"/>
  <c r="K7" i="7" s="1"/>
  <c r="J6" i="7"/>
  <c r="K6" i="7" s="1"/>
  <c r="J14" i="7"/>
  <c r="K14" i="7" s="1"/>
  <c r="J9" i="7"/>
  <c r="K9" i="7" s="1"/>
  <c r="J8" i="7"/>
  <c r="K8" i="7" s="1"/>
  <c r="M15" i="5"/>
  <c r="O10" i="5" s="1"/>
  <c r="P10" i="5" s="1"/>
  <c r="N15" i="6"/>
  <c r="R12" i="6" s="1"/>
  <c r="T12" i="6" s="1"/>
  <c r="H15" i="6"/>
  <c r="J10" i="6" s="1"/>
  <c r="K10" i="6" s="1"/>
  <c r="H15" i="5"/>
  <c r="C21" i="5" s="1"/>
  <c r="F40" i="4"/>
  <c r="E40" i="4"/>
  <c r="D40" i="4"/>
  <c r="C40" i="4"/>
  <c r="F35" i="4"/>
  <c r="E35" i="4"/>
  <c r="D35" i="4"/>
  <c r="C35" i="4"/>
  <c r="I28" i="4"/>
  <c r="H28" i="4"/>
  <c r="G28" i="4"/>
  <c r="F28" i="4"/>
  <c r="D27" i="4"/>
  <c r="D26" i="4"/>
  <c r="D25" i="4"/>
  <c r="D24" i="4"/>
  <c r="I23" i="4"/>
  <c r="H23" i="4"/>
  <c r="G23" i="4"/>
  <c r="F23" i="4"/>
  <c r="C19" i="4"/>
  <c r="F15" i="4"/>
  <c r="M14" i="4"/>
  <c r="H14" i="4"/>
  <c r="M13" i="4"/>
  <c r="H13" i="4"/>
  <c r="M12" i="4"/>
  <c r="H12" i="4"/>
  <c r="M11" i="4"/>
  <c r="H11" i="4"/>
  <c r="M10" i="4"/>
  <c r="H10" i="4"/>
  <c r="M9" i="4"/>
  <c r="H9" i="4"/>
  <c r="M8" i="4"/>
  <c r="H8" i="4"/>
  <c r="M7" i="4"/>
  <c r="H7" i="4"/>
  <c r="M6" i="4"/>
  <c r="H6" i="4"/>
  <c r="K15" i="7" l="1"/>
  <c r="O14" i="5"/>
  <c r="P14" i="5" s="1"/>
  <c r="M15" i="4"/>
  <c r="O9" i="5"/>
  <c r="P9" i="5" s="1"/>
  <c r="O12" i="5"/>
  <c r="P12" i="5" s="1"/>
  <c r="O13" i="5"/>
  <c r="P13" i="5" s="1"/>
  <c r="O7" i="5"/>
  <c r="P7" i="5" s="1"/>
  <c r="O6" i="5"/>
  <c r="P6" i="5" s="1"/>
  <c r="O11" i="5"/>
  <c r="P11" i="5" s="1"/>
  <c r="O8" i="5"/>
  <c r="P8" i="5" s="1"/>
  <c r="R6" i="6"/>
  <c r="T6" i="6" s="1"/>
  <c r="R14" i="6"/>
  <c r="T14" i="6" s="1"/>
  <c r="R9" i="6"/>
  <c r="T9" i="6" s="1"/>
  <c r="R8" i="6"/>
  <c r="T8" i="6" s="1"/>
  <c r="R7" i="6"/>
  <c r="T7" i="6" s="1"/>
  <c r="R11" i="6"/>
  <c r="T11" i="6" s="1"/>
  <c r="R10" i="6"/>
  <c r="T10" i="6" s="1"/>
  <c r="R13" i="6"/>
  <c r="T13" i="6" s="1"/>
  <c r="J7" i="6"/>
  <c r="K7" i="6" s="1"/>
  <c r="C21" i="6"/>
  <c r="J12" i="6"/>
  <c r="K12" i="6" s="1"/>
  <c r="J9" i="6"/>
  <c r="K9" i="6" s="1"/>
  <c r="J6" i="6"/>
  <c r="K6" i="6" s="1"/>
  <c r="J14" i="6"/>
  <c r="K14" i="6" s="1"/>
  <c r="J11" i="6"/>
  <c r="K11" i="6" s="1"/>
  <c r="J8" i="6"/>
  <c r="K8" i="6" s="1"/>
  <c r="J13" i="6"/>
  <c r="K13" i="6" s="1"/>
  <c r="J8" i="5"/>
  <c r="K8" i="5" s="1"/>
  <c r="J7" i="5"/>
  <c r="K7" i="5" s="1"/>
  <c r="J10" i="5"/>
  <c r="K10" i="5" s="1"/>
  <c r="J11" i="5"/>
  <c r="K11" i="5" s="1"/>
  <c r="J9" i="5"/>
  <c r="K9" i="5" s="1"/>
  <c r="J12" i="5"/>
  <c r="K12" i="5" s="1"/>
  <c r="J13" i="5"/>
  <c r="K13" i="5" s="1"/>
  <c r="J6" i="5"/>
  <c r="K6" i="5" s="1"/>
  <c r="J14" i="5"/>
  <c r="K14" i="5" s="1"/>
  <c r="H15" i="4"/>
  <c r="C21" i="4" s="1"/>
  <c r="O14" i="4"/>
  <c r="P14" i="4" s="1"/>
  <c r="O12" i="4"/>
  <c r="P12" i="4" s="1"/>
  <c r="O10" i="4"/>
  <c r="P10" i="4" s="1"/>
  <c r="O8" i="4"/>
  <c r="P8" i="4" s="1"/>
  <c r="O6" i="4"/>
  <c r="P6" i="4" s="1"/>
  <c r="O13" i="4"/>
  <c r="P13" i="4" s="1"/>
  <c r="O11" i="4"/>
  <c r="P11" i="4" s="1"/>
  <c r="O9" i="4"/>
  <c r="P9" i="4" s="1"/>
  <c r="O7" i="4"/>
  <c r="P7" i="4" s="1"/>
  <c r="M7" i="1"/>
  <c r="M8" i="1"/>
  <c r="M9" i="1"/>
  <c r="M10" i="1"/>
  <c r="M11" i="1"/>
  <c r="M12" i="1"/>
  <c r="M13" i="1"/>
  <c r="M14" i="1"/>
  <c r="M6" i="1"/>
  <c r="F40" i="1"/>
  <c r="E40" i="1"/>
  <c r="D40" i="1"/>
  <c r="C40" i="1"/>
  <c r="F35" i="1"/>
  <c r="E35" i="1"/>
  <c r="D35" i="1"/>
  <c r="C35" i="1"/>
  <c r="I23" i="1"/>
  <c r="H23" i="1"/>
  <c r="G23" i="1"/>
  <c r="F23" i="1"/>
  <c r="D25" i="1"/>
  <c r="D26" i="1"/>
  <c r="D27" i="1"/>
  <c r="D24" i="1"/>
  <c r="G28" i="1"/>
  <c r="H28" i="1"/>
  <c r="I28" i="1"/>
  <c r="P15" i="5" l="1"/>
  <c r="T15" i="6"/>
  <c r="K15" i="6"/>
  <c r="K15" i="5"/>
  <c r="J7" i="4"/>
  <c r="K7" i="4" s="1"/>
  <c r="J13" i="4"/>
  <c r="K13" i="4" s="1"/>
  <c r="J6" i="4"/>
  <c r="K6" i="4" s="1"/>
  <c r="J14" i="4"/>
  <c r="K14" i="4" s="1"/>
  <c r="J8" i="4"/>
  <c r="K8" i="4" s="1"/>
  <c r="J9" i="4"/>
  <c r="K9" i="4" s="1"/>
  <c r="J10" i="4"/>
  <c r="K10" i="4" s="1"/>
  <c r="J12" i="4"/>
  <c r="K12" i="4" s="1"/>
  <c r="J11" i="4"/>
  <c r="K11" i="4" s="1"/>
  <c r="P15" i="4"/>
  <c r="M15" i="1"/>
  <c r="O9" i="1" s="1"/>
  <c r="P9" i="1" s="1"/>
  <c r="F28" i="1"/>
  <c r="K15" i="4" l="1"/>
  <c r="O6" i="1"/>
  <c r="P6" i="1" s="1"/>
  <c r="O10" i="1"/>
  <c r="P10" i="1" s="1"/>
  <c r="O13" i="1"/>
  <c r="P13" i="1" s="1"/>
  <c r="O11" i="1"/>
  <c r="P11" i="1" s="1"/>
  <c r="O8" i="1"/>
  <c r="P8" i="1" s="1"/>
  <c r="O14" i="1"/>
  <c r="P14" i="1" s="1"/>
  <c r="O12" i="1"/>
  <c r="P12" i="1" s="1"/>
  <c r="O7" i="1"/>
  <c r="P7" i="1" s="1"/>
  <c r="C19" i="1"/>
  <c r="F15" i="1"/>
  <c r="H13" i="1"/>
  <c r="H11" i="1"/>
  <c r="H9" i="1"/>
  <c r="H6" i="1"/>
  <c r="H7" i="1"/>
  <c r="P15" i="1" l="1"/>
  <c r="H8" i="1"/>
  <c r="H10" i="1"/>
  <c r="H12" i="1"/>
  <c r="H14" i="1"/>
  <c r="H15" i="1" l="1"/>
  <c r="J11" i="1" s="1"/>
  <c r="K11" i="1" s="1"/>
  <c r="J14" i="1" l="1"/>
  <c r="K14" i="1" s="1"/>
  <c r="J9" i="1"/>
  <c r="K9" i="1" s="1"/>
  <c r="C21" i="1"/>
  <c r="J13" i="1"/>
  <c r="K13" i="1" s="1"/>
  <c r="J12" i="1"/>
  <c r="K12" i="1" s="1"/>
  <c r="J8" i="1"/>
  <c r="K8" i="1" s="1"/>
  <c r="J10" i="1"/>
  <c r="K10" i="1" s="1"/>
  <c r="J6" i="1"/>
  <c r="K6" i="1" s="1"/>
  <c r="J7" i="1"/>
  <c r="K7" i="1" s="1"/>
  <c r="K15" i="1" l="1"/>
</calcChain>
</file>

<file path=xl/sharedStrings.xml><?xml version="1.0" encoding="utf-8"?>
<sst xmlns="http://schemas.openxmlformats.org/spreadsheetml/2006/main" count="406" uniqueCount="89">
  <si>
    <t>số trẻ</t>
  </si>
  <si>
    <t>Nhà trẻ</t>
  </si>
  <si>
    <t>3 tuổi</t>
  </si>
  <si>
    <t>4 tuổi</t>
  </si>
  <si>
    <t>5 tuổi</t>
  </si>
  <si>
    <t>TA mặn</t>
  </si>
  <si>
    <t>g/trẻ</t>
  </si>
  <si>
    <t>Cộng tiền thực phẩm/ nồi</t>
  </si>
  <si>
    <t>Tổng đã nấu(kg)</t>
  </si>
  <si>
    <t>Tổng tiền 1 nồi (nghìn đồng)</t>
  </si>
  <si>
    <t>số tiền/trẻ (nghìn đồng</t>
  </si>
  <si>
    <t>Tổng t.ă của lớp</t>
  </si>
  <si>
    <t>Bữa ăn</t>
  </si>
  <si>
    <t>Ghi chú</t>
  </si>
  <si>
    <t>+ Sữa giữa giờ sáng</t>
  </si>
  <si>
    <t>+ Trưa</t>
  </si>
  <si>
    <t>- Thức ăn mặn</t>
  </si>
  <si>
    <t>- Canh</t>
  </si>
  <si>
    <t>- Gạo</t>
  </si>
  <si>
    <t>+ Chiều</t>
  </si>
  <si>
    <t xml:space="preserve">Cộng </t>
  </si>
  <si>
    <t>CN</t>
  </si>
  <si>
    <t>CTA</t>
  </si>
  <si>
    <t>CTB</t>
  </si>
  <si>
    <t>3A</t>
  </si>
  <si>
    <t>3 tuổiB</t>
  </si>
  <si>
    <t>4A</t>
  </si>
  <si>
    <t>4 tuổi B</t>
  </si>
  <si>
    <t>5A</t>
  </si>
  <si>
    <t>5 tuổiB</t>
  </si>
  <si>
    <t>Gạo</t>
  </si>
  <si>
    <t xml:space="preserve">Cháo </t>
  </si>
  <si>
    <t>Quả GG</t>
  </si>
  <si>
    <t>Tiềncanh/trẻ</t>
  </si>
  <si>
    <t>tiền nồi canh</t>
  </si>
  <si>
    <t>Tổng đã nấu</t>
  </si>
  <si>
    <t>G/Trẻ</t>
  </si>
  <si>
    <t>Tổng canh các lớp</t>
  </si>
  <si>
    <t>Tỷ lệ Kcal tại trường</t>
  </si>
  <si>
    <t>Lượng Kcal cần đạt</t>
  </si>
  <si>
    <t>Số tiền chi tương ứng khoảng (đồng)</t>
  </si>
  <si>
    <t>Giữa giờ sáng</t>
  </si>
  <si>
    <t>Trưa</t>
  </si>
  <si>
    <t>Chiều</t>
  </si>
  <si>
    <t>Tổng</t>
  </si>
  <si>
    <t>630 Kcalo</t>
  </si>
  <si>
    <t>17000 đồng</t>
  </si>
  <si>
    <t>Giữa giờ Sáng</t>
  </si>
  <si>
    <t>91.6</t>
  </si>
  <si>
    <t>Phụ chiều</t>
  </si>
  <si>
    <t>630 Kcal</t>
  </si>
  <si>
    <t>Mẫu giáo</t>
  </si>
  <si>
    <t>Chia % theo nhu cầu khuyến nghị năng lượng tại trường/ngày/trẻ</t>
  </si>
  <si>
    <t xml:space="preserve">Dự kiến Calo cần đạt </t>
  </si>
  <si>
    <t>Chia số tiền ăn/ngày/bữa</t>
  </si>
  <si>
    <t>Cả ngày ở trường</t>
  </si>
  <si>
    <t>Chia ra các bữa</t>
  </si>
  <si>
    <t>400.9 Kcal</t>
  </si>
  <si>
    <t>229.1Kcal</t>
  </si>
  <si>
    <t>Mẫu giáo không có GG</t>
  </si>
  <si>
    <t>GG là Sữa</t>
  </si>
  <si>
    <t>Tổng đã có</t>
  </si>
  <si>
    <t>Tổng cần có</t>
  </si>
  <si>
    <t>Tổng
BS thịt</t>
  </si>
  <si>
    <t>Ttổng cần có</t>
  </si>
  <si>
    <t>1 trẻ</t>
  </si>
  <si>
    <t>Giá</t>
  </si>
  <si>
    <t>TT</t>
  </si>
  <si>
    <t xml:space="preserve">NT </t>
  </si>
  <si>
    <t>3t</t>
  </si>
  <si>
    <t>4t</t>
  </si>
  <si>
    <t>5t</t>
  </si>
  <si>
    <t>GG là quả chín</t>
  </si>
  <si>
    <t>Canh</t>
  </si>
  <si>
    <t>GG</t>
  </si>
  <si>
    <t>Mặn</t>
  </si>
  <si>
    <t>Nộ dung</t>
  </si>
  <si>
    <t>5t(%)</t>
  </si>
  <si>
    <t>4t(%)</t>
  </si>
  <si>
    <t>3t(%)</t>
  </si>
  <si>
    <t>5t(đ)</t>
  </si>
  <si>
    <t>4t(đ)</t>
  </si>
  <si>
    <t>3t(đ)</t>
  </si>
  <si>
    <t>NT(%)</t>
  </si>
  <si>
    <t>Ntđ)</t>
  </si>
  <si>
    <t>20.000 đồng/cháu</t>
  </si>
  <si>
    <t>17.000đ/cháu</t>
  </si>
  <si>
    <t>GG là sữa</t>
  </si>
  <si>
    <t>Nội dung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</si>
</sst>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₫_-;\-* #,##0.00\ _₫_-;_-* &quot;-&quot;??\ _₫_-;_-@_-"/>
    <numFmt numFmtId="165" formatCode="_-* #,##0\ _₫_-;\-* #,##0\ _₫_-;_-* &quot;-&quot;??\ _₫_-;_-@_-"/>
    <numFmt numFmtId="166" formatCode="0.000"/>
    <numFmt numFmtId="167" formatCode="_-* #,##0.000\ _₫_-;\-* #,##0.000\ _₫_-;_-* &quot;-&quot;??\ _₫_-;_-@_-"/>
    <numFmt numFmtId="168" formatCode="_-* #,##0.0\ _₫_-;\-* #,##0.0\ _₫_-;_-* &quot;-&quot;??\ _₫_-;_-@_-"/>
    <numFmt numFmtId="169" formatCode="_-* #,##0.000\ _₫_-;\-* #,##0.000\ _₫_-;_-* &quot;-&quot;???\ _₫_-;_-@_-"/>
    <numFmt numFmtId="177" formatCode="_-* #,##0\ _₫_-;\-* #,##0\ _₫_-;_-* &quot;-&quot;???\ _₫_-;_-@_-"/>
  </numFmts>
  <fonts count="23" x14ac:knownFonts="1">
    <font>
      <sz val="12"/>
      <color theme="1"/>
      <name val="Times New Roman"/>
      <family val="2"/>
      <charset val="163"/>
    </font>
    <font>
      <sz val="12"/>
      <color theme="1"/>
      <name val="Times New Roman"/>
      <family val="2"/>
      <charset val="163"/>
    </font>
    <font>
      <sz val="12"/>
      <color rgb="FFFF0000"/>
      <name val="Times New Roman"/>
      <family val="2"/>
      <charset val="163"/>
    </font>
    <font>
      <sz val="11"/>
      <color theme="1"/>
      <name val="Arial"/>
      <family val="2"/>
      <charset val="163"/>
    </font>
    <font>
      <b/>
      <sz val="14"/>
      <color rgb="FF000000"/>
      <name val="Times New Roman"/>
      <family val="1"/>
      <charset val="163"/>
    </font>
    <font>
      <sz val="14"/>
      <color rgb="FF000000"/>
      <name val="Times New Roman"/>
      <family val="1"/>
      <charset val="163"/>
    </font>
    <font>
      <b/>
      <sz val="14"/>
      <color rgb="FF0000FF"/>
      <name val="Times New Roman"/>
      <family val="1"/>
      <charset val="163"/>
    </font>
    <font>
      <b/>
      <sz val="14"/>
      <color rgb="FFFF0000"/>
      <name val="Times New Roman"/>
      <family val="1"/>
      <charset val="163"/>
    </font>
    <font>
      <sz val="12"/>
      <name val="Times New Roman"/>
      <family val="2"/>
      <charset val="163"/>
    </font>
    <font>
      <sz val="10"/>
      <color rgb="FF000000"/>
      <name val="Times New Roman"/>
      <family val="1"/>
      <charset val="163"/>
    </font>
    <font>
      <sz val="10"/>
      <color theme="1"/>
      <name val="Arial"/>
      <family val="2"/>
      <charset val="163"/>
    </font>
    <font>
      <sz val="12"/>
      <color rgb="FF000000"/>
      <name val="Times New Roman"/>
      <family val="1"/>
      <charset val="163"/>
    </font>
    <font>
      <sz val="12"/>
      <color theme="1"/>
      <name val="Arial"/>
      <family val="2"/>
      <charset val="163"/>
    </font>
    <font>
      <b/>
      <sz val="12"/>
      <color rgb="FF000000"/>
      <name val="Times New Roman"/>
      <family val="1"/>
      <charset val="163"/>
    </font>
    <font>
      <sz val="14"/>
      <color theme="1"/>
      <name val="Arial"/>
      <family val="2"/>
      <charset val="163"/>
    </font>
    <font>
      <sz val="14"/>
      <color theme="1"/>
      <name val="Times New Roman"/>
      <family val="1"/>
      <charset val="163"/>
    </font>
    <font>
      <b/>
      <sz val="12"/>
      <color rgb="FFFFFFFF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2"/>
      <color rgb="FF000000"/>
      <name val="Times New Roman"/>
      <family val="1"/>
      <charset val="163"/>
    </font>
    <font>
      <sz val="12"/>
      <color rgb="FFC00000"/>
      <name val="Times New Roman"/>
      <family val="2"/>
      <charset val="163"/>
    </font>
    <font>
      <sz val="14"/>
      <color rgb="FFFF0000"/>
      <name val="Times New Roman"/>
      <family val="1"/>
      <charset val="163"/>
    </font>
    <font>
      <sz val="14"/>
      <color rgb="FFFF0000"/>
      <name val="Times New Roman"/>
      <family val="2"/>
      <charset val="163"/>
    </font>
    <font>
      <sz val="10.5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20"/>
      </bottom>
      <diagonal/>
    </border>
    <border>
      <left style="thin">
        <color indexed="64"/>
      </left>
      <right style="thin">
        <color indexed="64"/>
      </right>
      <top style="hair">
        <color indexed="20"/>
      </top>
      <bottom style="hair">
        <color indexed="2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1" xfId="0" applyBorder="1"/>
    <xf numFmtId="0" fontId="0" fillId="0" borderId="0" xfId="0" applyBorder="1"/>
    <xf numFmtId="2" fontId="0" fillId="0" borderId="0" xfId="0" applyNumberFormat="1"/>
    <xf numFmtId="2" fontId="0" fillId="0" borderId="1" xfId="0" applyNumberFormat="1" applyBorder="1"/>
    <xf numFmtId="2" fontId="0" fillId="0" borderId="0" xfId="0" applyNumberFormat="1" applyBorder="1"/>
    <xf numFmtId="3" fontId="0" fillId="0" borderId="1" xfId="1" quotePrefix="1" applyNumberFormat="1" applyFont="1" applyBorder="1" applyAlignment="1">
      <alignment horizontal="center"/>
    </xf>
    <xf numFmtId="165" fontId="0" fillId="0" borderId="0" xfId="1" applyNumberFormat="1" applyFont="1"/>
    <xf numFmtId="165" fontId="0" fillId="0" borderId="1" xfId="1" applyNumberFormat="1" applyFont="1" applyBorder="1"/>
    <xf numFmtId="165" fontId="0" fillId="0" borderId="0" xfId="1" applyNumberFormat="1" applyFont="1" applyBorder="1"/>
    <xf numFmtId="166" fontId="0" fillId="0" borderId="1" xfId="0" applyNumberFormat="1" applyBorder="1"/>
    <xf numFmtId="1" fontId="2" fillId="0" borderId="1" xfId="0" applyNumberFormat="1" applyFont="1" applyBorder="1"/>
    <xf numFmtId="2" fontId="0" fillId="0" borderId="1" xfId="0" applyNumberForma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3" fontId="6" fillId="4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wrapText="1"/>
    </xf>
    <xf numFmtId="0" fontId="4" fillId="4" borderId="1" xfId="0" applyFont="1" applyFill="1" applyBorder="1" applyAlignment="1">
      <alignment vertical="center" wrapText="1"/>
    </xf>
    <xf numFmtId="2" fontId="8" fillId="0" borderId="1" xfId="0" applyNumberFormat="1" applyFont="1" applyBorder="1"/>
    <xf numFmtId="1" fontId="0" fillId="0" borderId="1" xfId="0" applyNumberFormat="1" applyBorder="1"/>
    <xf numFmtId="165" fontId="4" fillId="3" borderId="1" xfId="1" applyNumberFormat="1" applyFont="1" applyFill="1" applyBorder="1" applyAlignment="1">
      <alignment horizontal="right" vertical="center" wrapText="1"/>
    </xf>
    <xf numFmtId="165" fontId="6" fillId="4" borderId="1" xfId="1" applyNumberFormat="1" applyFont="1" applyFill="1" applyBorder="1" applyAlignment="1">
      <alignment horizontal="right" vertical="center" wrapText="1"/>
    </xf>
    <xf numFmtId="165" fontId="7" fillId="3" borderId="1" xfId="1" applyNumberFormat="1" applyFont="1" applyFill="1" applyBorder="1" applyAlignment="1">
      <alignment horizontal="right" vertical="center" wrapText="1"/>
    </xf>
    <xf numFmtId="165" fontId="5" fillId="4" borderId="1" xfId="1" applyNumberFormat="1" applyFont="1" applyFill="1" applyBorder="1" applyAlignment="1">
      <alignment horizontal="right" vertical="center" wrapText="1"/>
    </xf>
    <xf numFmtId="165" fontId="5" fillId="3" borderId="1" xfId="1" applyNumberFormat="1" applyFont="1" applyFill="1" applyBorder="1" applyAlignment="1">
      <alignment horizontal="right" vertical="center" wrapText="1"/>
    </xf>
    <xf numFmtId="165" fontId="4" fillId="4" borderId="1" xfId="1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165" fontId="0" fillId="0" borderId="0" xfId="0" applyNumberFormat="1"/>
    <xf numFmtId="168" fontId="0" fillId="0" borderId="0" xfId="1" applyNumberFormat="1" applyFont="1"/>
    <xf numFmtId="0" fontId="9" fillId="3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top" wrapText="1"/>
    </xf>
    <xf numFmtId="0" fontId="13" fillId="4" borderId="1" xfId="0" applyFont="1" applyFill="1" applyBorder="1" applyAlignment="1">
      <alignment vertical="center" wrapText="1"/>
    </xf>
    <xf numFmtId="165" fontId="0" fillId="0" borderId="1" xfId="0" applyNumberFormat="1" applyBorder="1"/>
    <xf numFmtId="167" fontId="0" fillId="0" borderId="1" xfId="1" applyNumberFormat="1" applyFont="1" applyBorder="1"/>
    <xf numFmtId="167" fontId="0" fillId="0" borderId="0" xfId="0" applyNumberFormat="1"/>
    <xf numFmtId="169" fontId="0" fillId="0" borderId="1" xfId="0" applyNumberFormat="1" applyBorder="1"/>
    <xf numFmtId="169" fontId="0" fillId="0" borderId="0" xfId="0" applyNumberFormat="1"/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9" fontId="4" fillId="4" borderId="1" xfId="0" applyNumberFormat="1" applyFont="1" applyFill="1" applyBorder="1" applyAlignment="1">
      <alignment horizontal="center" wrapText="1"/>
    </xf>
    <xf numFmtId="0" fontId="15" fillId="3" borderId="5" xfId="0" applyFont="1" applyFill="1" applyBorder="1" applyAlignment="1">
      <alignment vertical="center" wrapText="1"/>
    </xf>
    <xf numFmtId="9" fontId="5" fillId="3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right" vertical="center" wrapText="1"/>
    </xf>
    <xf numFmtId="3" fontId="5" fillId="3" borderId="6" xfId="0" applyNumberFormat="1" applyFont="1" applyFill="1" applyBorder="1" applyAlignment="1">
      <alignment horizontal="right" vertical="center" wrapText="1"/>
    </xf>
    <xf numFmtId="0" fontId="17" fillId="3" borderId="5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vertical="center" wrapText="1"/>
    </xf>
    <xf numFmtId="9" fontId="11" fillId="4" borderId="6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right" vertical="center" wrapText="1"/>
    </xf>
    <xf numFmtId="3" fontId="11" fillId="4" borderId="6" xfId="0" applyNumberFormat="1" applyFont="1" applyFill="1" applyBorder="1" applyAlignment="1">
      <alignment horizontal="right" vertical="center" wrapText="1"/>
    </xf>
    <xf numFmtId="168" fontId="2" fillId="0" borderId="1" xfId="1" applyNumberFormat="1" applyFont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3" fontId="8" fillId="0" borderId="1" xfId="1" quotePrefix="1" applyNumberFormat="1" applyFont="1" applyBorder="1" applyAlignment="1">
      <alignment horizontal="center"/>
    </xf>
    <xf numFmtId="165" fontId="19" fillId="0" borderId="1" xfId="1" applyNumberFormat="1" applyFont="1" applyBorder="1"/>
    <xf numFmtId="165" fontId="19" fillId="0" borderId="1" xfId="1" applyNumberFormat="1" applyFont="1" applyBorder="1" applyAlignment="1"/>
    <xf numFmtId="165" fontId="20" fillId="3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/>
    <xf numFmtId="0" fontId="21" fillId="0" borderId="0" xfId="0" applyFont="1"/>
    <xf numFmtId="0" fontId="20" fillId="4" borderId="1" xfId="0" applyFont="1" applyFill="1" applyBorder="1" applyAlignment="1">
      <alignment horizontal="center" vertical="center" wrapText="1"/>
    </xf>
    <xf numFmtId="3" fontId="22" fillId="0" borderId="7" xfId="0" applyNumberFormat="1" applyFont="1" applyFill="1" applyBorder="1" applyAlignment="1" applyProtection="1">
      <alignment horizontal="center"/>
      <protection locked="0" hidden="1"/>
    </xf>
    <xf numFmtId="3" fontId="22" fillId="0" borderId="8" xfId="0" applyNumberFormat="1" applyFont="1" applyFill="1" applyBorder="1" applyAlignment="1" applyProtection="1">
      <alignment horizontal="center"/>
      <protection locked="0" hidden="1"/>
    </xf>
    <xf numFmtId="164" fontId="0" fillId="0" borderId="0" xfId="1" applyNumberFormat="1" applyFont="1"/>
    <xf numFmtId="0" fontId="2" fillId="0" borderId="1" xfId="0" applyFont="1" applyBorder="1"/>
    <xf numFmtId="0" fontId="2" fillId="0" borderId="1" xfId="0" applyFont="1" applyBorder="1" applyAlignment="1"/>
    <xf numFmtId="166" fontId="2" fillId="0" borderId="1" xfId="0" applyNumberFormat="1" applyFont="1" applyBorder="1"/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167" fontId="2" fillId="0" borderId="1" xfId="1" applyNumberFormat="1" applyFont="1" applyBorder="1"/>
    <xf numFmtId="166" fontId="2" fillId="0" borderId="1" xfId="0" applyNumberFormat="1" applyFont="1" applyBorder="1" applyAlignment="1"/>
    <xf numFmtId="177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0"/>
  <sheetViews>
    <sheetView workbookViewId="0">
      <selection activeCell="F7" sqref="F7"/>
    </sheetView>
  </sheetViews>
  <sheetFormatPr defaultRowHeight="15.75" x14ac:dyDescent="0.25"/>
  <cols>
    <col min="2" max="2" width="7.125" customWidth="1"/>
    <col min="3" max="3" width="13.625" customWidth="1"/>
    <col min="4" max="4" width="12.25" customWidth="1"/>
    <col min="5" max="5" width="13.125" customWidth="1"/>
    <col min="6" max="6" width="11" style="3" customWidth="1"/>
    <col min="7" max="7" width="14.25" customWidth="1"/>
    <col min="8" max="8" width="12.5" style="7" customWidth="1"/>
    <col min="9" max="9" width="12.25" style="3" customWidth="1"/>
    <col min="10" max="10" width="9.125" style="3" customWidth="1"/>
    <col min="11" max="11" width="13.625" customWidth="1"/>
    <col min="12" max="12" width="10.625" customWidth="1"/>
    <col min="13" max="13" width="15.125" customWidth="1"/>
    <col min="14" max="14" width="11.125" customWidth="1"/>
    <col min="15" max="15" width="12.125" customWidth="1"/>
    <col min="16" max="16" width="16.5" customWidth="1"/>
  </cols>
  <sheetData>
    <row r="2" spans="1:16" ht="18.75" x14ac:dyDescent="0.3">
      <c r="D2" s="70" t="s">
        <v>72</v>
      </c>
    </row>
    <row r="3" spans="1:16" x14ac:dyDescent="0.25">
      <c r="B3" t="s">
        <v>7</v>
      </c>
      <c r="N3" t="s">
        <v>73</v>
      </c>
    </row>
    <row r="4" spans="1:16" x14ac:dyDescent="0.25">
      <c r="B4" s="1">
        <v>1</v>
      </c>
      <c r="C4" s="66">
        <v>464000</v>
      </c>
      <c r="H4" s="7" t="s">
        <v>5</v>
      </c>
    </row>
    <row r="5" spans="1:16" x14ac:dyDescent="0.25">
      <c r="B5" s="1">
        <v>2</v>
      </c>
      <c r="C5" s="66">
        <v>30600</v>
      </c>
      <c r="F5" s="4" t="s">
        <v>0</v>
      </c>
      <c r="G5" s="1" t="s">
        <v>10</v>
      </c>
      <c r="H5" s="8" t="s">
        <v>9</v>
      </c>
      <c r="I5" s="4" t="s">
        <v>8</v>
      </c>
      <c r="J5" s="12" t="s">
        <v>6</v>
      </c>
      <c r="K5" s="1" t="s">
        <v>11</v>
      </c>
      <c r="L5" s="1" t="s">
        <v>33</v>
      </c>
      <c r="M5" s="1" t="s">
        <v>34</v>
      </c>
      <c r="N5" s="1" t="s">
        <v>35</v>
      </c>
      <c r="O5" s="1" t="s">
        <v>36</v>
      </c>
      <c r="P5" s="1" t="s">
        <v>37</v>
      </c>
    </row>
    <row r="6" spans="1:16" x14ac:dyDescent="0.25">
      <c r="B6" s="1">
        <v>3</v>
      </c>
      <c r="C6" s="67">
        <v>25000</v>
      </c>
      <c r="E6" t="s">
        <v>21</v>
      </c>
      <c r="F6" s="23">
        <v>7</v>
      </c>
      <c r="G6" s="64">
        <v>5130</v>
      </c>
      <c r="H6" s="8">
        <f t="shared" ref="H6:H7" si="0">F6*G6</f>
        <v>35910</v>
      </c>
      <c r="I6" s="60">
        <v>13.5</v>
      </c>
      <c r="J6" s="10">
        <f>(I6*G6)/H15</f>
        <v>7.4831438820936166E-2</v>
      </c>
      <c r="K6" s="10">
        <f t="shared" ref="K6:K13" si="1">J6*F6</f>
        <v>0.52382007174655321</v>
      </c>
      <c r="L6" s="8">
        <v>2000</v>
      </c>
      <c r="M6" s="40">
        <f>F6*L6</f>
        <v>14000</v>
      </c>
      <c r="N6" s="69">
        <v>30</v>
      </c>
      <c r="O6" s="41">
        <f>(N6*L6)/M15</f>
        <v>0.16420361247947454</v>
      </c>
      <c r="P6" s="43">
        <f>O6*F6</f>
        <v>1.1494252873563218</v>
      </c>
    </row>
    <row r="7" spans="1:16" x14ac:dyDescent="0.25">
      <c r="B7" s="1">
        <v>4</v>
      </c>
      <c r="C7" s="66">
        <v>33000</v>
      </c>
      <c r="E7" t="s">
        <v>22</v>
      </c>
      <c r="F7" s="23">
        <v>17</v>
      </c>
      <c r="G7" s="64">
        <v>5130</v>
      </c>
      <c r="H7" s="8">
        <f t="shared" si="0"/>
        <v>87210</v>
      </c>
      <c r="I7" s="60">
        <v>13.5</v>
      </c>
      <c r="J7" s="10">
        <f>(I7*G7)/H15</f>
        <v>7.4831438820936166E-2</v>
      </c>
      <c r="K7" s="10">
        <f t="shared" si="1"/>
        <v>1.2721344599559148</v>
      </c>
      <c r="L7" s="8">
        <v>2000</v>
      </c>
      <c r="M7" s="40">
        <f t="shared" ref="M7:M14" si="2">F7*L7</f>
        <v>34000</v>
      </c>
      <c r="N7" s="69">
        <v>30</v>
      </c>
      <c r="O7" s="41">
        <f>(N7*L7)/M15</f>
        <v>0.16420361247947454</v>
      </c>
      <c r="P7" s="43">
        <f t="shared" ref="P7:P14" si="3">O7*F7</f>
        <v>2.791461412151067</v>
      </c>
    </row>
    <row r="8" spans="1:16" x14ac:dyDescent="0.25">
      <c r="B8" s="1">
        <v>5</v>
      </c>
      <c r="C8" s="67">
        <v>5000</v>
      </c>
      <c r="E8" t="s">
        <v>23</v>
      </c>
      <c r="F8" s="11">
        <v>14</v>
      </c>
      <c r="G8" s="64">
        <v>5130</v>
      </c>
      <c r="H8" s="8">
        <f>F8*G8</f>
        <v>71820</v>
      </c>
      <c r="I8" s="60">
        <v>13.5</v>
      </c>
      <c r="J8" s="10">
        <f>(I8*G8)/H15</f>
        <v>7.4831438820936166E-2</v>
      </c>
      <c r="K8" s="10">
        <f t="shared" si="1"/>
        <v>1.0476401434931064</v>
      </c>
      <c r="L8" s="8">
        <v>2000</v>
      </c>
      <c r="M8" s="40">
        <f t="shared" si="2"/>
        <v>28000</v>
      </c>
      <c r="N8" s="69">
        <v>30</v>
      </c>
      <c r="O8" s="41">
        <f>(N8*L8)/M15</f>
        <v>0.16420361247947454</v>
      </c>
      <c r="P8" s="43">
        <f t="shared" si="3"/>
        <v>2.2988505747126435</v>
      </c>
    </row>
    <row r="9" spans="1:16" x14ac:dyDescent="0.25">
      <c r="B9" s="1">
        <v>6</v>
      </c>
      <c r="C9" s="66">
        <v>5000</v>
      </c>
      <c r="E9" t="s">
        <v>24</v>
      </c>
      <c r="F9" s="11">
        <v>16</v>
      </c>
      <c r="G9" s="65">
        <v>5895</v>
      </c>
      <c r="H9" s="8">
        <f t="shared" ref="H9:H14" si="4">F9*G9</f>
        <v>94320</v>
      </c>
      <c r="I9" s="60">
        <v>13.5</v>
      </c>
      <c r="J9" s="10">
        <f>(I9*G9)/H15</f>
        <v>8.5990513031075771E-2</v>
      </c>
      <c r="K9" s="10">
        <f t="shared" si="1"/>
        <v>1.3758482084972123</v>
      </c>
      <c r="L9" s="8">
        <v>2100</v>
      </c>
      <c r="M9" s="40">
        <f t="shared" si="2"/>
        <v>33600</v>
      </c>
      <c r="N9" s="69">
        <v>30</v>
      </c>
      <c r="O9" s="41">
        <f>(N9*L9)/M15</f>
        <v>0.17241379310344829</v>
      </c>
      <c r="P9" s="43">
        <f t="shared" si="3"/>
        <v>2.7586206896551726</v>
      </c>
    </row>
    <row r="10" spans="1:16" x14ac:dyDescent="0.25">
      <c r="A10" t="s">
        <v>61</v>
      </c>
      <c r="B10" s="1">
        <v>7</v>
      </c>
      <c r="C10" s="66">
        <v>17000</v>
      </c>
      <c r="E10" t="s">
        <v>25</v>
      </c>
      <c r="F10" s="11">
        <v>18</v>
      </c>
      <c r="G10" s="65">
        <v>5895</v>
      </c>
      <c r="H10" s="8">
        <f t="shared" si="4"/>
        <v>106110</v>
      </c>
      <c r="I10" s="60">
        <v>13.5</v>
      </c>
      <c r="J10" s="10">
        <f>(I10*G10)/H15</f>
        <v>8.5990513031075771E-2</v>
      </c>
      <c r="K10" s="10">
        <f t="shared" si="1"/>
        <v>1.5478292345593638</v>
      </c>
      <c r="L10" s="8">
        <v>2100</v>
      </c>
      <c r="M10" s="40">
        <f t="shared" si="2"/>
        <v>37800</v>
      </c>
      <c r="N10" s="69">
        <v>30</v>
      </c>
      <c r="O10" s="41">
        <f>(N10*L10)/M15</f>
        <v>0.17241379310344829</v>
      </c>
      <c r="P10" s="43">
        <f t="shared" si="3"/>
        <v>3.1034482758620694</v>
      </c>
    </row>
    <row r="11" spans="1:16" x14ac:dyDescent="0.25">
      <c r="B11" s="1">
        <v>8</v>
      </c>
      <c r="C11" s="1"/>
      <c r="E11" t="s">
        <v>26</v>
      </c>
      <c r="F11" s="11">
        <v>26</v>
      </c>
      <c r="G11" s="65">
        <v>5650</v>
      </c>
      <c r="H11" s="8">
        <f t="shared" si="4"/>
        <v>146900</v>
      </c>
      <c r="I11" s="60">
        <v>13.5</v>
      </c>
      <c r="J11" s="10">
        <f>(I11*G11)/H15</f>
        <v>8.2416691878808832E-2</v>
      </c>
      <c r="K11" s="10">
        <f t="shared" si="1"/>
        <v>2.1428339888490298</v>
      </c>
      <c r="L11" s="8">
        <v>2200</v>
      </c>
      <c r="M11" s="40">
        <f t="shared" si="2"/>
        <v>57200</v>
      </c>
      <c r="N11" s="69">
        <v>30</v>
      </c>
      <c r="O11" s="41">
        <f>(N11*L11)/M15</f>
        <v>0.180623973727422</v>
      </c>
      <c r="P11" s="43">
        <f t="shared" si="3"/>
        <v>4.6962233169129721</v>
      </c>
    </row>
    <row r="12" spans="1:16" x14ac:dyDescent="0.25">
      <c r="B12" s="1">
        <v>9</v>
      </c>
      <c r="C12" s="1"/>
      <c r="E12" t="s">
        <v>27</v>
      </c>
      <c r="F12" s="11">
        <v>25</v>
      </c>
      <c r="G12" s="65">
        <v>5650</v>
      </c>
      <c r="H12" s="8">
        <f t="shared" si="4"/>
        <v>141250</v>
      </c>
      <c r="I12" s="60">
        <v>13.5</v>
      </c>
      <c r="J12" s="10">
        <f>(I12*G12)/H15</f>
        <v>8.2416691878808832E-2</v>
      </c>
      <c r="K12" s="10">
        <f t="shared" si="1"/>
        <v>2.0604172969702206</v>
      </c>
      <c r="L12" s="8">
        <v>2200</v>
      </c>
      <c r="M12" s="40">
        <f t="shared" si="2"/>
        <v>55000</v>
      </c>
      <c r="N12" s="69">
        <v>30</v>
      </c>
      <c r="O12" s="41">
        <f>(N12*L12)/M15</f>
        <v>0.180623973727422</v>
      </c>
      <c r="P12" s="43">
        <f t="shared" si="3"/>
        <v>4.5155993431855501</v>
      </c>
    </row>
    <row r="13" spans="1:16" x14ac:dyDescent="0.25">
      <c r="B13" s="1">
        <v>10</v>
      </c>
      <c r="C13" s="1"/>
      <c r="E13" t="s">
        <v>28</v>
      </c>
      <c r="F13" s="11">
        <v>21</v>
      </c>
      <c r="G13" s="6">
        <v>5260</v>
      </c>
      <c r="H13" s="8">
        <f t="shared" si="4"/>
        <v>110460</v>
      </c>
      <c r="I13" s="60">
        <v>13.5</v>
      </c>
      <c r="J13" s="10">
        <f>(I13*G13)/H15</f>
        <v>7.6727752085404333E-2</v>
      </c>
      <c r="K13" s="10">
        <f t="shared" si="1"/>
        <v>1.611282793793491</v>
      </c>
      <c r="L13" s="8">
        <v>2300</v>
      </c>
      <c r="M13" s="40">
        <f t="shared" si="2"/>
        <v>48300</v>
      </c>
      <c r="N13" s="69">
        <v>30</v>
      </c>
      <c r="O13" s="41">
        <f>(N13*L13)/M15</f>
        <v>0.18883415435139572</v>
      </c>
      <c r="P13" s="43">
        <f t="shared" si="3"/>
        <v>3.9655172413793101</v>
      </c>
    </row>
    <row r="14" spans="1:16" x14ac:dyDescent="0.25">
      <c r="B14" s="1">
        <v>11</v>
      </c>
      <c r="C14" s="1"/>
      <c r="E14" t="s">
        <v>29</v>
      </c>
      <c r="F14" s="11">
        <v>25</v>
      </c>
      <c r="G14" s="6">
        <v>5260</v>
      </c>
      <c r="H14" s="8">
        <f t="shared" si="4"/>
        <v>131500</v>
      </c>
      <c r="I14" s="60">
        <v>13.5</v>
      </c>
      <c r="J14" s="10">
        <f>(I14*G14)/H15</f>
        <v>7.6727752085404333E-2</v>
      </c>
      <c r="K14" s="10">
        <f t="shared" ref="K14" si="5">J14*F14</f>
        <v>1.9181938021351084</v>
      </c>
      <c r="L14" s="8">
        <v>2300</v>
      </c>
      <c r="M14" s="40">
        <f t="shared" si="2"/>
        <v>57500</v>
      </c>
      <c r="N14" s="69">
        <v>30</v>
      </c>
      <c r="O14" s="41">
        <f>(N14*L14)/M15</f>
        <v>0.18883415435139572</v>
      </c>
      <c r="P14" s="43">
        <f t="shared" si="3"/>
        <v>4.7208538587848929</v>
      </c>
    </row>
    <row r="15" spans="1:16" x14ac:dyDescent="0.25">
      <c r="B15" s="1">
        <v>12</v>
      </c>
      <c r="C15" s="1"/>
      <c r="F15" s="23">
        <f>SUM(F6:F14)</f>
        <v>169</v>
      </c>
      <c r="G15" s="1"/>
      <c r="H15" s="8">
        <f>SUM(H6:H14)</f>
        <v>925480</v>
      </c>
      <c r="I15" s="4"/>
      <c r="J15" s="10"/>
      <c r="K15" s="22">
        <f>SUM(K6:K14)</f>
        <v>13.500000000000002</v>
      </c>
      <c r="M15" s="31">
        <f>SUM(M6:M14)</f>
        <v>365400</v>
      </c>
      <c r="O15" s="42"/>
      <c r="P15" s="44">
        <f>SUM(P6:P14)</f>
        <v>29.999999999999996</v>
      </c>
    </row>
    <row r="16" spans="1:16" x14ac:dyDescent="0.25">
      <c r="B16" s="1">
        <v>13</v>
      </c>
      <c r="C16" s="1"/>
      <c r="F16" s="4"/>
      <c r="G16" s="1"/>
      <c r="H16" s="8" t="s">
        <v>62</v>
      </c>
      <c r="I16" s="4"/>
      <c r="J16" s="4"/>
      <c r="K16" s="1"/>
    </row>
    <row r="17" spans="1:11" x14ac:dyDescent="0.25">
      <c r="B17" s="1">
        <v>14</v>
      </c>
      <c r="C17" s="1"/>
      <c r="F17" s="4"/>
      <c r="G17" s="1"/>
      <c r="H17" s="8"/>
      <c r="I17" s="4"/>
      <c r="J17" s="4"/>
      <c r="K17" s="1"/>
    </row>
    <row r="18" spans="1:11" x14ac:dyDescent="0.25">
      <c r="B18" s="1">
        <v>15</v>
      </c>
      <c r="C18" s="1"/>
      <c r="F18" s="5"/>
      <c r="G18" s="2"/>
      <c r="H18" s="9"/>
      <c r="I18" s="5"/>
      <c r="J18" s="5"/>
      <c r="K18" s="2"/>
    </row>
    <row r="19" spans="1:11" x14ac:dyDescent="0.25">
      <c r="B19" s="1">
        <v>16</v>
      </c>
      <c r="C19" s="8">
        <f>SUM(C4:C18)</f>
        <v>579600</v>
      </c>
      <c r="F19" s="5"/>
      <c r="G19" s="2"/>
      <c r="H19" s="9"/>
      <c r="I19" s="5"/>
      <c r="J19" s="5"/>
      <c r="K19" s="2"/>
    </row>
    <row r="20" spans="1:11" ht="18.75" x14ac:dyDescent="0.25">
      <c r="B20" s="2"/>
      <c r="C20" s="2"/>
      <c r="E20" s="13" t="s">
        <v>12</v>
      </c>
      <c r="F20" s="13" t="s">
        <v>4</v>
      </c>
      <c r="G20" s="13" t="s">
        <v>3</v>
      </c>
      <c r="H20" s="13" t="s">
        <v>2</v>
      </c>
      <c r="I20" s="13" t="s">
        <v>1</v>
      </c>
      <c r="J20" s="13" t="s">
        <v>13</v>
      </c>
      <c r="K20" s="2"/>
    </row>
    <row r="21" spans="1:11" ht="36.75" customHeight="1" x14ac:dyDescent="0.25">
      <c r="B21" s="61" t="s">
        <v>63</v>
      </c>
      <c r="C21" s="8">
        <f>H15-C19</f>
        <v>345880</v>
      </c>
      <c r="E21" s="36" t="s">
        <v>32</v>
      </c>
      <c r="F21" s="24">
        <v>2400</v>
      </c>
      <c r="G21" s="24">
        <v>2400</v>
      </c>
      <c r="H21" s="24">
        <v>2400</v>
      </c>
      <c r="I21" s="24">
        <v>2400</v>
      </c>
      <c r="J21" s="15"/>
      <c r="K21" s="2"/>
    </row>
    <row r="22" spans="1:11" ht="18.75" x14ac:dyDescent="0.25">
      <c r="B22" s="2"/>
      <c r="C22" s="2"/>
      <c r="E22" s="37" t="s">
        <v>15</v>
      </c>
      <c r="F22" s="25">
        <v>9300</v>
      </c>
      <c r="G22" s="17">
        <v>9300</v>
      </c>
      <c r="H22" s="17">
        <v>9300</v>
      </c>
      <c r="I22" s="17">
        <v>8000</v>
      </c>
      <c r="J22" s="16"/>
      <c r="K22" s="2"/>
    </row>
    <row r="23" spans="1:11" ht="18.75" x14ac:dyDescent="0.25">
      <c r="A23" t="s">
        <v>30</v>
      </c>
      <c r="B23" s="62" t="s">
        <v>65</v>
      </c>
      <c r="C23" s="62" t="s">
        <v>66</v>
      </c>
      <c r="D23" s="63" t="s">
        <v>67</v>
      </c>
      <c r="E23" s="36" t="s">
        <v>16</v>
      </c>
      <c r="F23" s="18">
        <f>F22-(F24+F25)</f>
        <v>5260</v>
      </c>
      <c r="G23" s="26">
        <f>G22-(G24+G25)</f>
        <v>5650</v>
      </c>
      <c r="H23" s="26">
        <f>H22-(H24+H25)</f>
        <v>5895</v>
      </c>
      <c r="I23" s="26">
        <f>I22-(I24+I25)</f>
        <v>5130</v>
      </c>
      <c r="J23" s="14"/>
      <c r="K23" s="2"/>
    </row>
    <row r="24" spans="1:11" ht="18.75" x14ac:dyDescent="0.25">
      <c r="A24" s="2" t="s">
        <v>68</v>
      </c>
      <c r="B24" s="2">
        <v>0.06</v>
      </c>
      <c r="C24" s="9">
        <v>1450</v>
      </c>
      <c r="D24" s="32">
        <f>B24*C24</f>
        <v>87</v>
      </c>
      <c r="E24" s="37" t="s">
        <v>17</v>
      </c>
      <c r="F24" s="27">
        <v>2300</v>
      </c>
      <c r="G24" s="27">
        <v>2200</v>
      </c>
      <c r="H24" s="27">
        <v>2100</v>
      </c>
      <c r="I24" s="27">
        <v>2000</v>
      </c>
      <c r="J24" s="16"/>
      <c r="K24" s="2"/>
    </row>
    <row r="25" spans="1:11" ht="18.75" x14ac:dyDescent="0.25">
      <c r="A25" s="2" t="s">
        <v>69</v>
      </c>
      <c r="B25" s="30">
        <v>0.09</v>
      </c>
      <c r="C25" s="9">
        <v>1450</v>
      </c>
      <c r="D25" s="32">
        <f t="shared" ref="D25:D27" si="6">B25*C25</f>
        <v>130.5</v>
      </c>
      <c r="E25" s="36" t="s">
        <v>18</v>
      </c>
      <c r="F25" s="28">
        <v>1740</v>
      </c>
      <c r="G25" s="28">
        <v>1450</v>
      </c>
      <c r="H25" s="28">
        <v>1305</v>
      </c>
      <c r="I25" s="28">
        <v>870</v>
      </c>
      <c r="J25" s="14"/>
      <c r="K25" s="2"/>
    </row>
    <row r="26" spans="1:11" ht="18.75" x14ac:dyDescent="0.25">
      <c r="A26" s="30" t="s">
        <v>70</v>
      </c>
      <c r="B26" s="30">
        <v>0.1</v>
      </c>
      <c r="C26" s="9">
        <v>1450</v>
      </c>
      <c r="D26" s="32">
        <f t="shared" si="6"/>
        <v>145</v>
      </c>
      <c r="E26" s="37" t="s">
        <v>19</v>
      </c>
      <c r="F26" s="29">
        <v>5300</v>
      </c>
      <c r="G26" s="29">
        <v>5300</v>
      </c>
      <c r="H26" s="29">
        <v>5300</v>
      </c>
      <c r="I26" s="29">
        <v>6600</v>
      </c>
      <c r="J26" s="16"/>
      <c r="K26" s="2"/>
    </row>
    <row r="27" spans="1:11" x14ac:dyDescent="0.25">
      <c r="A27" s="30" t="s">
        <v>71</v>
      </c>
      <c r="B27" s="30">
        <v>0.12</v>
      </c>
      <c r="C27" s="9">
        <v>1450</v>
      </c>
      <c r="D27" s="32">
        <f t="shared" si="6"/>
        <v>174</v>
      </c>
      <c r="E27" s="38"/>
      <c r="F27" s="19"/>
      <c r="G27" s="19"/>
      <c r="H27" s="19"/>
      <c r="I27" s="19"/>
      <c r="J27" s="20"/>
      <c r="K27" s="2"/>
    </row>
    <row r="28" spans="1:11" ht="18.75" x14ac:dyDescent="0.25">
      <c r="B28" s="2"/>
      <c r="C28" s="2"/>
      <c r="D28" s="31"/>
      <c r="E28" s="39" t="s">
        <v>20</v>
      </c>
      <c r="F28" s="29">
        <f>F21+F22+F26</f>
        <v>17000</v>
      </c>
      <c r="G28" s="29">
        <f t="shared" ref="G28:I28" si="7">G21+G22+G26</f>
        <v>17000</v>
      </c>
      <c r="H28" s="29">
        <f t="shared" si="7"/>
        <v>17000</v>
      </c>
      <c r="I28" s="29">
        <f t="shared" si="7"/>
        <v>17000</v>
      </c>
      <c r="J28" s="21"/>
      <c r="K28" s="2"/>
    </row>
    <row r="29" spans="1:11" x14ac:dyDescent="0.25">
      <c r="A29" t="s">
        <v>31</v>
      </c>
      <c r="B29">
        <v>2.5000000000000001E-2</v>
      </c>
      <c r="C29" s="9">
        <v>1450</v>
      </c>
      <c r="F29" s="5"/>
      <c r="G29" s="2"/>
      <c r="H29" s="9"/>
      <c r="I29" s="5"/>
      <c r="J29" s="5"/>
      <c r="K29" s="2"/>
    </row>
    <row r="32" spans="1:11" ht="25.5" customHeight="1" x14ac:dyDescent="0.25">
      <c r="B32" s="13" t="s">
        <v>12</v>
      </c>
      <c r="C32" s="13" t="s">
        <v>4</v>
      </c>
      <c r="D32" s="13" t="s">
        <v>3</v>
      </c>
      <c r="E32" s="13" t="s">
        <v>2</v>
      </c>
      <c r="F32" s="13" t="s">
        <v>1</v>
      </c>
      <c r="G32" s="13" t="s">
        <v>13</v>
      </c>
    </row>
    <row r="33" spans="2:7" ht="25.5" customHeight="1" x14ac:dyDescent="0.25">
      <c r="B33" s="33" t="s">
        <v>14</v>
      </c>
      <c r="C33" s="24">
        <v>3300</v>
      </c>
      <c r="D33" s="24">
        <v>3300</v>
      </c>
      <c r="E33" s="24">
        <v>3300</v>
      </c>
      <c r="F33" s="24">
        <v>3300</v>
      </c>
      <c r="G33" s="15"/>
    </row>
    <row r="34" spans="2:7" ht="25.5" customHeight="1" x14ac:dyDescent="0.25">
      <c r="B34" s="34" t="s">
        <v>15</v>
      </c>
      <c r="C34" s="25">
        <v>8400</v>
      </c>
      <c r="D34" s="25">
        <v>8400</v>
      </c>
      <c r="E34" s="25">
        <v>8400</v>
      </c>
      <c r="F34" s="17">
        <v>7100</v>
      </c>
      <c r="G34" s="16"/>
    </row>
    <row r="35" spans="2:7" ht="25.5" customHeight="1" x14ac:dyDescent="0.25">
      <c r="B35" s="33" t="s">
        <v>16</v>
      </c>
      <c r="C35" s="18">
        <f>C34-(C36+C37)</f>
        <v>4460</v>
      </c>
      <c r="D35" s="26">
        <f>D34-(D36+D37)</f>
        <v>4850</v>
      </c>
      <c r="E35" s="26">
        <f>E34-(E36+E37)</f>
        <v>5095</v>
      </c>
      <c r="F35" s="26">
        <f>F34-(F36+F37)</f>
        <v>4330</v>
      </c>
      <c r="G35" s="14"/>
    </row>
    <row r="36" spans="2:7" ht="25.5" customHeight="1" x14ac:dyDescent="0.25">
      <c r="B36" s="34" t="s">
        <v>17</v>
      </c>
      <c r="C36" s="27">
        <v>2200</v>
      </c>
      <c r="D36" s="27">
        <v>2100</v>
      </c>
      <c r="E36" s="27">
        <v>2000</v>
      </c>
      <c r="F36" s="27">
        <v>1900</v>
      </c>
      <c r="G36" s="16"/>
    </row>
    <row r="37" spans="2:7" ht="25.5" customHeight="1" x14ac:dyDescent="0.25">
      <c r="B37" s="33" t="s">
        <v>18</v>
      </c>
      <c r="C37" s="28">
        <v>1740</v>
      </c>
      <c r="D37" s="28">
        <v>1450</v>
      </c>
      <c r="E37" s="28">
        <v>1305</v>
      </c>
      <c r="F37" s="28">
        <v>870</v>
      </c>
      <c r="G37" s="14"/>
    </row>
    <row r="38" spans="2:7" ht="25.5" customHeight="1" x14ac:dyDescent="0.25">
      <c r="B38" s="34" t="s">
        <v>19</v>
      </c>
      <c r="C38" s="29">
        <v>5300</v>
      </c>
      <c r="D38" s="29">
        <v>5300</v>
      </c>
      <c r="E38" s="29">
        <v>5300</v>
      </c>
      <c r="F38" s="29">
        <v>6600</v>
      </c>
      <c r="G38" s="16"/>
    </row>
    <row r="39" spans="2:7" ht="25.5" customHeight="1" x14ac:dyDescent="0.25">
      <c r="B39" s="35"/>
      <c r="C39" s="19"/>
      <c r="D39" s="19"/>
      <c r="E39" s="19"/>
      <c r="F39" s="19"/>
      <c r="G39" s="20"/>
    </row>
    <row r="40" spans="2:7" ht="25.5" customHeight="1" x14ac:dyDescent="0.25">
      <c r="B40" s="21" t="s">
        <v>20</v>
      </c>
      <c r="C40" s="29">
        <f>C33+C34+C38</f>
        <v>17000</v>
      </c>
      <c r="D40" s="29">
        <f t="shared" ref="D40:F40" si="8">D33+D34+D38</f>
        <v>17000</v>
      </c>
      <c r="E40" s="29">
        <f t="shared" si="8"/>
        <v>17000</v>
      </c>
      <c r="F40" s="29">
        <f t="shared" si="8"/>
        <v>17000</v>
      </c>
      <c r="G40" s="2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0"/>
  <sheetViews>
    <sheetView topLeftCell="D1" workbookViewId="0">
      <selection activeCell="L20" sqref="L20"/>
    </sheetView>
  </sheetViews>
  <sheetFormatPr defaultRowHeight="15.75" x14ac:dyDescent="0.25"/>
  <cols>
    <col min="2" max="2" width="7.125" customWidth="1"/>
    <col min="3" max="3" width="13.625" customWidth="1"/>
    <col min="4" max="4" width="12.25" customWidth="1"/>
    <col min="5" max="5" width="13.125" customWidth="1"/>
    <col min="6" max="6" width="11" style="3" customWidth="1"/>
    <col min="7" max="7" width="14.25" customWidth="1"/>
    <col min="8" max="8" width="12.5" style="7" customWidth="1"/>
    <col min="9" max="9" width="12.25" style="3" customWidth="1"/>
    <col min="10" max="10" width="9.125" style="3" customWidth="1"/>
    <col min="11" max="11" width="13.625" customWidth="1"/>
    <col min="12" max="12" width="10.625" customWidth="1"/>
    <col min="13" max="13" width="15.125" customWidth="1"/>
    <col min="14" max="14" width="11.125" customWidth="1"/>
    <col min="15" max="15" width="12.125" customWidth="1"/>
    <col min="16" max="16" width="16.5" customWidth="1"/>
  </cols>
  <sheetData>
    <row r="2" spans="1:16" ht="18.75" x14ac:dyDescent="0.3">
      <c r="D2" s="70" t="s">
        <v>60</v>
      </c>
    </row>
    <row r="3" spans="1:16" x14ac:dyDescent="0.25">
      <c r="B3" t="s">
        <v>7</v>
      </c>
      <c r="M3" t="s">
        <v>73</v>
      </c>
    </row>
    <row r="4" spans="1:16" x14ac:dyDescent="0.25">
      <c r="B4" s="1">
        <v>1</v>
      </c>
      <c r="C4" s="66">
        <v>403000</v>
      </c>
      <c r="H4" s="7" t="s">
        <v>5</v>
      </c>
    </row>
    <row r="5" spans="1:16" x14ac:dyDescent="0.25">
      <c r="B5" s="1">
        <v>2</v>
      </c>
      <c r="C5" s="66">
        <v>17000</v>
      </c>
      <c r="F5" s="4" t="s">
        <v>0</v>
      </c>
      <c r="G5" s="1" t="s">
        <v>10</v>
      </c>
      <c r="H5" s="8" t="s">
        <v>9</v>
      </c>
      <c r="I5" s="4" t="s">
        <v>8</v>
      </c>
      <c r="J5" s="12" t="s">
        <v>6</v>
      </c>
      <c r="K5" s="1" t="s">
        <v>11</v>
      </c>
      <c r="L5" s="1" t="s">
        <v>33</v>
      </c>
      <c r="M5" s="1" t="s">
        <v>34</v>
      </c>
      <c r="N5" s="1" t="s">
        <v>35</v>
      </c>
      <c r="O5" s="1" t="s">
        <v>36</v>
      </c>
      <c r="P5" s="1" t="s">
        <v>37</v>
      </c>
    </row>
    <row r="6" spans="1:16" x14ac:dyDescent="0.25">
      <c r="B6" s="1">
        <v>3</v>
      </c>
      <c r="C6" s="67"/>
      <c r="E6" t="s">
        <v>21</v>
      </c>
      <c r="F6" s="23">
        <v>7</v>
      </c>
      <c r="G6" s="64">
        <v>4330</v>
      </c>
      <c r="H6" s="8">
        <f t="shared" ref="H6:H7" si="0">F6*G6</f>
        <v>30310</v>
      </c>
      <c r="I6" s="60">
        <v>12.5</v>
      </c>
      <c r="J6" s="10">
        <f>(I6*G6)/H15</f>
        <v>6.5782677127074515E-2</v>
      </c>
      <c r="K6" s="10">
        <f t="shared" ref="K6:K14" si="1">J6*F6</f>
        <v>0.46047873988952159</v>
      </c>
      <c r="L6" s="8">
        <v>1900</v>
      </c>
      <c r="M6" s="40">
        <f>F6*L6</f>
        <v>13300</v>
      </c>
      <c r="N6" s="69">
        <v>30</v>
      </c>
      <c r="O6" s="41">
        <f>(N6*L6)/M15</f>
        <v>0.15693832599118943</v>
      </c>
      <c r="P6" s="43">
        <f>O6*F6</f>
        <v>1.098568281938326</v>
      </c>
    </row>
    <row r="7" spans="1:16" x14ac:dyDescent="0.25">
      <c r="B7" s="1">
        <v>4</v>
      </c>
      <c r="C7" s="66">
        <v>33000</v>
      </c>
      <c r="E7" t="s">
        <v>22</v>
      </c>
      <c r="F7" s="23">
        <v>17</v>
      </c>
      <c r="G7" s="64">
        <v>4330</v>
      </c>
      <c r="H7" s="8">
        <f t="shared" si="0"/>
        <v>73610</v>
      </c>
      <c r="I7" s="60">
        <v>12.5</v>
      </c>
      <c r="J7" s="10">
        <f>(I7*G7)/H15</f>
        <v>6.5782677127074515E-2</v>
      </c>
      <c r="K7" s="10">
        <f t="shared" si="1"/>
        <v>1.1183055111602667</v>
      </c>
      <c r="L7" s="8">
        <v>1900</v>
      </c>
      <c r="M7" s="40">
        <f t="shared" ref="M7:M14" si="2">F7*L7</f>
        <v>32300</v>
      </c>
      <c r="N7" s="69">
        <v>30</v>
      </c>
      <c r="O7" s="41">
        <f>(N7*L7)/M15</f>
        <v>0.15693832599118943</v>
      </c>
      <c r="P7" s="43">
        <f t="shared" ref="P7:P14" si="3">O7*F7</f>
        <v>2.6679515418502202</v>
      </c>
    </row>
    <row r="8" spans="1:16" x14ac:dyDescent="0.25">
      <c r="B8" s="1">
        <v>5</v>
      </c>
      <c r="C8" s="67">
        <v>5000</v>
      </c>
      <c r="E8" t="s">
        <v>23</v>
      </c>
      <c r="F8" s="11">
        <v>15</v>
      </c>
      <c r="G8" s="64">
        <v>4330</v>
      </c>
      <c r="H8" s="8">
        <f>F8*G8</f>
        <v>64950</v>
      </c>
      <c r="I8" s="60">
        <v>12.5</v>
      </c>
      <c r="J8" s="10">
        <f>(I8*G8)/H15</f>
        <v>6.5782677127074515E-2</v>
      </c>
      <c r="K8" s="10">
        <f t="shared" si="1"/>
        <v>0.98674015690611772</v>
      </c>
      <c r="L8" s="8">
        <v>1900</v>
      </c>
      <c r="M8" s="40">
        <f t="shared" si="2"/>
        <v>28500</v>
      </c>
      <c r="N8" s="69">
        <v>30</v>
      </c>
      <c r="O8" s="41">
        <f>(N8*L8)/M15</f>
        <v>0.15693832599118943</v>
      </c>
      <c r="P8" s="43">
        <f t="shared" si="3"/>
        <v>2.3540748898678414</v>
      </c>
    </row>
    <row r="9" spans="1:16" x14ac:dyDescent="0.25">
      <c r="B9" s="1">
        <v>6</v>
      </c>
      <c r="C9" s="66">
        <v>5000</v>
      </c>
      <c r="E9" t="s">
        <v>24</v>
      </c>
      <c r="F9" s="11">
        <v>17</v>
      </c>
      <c r="G9" s="65">
        <v>5095</v>
      </c>
      <c r="H9" s="8">
        <f t="shared" ref="H9:H14" si="4">F9*G9</f>
        <v>86615</v>
      </c>
      <c r="I9" s="60">
        <v>12.5</v>
      </c>
      <c r="J9" s="10">
        <f>(I9*G9)/H15</f>
        <v>7.7404789829663881E-2</v>
      </c>
      <c r="K9" s="10">
        <f t="shared" si="1"/>
        <v>1.315881427104286</v>
      </c>
      <c r="L9" s="8">
        <v>2000</v>
      </c>
      <c r="M9" s="40">
        <f t="shared" si="2"/>
        <v>34000</v>
      </c>
      <c r="N9" s="69">
        <v>30</v>
      </c>
      <c r="O9" s="41">
        <f>(N9*L9)/M15</f>
        <v>0.16519823788546256</v>
      </c>
      <c r="P9" s="43">
        <f t="shared" si="3"/>
        <v>2.8083700440528636</v>
      </c>
    </row>
    <row r="10" spans="1:16" x14ac:dyDescent="0.25">
      <c r="B10" s="1">
        <v>7</v>
      </c>
      <c r="C10" s="66">
        <v>17000</v>
      </c>
      <c r="E10" t="s">
        <v>25</v>
      </c>
      <c r="F10" s="11">
        <v>18</v>
      </c>
      <c r="G10" s="65">
        <v>5095</v>
      </c>
      <c r="H10" s="8">
        <f t="shared" si="4"/>
        <v>91710</v>
      </c>
      <c r="I10" s="60">
        <v>12.5</v>
      </c>
      <c r="J10" s="10">
        <f>(I10*G10)/H15</f>
        <v>7.7404789829663881E-2</v>
      </c>
      <c r="K10" s="10">
        <f t="shared" si="1"/>
        <v>1.3932862169339499</v>
      </c>
      <c r="L10" s="8">
        <v>2000</v>
      </c>
      <c r="M10" s="40">
        <f t="shared" si="2"/>
        <v>36000</v>
      </c>
      <c r="N10" s="69">
        <v>30</v>
      </c>
      <c r="O10" s="41">
        <f>(N10*L10)/M15</f>
        <v>0.16519823788546256</v>
      </c>
      <c r="P10" s="43">
        <f t="shared" si="3"/>
        <v>2.9735682819383262</v>
      </c>
    </row>
    <row r="11" spans="1:16" x14ac:dyDescent="0.25">
      <c r="A11" t="s">
        <v>61</v>
      </c>
      <c r="B11" s="1">
        <v>8</v>
      </c>
      <c r="C11" s="1"/>
      <c r="E11" t="s">
        <v>26</v>
      </c>
      <c r="F11" s="11">
        <v>28</v>
      </c>
      <c r="G11" s="65">
        <v>4850</v>
      </c>
      <c r="H11" s="8">
        <f t="shared" si="4"/>
        <v>135800</v>
      </c>
      <c r="I11" s="60">
        <v>12.5</v>
      </c>
      <c r="J11" s="10">
        <f>(I11*G11)/H15</f>
        <v>7.368267530399801E-2</v>
      </c>
      <c r="K11" s="10">
        <f t="shared" si="1"/>
        <v>2.0631149085119445</v>
      </c>
      <c r="L11" s="8">
        <v>2100</v>
      </c>
      <c r="M11" s="40">
        <f t="shared" si="2"/>
        <v>58800</v>
      </c>
      <c r="N11" s="69">
        <v>30</v>
      </c>
      <c r="O11" s="41">
        <f>(N11*L11)/M15</f>
        <v>0.17345814977973567</v>
      </c>
      <c r="P11" s="43">
        <f t="shared" si="3"/>
        <v>4.856828193832599</v>
      </c>
    </row>
    <row r="12" spans="1:16" x14ac:dyDescent="0.25">
      <c r="B12" s="1">
        <v>9</v>
      </c>
      <c r="C12" s="1"/>
      <c r="E12" t="s">
        <v>27</v>
      </c>
      <c r="F12" s="11">
        <v>25</v>
      </c>
      <c r="G12" s="65">
        <v>4850</v>
      </c>
      <c r="H12" s="8">
        <f t="shared" si="4"/>
        <v>121250</v>
      </c>
      <c r="I12" s="60">
        <v>12.5</v>
      </c>
      <c r="J12" s="10">
        <f>(I12*G12)/H15</f>
        <v>7.368267530399801E-2</v>
      </c>
      <c r="K12" s="10">
        <f t="shared" si="1"/>
        <v>1.8420668825999502</v>
      </c>
      <c r="L12" s="8">
        <v>2100</v>
      </c>
      <c r="M12" s="40">
        <f t="shared" si="2"/>
        <v>52500</v>
      </c>
      <c r="N12" s="69">
        <v>30</v>
      </c>
      <c r="O12" s="41">
        <f>(N12*L12)/M15</f>
        <v>0.17345814977973567</v>
      </c>
      <c r="P12" s="43">
        <f t="shared" si="3"/>
        <v>4.3364537444933919</v>
      </c>
    </row>
    <row r="13" spans="1:16" x14ac:dyDescent="0.25">
      <c r="B13" s="1">
        <v>10</v>
      </c>
      <c r="C13" s="1"/>
      <c r="E13" t="s">
        <v>28</v>
      </c>
      <c r="F13" s="11">
        <v>24</v>
      </c>
      <c r="G13" s="6">
        <v>4460</v>
      </c>
      <c r="H13" s="8">
        <f t="shared" si="4"/>
        <v>107040</v>
      </c>
      <c r="I13" s="60">
        <v>12.5</v>
      </c>
      <c r="J13" s="10">
        <f>(I13*G13)/H15</f>
        <v>6.7757676671305389E-2</v>
      </c>
      <c r="K13" s="10">
        <f t="shared" si="1"/>
        <v>1.6261842401113293</v>
      </c>
      <c r="L13" s="8">
        <v>2200</v>
      </c>
      <c r="M13" s="40">
        <f t="shared" si="2"/>
        <v>52800</v>
      </c>
      <c r="N13" s="69">
        <v>30</v>
      </c>
      <c r="O13" s="41">
        <f>(N13*L13)/M15</f>
        <v>0.18171806167400881</v>
      </c>
      <c r="P13" s="43">
        <f t="shared" si="3"/>
        <v>4.3612334801762112</v>
      </c>
    </row>
    <row r="14" spans="1:16" x14ac:dyDescent="0.25">
      <c r="B14" s="1">
        <v>11</v>
      </c>
      <c r="C14" s="1"/>
      <c r="E14" t="s">
        <v>29</v>
      </c>
      <c r="F14" s="11">
        <v>25</v>
      </c>
      <c r="G14" s="6">
        <v>4460</v>
      </c>
      <c r="H14" s="8">
        <f t="shared" si="4"/>
        <v>111500</v>
      </c>
      <c r="I14" s="60">
        <v>12.5</v>
      </c>
      <c r="J14" s="10">
        <f>(I14*G14)/H15</f>
        <v>6.7757676671305389E-2</v>
      </c>
      <c r="K14" s="10">
        <f t="shared" si="1"/>
        <v>1.6939419167826348</v>
      </c>
      <c r="L14" s="8">
        <v>2200</v>
      </c>
      <c r="M14" s="40">
        <f t="shared" si="2"/>
        <v>55000</v>
      </c>
      <c r="N14" s="69">
        <v>30</v>
      </c>
      <c r="O14" s="41">
        <f>(N14*L14)/M15</f>
        <v>0.18171806167400881</v>
      </c>
      <c r="P14" s="43">
        <f t="shared" si="3"/>
        <v>4.5429515418502202</v>
      </c>
    </row>
    <row r="15" spans="1:16" x14ac:dyDescent="0.25">
      <c r="B15" s="1">
        <v>12</v>
      </c>
      <c r="C15" s="1"/>
      <c r="F15" s="23">
        <f>SUM(F6:F14)</f>
        <v>176</v>
      </c>
      <c r="G15" s="1"/>
      <c r="H15" s="8">
        <f>SUM(H6:H14)</f>
        <v>822785</v>
      </c>
      <c r="I15" s="4"/>
      <c r="J15" s="10"/>
      <c r="K15" s="22">
        <f>SUM(K6:K14)</f>
        <v>12.5</v>
      </c>
      <c r="M15" s="31">
        <f>SUM(M6:M14)</f>
        <v>363200</v>
      </c>
      <c r="O15" s="42"/>
      <c r="P15" s="44">
        <f>SUM(P6:P14)</f>
        <v>30</v>
      </c>
    </row>
    <row r="16" spans="1:16" x14ac:dyDescent="0.25">
      <c r="B16" s="1">
        <v>13</v>
      </c>
      <c r="C16" s="1"/>
      <c r="F16" s="4"/>
      <c r="G16" s="1"/>
      <c r="H16" s="8" t="s">
        <v>64</v>
      </c>
      <c r="I16" s="4"/>
      <c r="J16" s="4"/>
      <c r="K16" s="1"/>
    </row>
    <row r="17" spans="1:11" x14ac:dyDescent="0.25">
      <c r="B17" s="1">
        <v>14</v>
      </c>
      <c r="C17" s="1"/>
      <c r="F17" s="4"/>
      <c r="G17" s="1"/>
      <c r="H17" s="8"/>
      <c r="I17" s="4"/>
      <c r="J17" s="4"/>
      <c r="K17" s="1"/>
    </row>
    <row r="18" spans="1:11" x14ac:dyDescent="0.25">
      <c r="B18" s="1">
        <v>15</v>
      </c>
      <c r="C18" s="1"/>
      <c r="F18" s="5"/>
      <c r="G18" s="2"/>
      <c r="H18" s="9"/>
      <c r="I18" s="5"/>
      <c r="J18" s="5"/>
      <c r="K18" s="2"/>
    </row>
    <row r="19" spans="1:11" x14ac:dyDescent="0.25">
      <c r="B19" s="1">
        <v>16</v>
      </c>
      <c r="C19" s="8">
        <f>SUM(C4:C18)</f>
        <v>480000</v>
      </c>
      <c r="F19" s="5"/>
      <c r="G19" s="2"/>
      <c r="H19" s="9"/>
      <c r="I19" s="5"/>
      <c r="J19" s="5"/>
      <c r="K19" s="2"/>
    </row>
    <row r="20" spans="1:11" ht="18.75" x14ac:dyDescent="0.25">
      <c r="B20" s="2"/>
      <c r="C20" s="2"/>
      <c r="E20" s="13" t="s">
        <v>12</v>
      </c>
      <c r="F20" s="13" t="s">
        <v>4</v>
      </c>
      <c r="G20" s="13" t="s">
        <v>3</v>
      </c>
      <c r="H20" s="13" t="s">
        <v>2</v>
      </c>
      <c r="I20" s="13" t="s">
        <v>1</v>
      </c>
      <c r="J20" s="13" t="s">
        <v>13</v>
      </c>
      <c r="K20" s="2"/>
    </row>
    <row r="21" spans="1:11" ht="36.75" customHeight="1" x14ac:dyDescent="0.25">
      <c r="B21" s="61" t="s">
        <v>63</v>
      </c>
      <c r="C21" s="8">
        <f>H15-C19</f>
        <v>342785</v>
      </c>
      <c r="E21" s="36" t="s">
        <v>32</v>
      </c>
      <c r="F21" s="24">
        <v>2400</v>
      </c>
      <c r="G21" s="24">
        <v>2400</v>
      </c>
      <c r="H21" s="24">
        <v>2400</v>
      </c>
      <c r="I21" s="24">
        <v>2400</v>
      </c>
      <c r="J21" s="15"/>
      <c r="K21" s="2"/>
    </row>
    <row r="22" spans="1:11" ht="18.75" x14ac:dyDescent="0.25">
      <c r="B22" s="2"/>
      <c r="C22" s="2"/>
      <c r="E22" s="37" t="s">
        <v>15</v>
      </c>
      <c r="F22" s="25">
        <v>9300</v>
      </c>
      <c r="G22" s="17">
        <v>9300</v>
      </c>
      <c r="H22" s="17">
        <v>9300</v>
      </c>
      <c r="I22" s="17">
        <v>8000</v>
      </c>
      <c r="J22" s="16"/>
      <c r="K22" s="2"/>
    </row>
    <row r="23" spans="1:11" ht="18.75" x14ac:dyDescent="0.25">
      <c r="A23" t="s">
        <v>30</v>
      </c>
      <c r="B23" s="2" t="s">
        <v>65</v>
      </c>
      <c r="C23" s="2" t="s">
        <v>66</v>
      </c>
      <c r="D23" s="30" t="s">
        <v>67</v>
      </c>
      <c r="E23" s="36" t="s">
        <v>16</v>
      </c>
      <c r="F23" s="18">
        <f>F22-(F24+F25)</f>
        <v>5260</v>
      </c>
      <c r="G23" s="26">
        <f>G22-(G24+G25)</f>
        <v>5650</v>
      </c>
      <c r="H23" s="26">
        <f>H22-(H24+H25)</f>
        <v>5895</v>
      </c>
      <c r="I23" s="26">
        <f>I22-(I24+I25)</f>
        <v>5130</v>
      </c>
      <c r="J23" s="14"/>
      <c r="K23" s="2"/>
    </row>
    <row r="24" spans="1:11" ht="18.75" x14ac:dyDescent="0.25">
      <c r="A24" s="2" t="s">
        <v>68</v>
      </c>
      <c r="B24" s="2">
        <v>0.06</v>
      </c>
      <c r="C24" s="9">
        <v>1450</v>
      </c>
      <c r="D24" s="32">
        <f>B24*C24</f>
        <v>87</v>
      </c>
      <c r="E24" s="37" t="s">
        <v>17</v>
      </c>
      <c r="F24" s="27">
        <v>2300</v>
      </c>
      <c r="G24" s="27">
        <v>2200</v>
      </c>
      <c r="H24" s="27">
        <v>2100</v>
      </c>
      <c r="I24" s="27">
        <v>2000</v>
      </c>
      <c r="J24" s="16"/>
      <c r="K24" s="2"/>
    </row>
    <row r="25" spans="1:11" ht="18.75" x14ac:dyDescent="0.25">
      <c r="A25" s="2" t="s">
        <v>69</v>
      </c>
      <c r="B25" s="30">
        <v>0.09</v>
      </c>
      <c r="C25" s="9">
        <v>1450</v>
      </c>
      <c r="D25" s="32">
        <f t="shared" ref="D25:D27" si="5">B25*C25</f>
        <v>130.5</v>
      </c>
      <c r="E25" s="36" t="s">
        <v>18</v>
      </c>
      <c r="F25" s="28">
        <v>1740</v>
      </c>
      <c r="G25" s="28">
        <v>1450</v>
      </c>
      <c r="H25" s="28">
        <v>1305</v>
      </c>
      <c r="I25" s="28">
        <v>870</v>
      </c>
      <c r="J25" s="14"/>
      <c r="K25" s="2"/>
    </row>
    <row r="26" spans="1:11" ht="18.75" x14ac:dyDescent="0.25">
      <c r="A26" s="30" t="s">
        <v>70</v>
      </c>
      <c r="B26" s="30">
        <v>0.1</v>
      </c>
      <c r="C26" s="9">
        <v>1450</v>
      </c>
      <c r="D26" s="32">
        <f t="shared" si="5"/>
        <v>145</v>
      </c>
      <c r="E26" s="37" t="s">
        <v>19</v>
      </c>
      <c r="F26" s="29">
        <v>5300</v>
      </c>
      <c r="G26" s="29">
        <v>5300</v>
      </c>
      <c r="H26" s="29">
        <v>5300</v>
      </c>
      <c r="I26" s="29">
        <v>6600</v>
      </c>
      <c r="J26" s="16"/>
      <c r="K26" s="2"/>
    </row>
    <row r="27" spans="1:11" x14ac:dyDescent="0.25">
      <c r="A27" s="30" t="s">
        <v>71</v>
      </c>
      <c r="B27" s="30">
        <v>0.12</v>
      </c>
      <c r="C27" s="9">
        <v>1450</v>
      </c>
      <c r="D27" s="32">
        <f t="shared" si="5"/>
        <v>174</v>
      </c>
      <c r="E27" s="38"/>
      <c r="F27" s="19"/>
      <c r="G27" s="19"/>
      <c r="H27" s="19"/>
      <c r="I27" s="19"/>
      <c r="J27" s="20"/>
      <c r="K27" s="2"/>
    </row>
    <row r="28" spans="1:11" ht="18.75" x14ac:dyDescent="0.25">
      <c r="B28" s="2"/>
      <c r="C28" s="2"/>
      <c r="D28" s="31"/>
      <c r="E28" s="39" t="s">
        <v>20</v>
      </c>
      <c r="F28" s="29">
        <f>F21+F22+F26</f>
        <v>17000</v>
      </c>
      <c r="G28" s="29">
        <f t="shared" ref="G28:I28" si="6">G21+G22+G26</f>
        <v>17000</v>
      </c>
      <c r="H28" s="29">
        <f t="shared" si="6"/>
        <v>17000</v>
      </c>
      <c r="I28" s="29">
        <f t="shared" si="6"/>
        <v>17000</v>
      </c>
      <c r="J28" s="21"/>
      <c r="K28" s="2"/>
    </row>
    <row r="29" spans="1:11" x14ac:dyDescent="0.25">
      <c r="A29" t="s">
        <v>31</v>
      </c>
      <c r="B29">
        <v>2.5000000000000001E-2</v>
      </c>
      <c r="C29" s="9">
        <v>1450</v>
      </c>
      <c r="F29" s="5"/>
      <c r="G29" s="2"/>
      <c r="H29" s="9"/>
      <c r="I29" s="5"/>
      <c r="J29" s="5"/>
      <c r="K29" s="2"/>
    </row>
    <row r="32" spans="1:11" ht="25.5" customHeight="1" x14ac:dyDescent="0.25">
      <c r="B32" s="13" t="s">
        <v>12</v>
      </c>
      <c r="C32" s="13" t="s">
        <v>4</v>
      </c>
      <c r="D32" s="13" t="s">
        <v>3</v>
      </c>
      <c r="E32" s="13" t="s">
        <v>2</v>
      </c>
      <c r="F32" s="13" t="s">
        <v>1</v>
      </c>
      <c r="G32" s="13" t="s">
        <v>13</v>
      </c>
    </row>
    <row r="33" spans="2:7" ht="25.5" customHeight="1" x14ac:dyDescent="0.25">
      <c r="B33" s="33" t="s">
        <v>14</v>
      </c>
      <c r="C33" s="24">
        <v>3300</v>
      </c>
      <c r="D33" s="24">
        <v>3300</v>
      </c>
      <c r="E33" s="24">
        <v>3300</v>
      </c>
      <c r="F33" s="24">
        <v>3300</v>
      </c>
      <c r="G33" s="15"/>
    </row>
    <row r="34" spans="2:7" ht="25.5" customHeight="1" x14ac:dyDescent="0.25">
      <c r="B34" s="34" t="s">
        <v>15</v>
      </c>
      <c r="C34" s="25">
        <v>8400</v>
      </c>
      <c r="D34" s="25">
        <v>8400</v>
      </c>
      <c r="E34" s="25">
        <v>8400</v>
      </c>
      <c r="F34" s="17">
        <v>7100</v>
      </c>
      <c r="G34" s="16"/>
    </row>
    <row r="35" spans="2:7" ht="25.5" customHeight="1" x14ac:dyDescent="0.25">
      <c r="B35" s="33" t="s">
        <v>16</v>
      </c>
      <c r="C35" s="18">
        <f>C34-(C36+C37)</f>
        <v>4460</v>
      </c>
      <c r="D35" s="26">
        <f>D34-(D36+D37)</f>
        <v>4850</v>
      </c>
      <c r="E35" s="26">
        <f>E34-(E36+E37)</f>
        <v>5095</v>
      </c>
      <c r="F35" s="26">
        <f>F34-(F36+F37)</f>
        <v>4330</v>
      </c>
      <c r="G35" s="14"/>
    </row>
    <row r="36" spans="2:7" ht="25.5" customHeight="1" x14ac:dyDescent="0.25">
      <c r="B36" s="34" t="s">
        <v>17</v>
      </c>
      <c r="C36" s="27">
        <v>2200</v>
      </c>
      <c r="D36" s="27">
        <v>2100</v>
      </c>
      <c r="E36" s="27">
        <v>2000</v>
      </c>
      <c r="F36" s="27">
        <v>1900</v>
      </c>
      <c r="G36" s="16"/>
    </row>
    <row r="37" spans="2:7" ht="25.5" customHeight="1" x14ac:dyDescent="0.25">
      <c r="B37" s="33" t="s">
        <v>18</v>
      </c>
      <c r="C37" s="28">
        <v>1740</v>
      </c>
      <c r="D37" s="28">
        <v>1450</v>
      </c>
      <c r="E37" s="28">
        <v>1305</v>
      </c>
      <c r="F37" s="28">
        <v>870</v>
      </c>
      <c r="G37" s="14"/>
    </row>
    <row r="38" spans="2:7" ht="25.5" customHeight="1" x14ac:dyDescent="0.25">
      <c r="B38" s="34" t="s">
        <v>19</v>
      </c>
      <c r="C38" s="29">
        <v>5300</v>
      </c>
      <c r="D38" s="29">
        <v>5300</v>
      </c>
      <c r="E38" s="29">
        <v>5300</v>
      </c>
      <c r="F38" s="29">
        <v>6600</v>
      </c>
      <c r="G38" s="16"/>
    </row>
    <row r="39" spans="2:7" ht="25.5" customHeight="1" x14ac:dyDescent="0.25">
      <c r="B39" s="35"/>
      <c r="C39" s="19"/>
      <c r="D39" s="19"/>
      <c r="E39" s="19"/>
      <c r="F39" s="19"/>
      <c r="G39" s="20"/>
    </row>
    <row r="40" spans="2:7" ht="25.5" customHeight="1" x14ac:dyDescent="0.25">
      <c r="B40" s="21" t="s">
        <v>20</v>
      </c>
      <c r="C40" s="29">
        <f>C33+C34+C38</f>
        <v>17000</v>
      </c>
      <c r="D40" s="29">
        <f t="shared" ref="D40:F40" si="7">D33+D34+D38</f>
        <v>17000</v>
      </c>
      <c r="E40" s="29">
        <f t="shared" si="7"/>
        <v>17000</v>
      </c>
      <c r="F40" s="29">
        <f t="shared" si="7"/>
        <v>17000</v>
      </c>
      <c r="G40" s="21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"/>
  <sheetViews>
    <sheetView topLeftCell="B1" workbookViewId="0">
      <selection activeCell="G3" sqref="G3"/>
    </sheetView>
  </sheetViews>
  <sheetFormatPr defaultRowHeight="15.75" x14ac:dyDescent="0.25"/>
  <cols>
    <col min="3" max="3" width="12.25" customWidth="1"/>
    <col min="4" max="4" width="11.5" customWidth="1"/>
    <col min="5" max="5" width="13.125" customWidth="1"/>
    <col min="14" max="14" width="13.875" customWidth="1"/>
    <col min="15" max="15" width="13.25" customWidth="1"/>
    <col min="16" max="16" width="14.125" customWidth="1"/>
  </cols>
  <sheetData>
    <row r="1" spans="2:16" ht="16.5" thickBot="1" x14ac:dyDescent="0.3"/>
    <row r="2" spans="2:16" ht="159.75" customHeight="1" thickBot="1" x14ac:dyDescent="0.3">
      <c r="B2" s="71" t="s">
        <v>1</v>
      </c>
      <c r="C2" s="45" t="s">
        <v>38</v>
      </c>
      <c r="D2" s="45" t="s">
        <v>39</v>
      </c>
      <c r="E2" s="45" t="s">
        <v>40</v>
      </c>
      <c r="H2" s="71" t="s">
        <v>51</v>
      </c>
      <c r="I2" s="45" t="s">
        <v>38</v>
      </c>
      <c r="J2" s="45" t="s">
        <v>39</v>
      </c>
      <c r="K2" s="45" t="s">
        <v>40</v>
      </c>
      <c r="M2" s="78" t="s">
        <v>59</v>
      </c>
      <c r="N2" s="79"/>
      <c r="O2" s="79"/>
      <c r="P2" s="80"/>
    </row>
    <row r="3" spans="2:16" ht="63.75" customHeight="1" thickBot="1" x14ac:dyDescent="0.35">
      <c r="B3" s="46" t="s">
        <v>41</v>
      </c>
      <c r="C3" s="46">
        <v>10</v>
      </c>
      <c r="D3" s="46">
        <v>90</v>
      </c>
      <c r="E3" s="46">
        <v>2400</v>
      </c>
      <c r="H3" s="46" t="s">
        <v>47</v>
      </c>
      <c r="I3" s="46">
        <v>8</v>
      </c>
      <c r="J3" s="46" t="s">
        <v>48</v>
      </c>
      <c r="K3" s="46">
        <v>2400</v>
      </c>
      <c r="M3" s="54" t="s">
        <v>12</v>
      </c>
      <c r="N3" s="55" t="s">
        <v>52</v>
      </c>
      <c r="O3" s="55" t="s">
        <v>53</v>
      </c>
      <c r="P3" s="55" t="s">
        <v>54</v>
      </c>
    </row>
    <row r="4" spans="2:16" ht="32.25" thickBot="1" x14ac:dyDescent="0.35">
      <c r="B4" s="46" t="s">
        <v>42</v>
      </c>
      <c r="C4" s="46">
        <v>33</v>
      </c>
      <c r="D4" s="46">
        <v>297</v>
      </c>
      <c r="E4" s="46">
        <v>8000</v>
      </c>
      <c r="H4" s="46" t="s">
        <v>42</v>
      </c>
      <c r="I4" s="46">
        <v>30</v>
      </c>
      <c r="J4" s="46">
        <v>343.6</v>
      </c>
      <c r="K4" s="46">
        <v>9300</v>
      </c>
      <c r="M4" s="56" t="s">
        <v>55</v>
      </c>
      <c r="N4" s="57">
        <v>0.55000000000000004</v>
      </c>
      <c r="O4" s="58" t="s">
        <v>50</v>
      </c>
      <c r="P4" s="59">
        <v>17000</v>
      </c>
    </row>
    <row r="5" spans="2:16" ht="38.25" thickBot="1" x14ac:dyDescent="0.35">
      <c r="B5" s="46" t="s">
        <v>43</v>
      </c>
      <c r="C5" s="46">
        <v>27</v>
      </c>
      <c r="D5" s="46">
        <v>243</v>
      </c>
      <c r="E5" s="46">
        <v>6600</v>
      </c>
      <c r="H5" s="46" t="s">
        <v>49</v>
      </c>
      <c r="I5" s="46">
        <v>17</v>
      </c>
      <c r="J5" s="46">
        <v>194.7</v>
      </c>
      <c r="K5" s="46">
        <v>5300</v>
      </c>
      <c r="M5" s="81" t="s">
        <v>56</v>
      </c>
      <c r="N5" s="82"/>
      <c r="O5" s="82"/>
      <c r="P5" s="83"/>
    </row>
    <row r="6" spans="2:16" ht="38.25" thickBot="1" x14ac:dyDescent="0.35">
      <c r="B6" s="47"/>
      <c r="C6" s="47"/>
      <c r="D6" s="47"/>
      <c r="E6" s="47"/>
      <c r="H6" s="48" t="s">
        <v>44</v>
      </c>
      <c r="I6" s="49">
        <v>0.55000000000000004</v>
      </c>
      <c r="J6" s="48" t="s">
        <v>50</v>
      </c>
      <c r="K6" s="48" t="s">
        <v>46</v>
      </c>
      <c r="M6" s="56" t="s">
        <v>42</v>
      </c>
      <c r="N6" s="57">
        <v>0.35</v>
      </c>
      <c r="O6" s="58" t="s">
        <v>57</v>
      </c>
      <c r="P6" s="59">
        <v>10800</v>
      </c>
    </row>
    <row r="7" spans="2:16" ht="19.5" thickBot="1" x14ac:dyDescent="0.35">
      <c r="B7" s="48" t="s">
        <v>44</v>
      </c>
      <c r="C7" s="49">
        <v>0.7</v>
      </c>
      <c r="D7" s="48" t="s">
        <v>45</v>
      </c>
      <c r="E7" s="48" t="s">
        <v>46</v>
      </c>
      <c r="M7" s="50" t="s">
        <v>43</v>
      </c>
      <c r="N7" s="51">
        <v>0.2</v>
      </c>
      <c r="O7" s="52" t="s">
        <v>58</v>
      </c>
      <c r="P7" s="53">
        <v>6200</v>
      </c>
    </row>
  </sheetData>
  <mergeCells count="2">
    <mergeCell ref="M2:P2"/>
    <mergeCell ref="M5:P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0"/>
  <sheetViews>
    <sheetView topLeftCell="A28" workbookViewId="0">
      <selection activeCell="L19" sqref="L19"/>
    </sheetView>
  </sheetViews>
  <sheetFormatPr defaultRowHeight="15.75" x14ac:dyDescent="0.25"/>
  <cols>
    <col min="2" max="2" width="7.125" customWidth="1"/>
    <col min="3" max="3" width="13.625" customWidth="1"/>
    <col min="4" max="4" width="12.25" customWidth="1"/>
    <col min="5" max="5" width="13.125" customWidth="1"/>
    <col min="6" max="6" width="11" style="3" customWidth="1"/>
    <col min="7" max="7" width="14.25" customWidth="1"/>
    <col min="8" max="8" width="12.5" style="7" customWidth="1"/>
    <col min="9" max="9" width="12.25" style="3" customWidth="1"/>
    <col min="10" max="10" width="9.125" style="3" customWidth="1"/>
    <col min="11" max="11" width="13.625" customWidth="1"/>
    <col min="12" max="12" width="10.625" customWidth="1"/>
    <col min="13" max="13" width="15.125" customWidth="1"/>
    <col min="14" max="14" width="11.125" customWidth="1"/>
    <col min="15" max="15" width="12.125" customWidth="1"/>
    <col min="16" max="16" width="16.5" customWidth="1"/>
  </cols>
  <sheetData>
    <row r="2" spans="1:16" ht="18.75" x14ac:dyDescent="0.3">
      <c r="D2" s="70" t="s">
        <v>72</v>
      </c>
      <c r="G2" t="s">
        <v>86</v>
      </c>
    </row>
    <row r="3" spans="1:16" x14ac:dyDescent="0.25">
      <c r="B3" t="s">
        <v>7</v>
      </c>
      <c r="M3" t="s">
        <v>73</v>
      </c>
    </row>
    <row r="4" spans="1:16" x14ac:dyDescent="0.25">
      <c r="B4" s="1">
        <v>1</v>
      </c>
      <c r="C4" s="66">
        <v>464000</v>
      </c>
      <c r="H4" s="7" t="s">
        <v>5</v>
      </c>
    </row>
    <row r="5" spans="1:16" x14ac:dyDescent="0.25">
      <c r="B5" s="1">
        <v>2</v>
      </c>
      <c r="C5" s="66">
        <v>30600</v>
      </c>
      <c r="F5" s="4" t="s">
        <v>0</v>
      </c>
      <c r="G5" s="1" t="s">
        <v>10</v>
      </c>
      <c r="H5" s="8" t="s">
        <v>9</v>
      </c>
      <c r="I5" s="4" t="s">
        <v>8</v>
      </c>
      <c r="J5" s="12" t="s">
        <v>6</v>
      </c>
      <c r="K5" s="1" t="s">
        <v>11</v>
      </c>
      <c r="L5" s="1" t="s">
        <v>33</v>
      </c>
      <c r="M5" s="1" t="s">
        <v>34</v>
      </c>
      <c r="N5" s="1" t="s">
        <v>35</v>
      </c>
      <c r="O5" s="1" t="s">
        <v>36</v>
      </c>
      <c r="P5" s="1" t="s">
        <v>37</v>
      </c>
    </row>
    <row r="6" spans="1:16" x14ac:dyDescent="0.25">
      <c r="B6" s="1">
        <v>3</v>
      </c>
      <c r="C6" s="67">
        <v>25000</v>
      </c>
      <c r="E6" t="s">
        <v>21</v>
      </c>
      <c r="F6" s="72">
        <v>4</v>
      </c>
      <c r="G6" s="64">
        <v>5100</v>
      </c>
      <c r="H6" s="8">
        <f t="shared" ref="H6:H7" si="0">F6*G6</f>
        <v>20400</v>
      </c>
      <c r="I6" s="60">
        <v>2</v>
      </c>
      <c r="J6" s="10">
        <f>(I6*G6)/H15</f>
        <v>6.0248080330773772E-2</v>
      </c>
      <c r="K6" s="10">
        <f t="shared" ref="K6:K14" si="1">J6*F6</f>
        <v>0.24099232132309509</v>
      </c>
      <c r="L6" s="8">
        <v>2000</v>
      </c>
      <c r="M6" s="40">
        <f>F6*L6</f>
        <v>8000</v>
      </c>
      <c r="N6" s="69">
        <v>30</v>
      </c>
      <c r="O6" s="41">
        <f>(N6*L6)/M15</f>
        <v>0.92307692307692313</v>
      </c>
      <c r="P6" s="43">
        <f>O6*F6</f>
        <v>3.6923076923076925</v>
      </c>
    </row>
    <row r="7" spans="1:16" x14ac:dyDescent="0.25">
      <c r="B7" s="1">
        <v>4</v>
      </c>
      <c r="C7" s="66">
        <v>33000</v>
      </c>
      <c r="E7" t="s">
        <v>22</v>
      </c>
      <c r="F7" s="73">
        <v>4</v>
      </c>
      <c r="G7" s="64">
        <v>5100</v>
      </c>
      <c r="H7" s="8">
        <f t="shared" si="0"/>
        <v>20400</v>
      </c>
      <c r="I7" s="60">
        <v>2</v>
      </c>
      <c r="J7" s="10">
        <f>(I7*G7)/H15</f>
        <v>6.0248080330773772E-2</v>
      </c>
      <c r="K7" s="10">
        <f t="shared" si="1"/>
        <v>0.24099232132309509</v>
      </c>
      <c r="L7" s="8">
        <v>2000</v>
      </c>
      <c r="M7" s="40">
        <f t="shared" ref="M7:M14" si="2">F7*L7</f>
        <v>8000</v>
      </c>
      <c r="N7" s="69">
        <v>30</v>
      </c>
      <c r="O7" s="41">
        <f>(N7*L7)/M15</f>
        <v>0.92307692307692313</v>
      </c>
      <c r="P7" s="43">
        <f t="shared" ref="P7:P14" si="3">O7*F7</f>
        <v>3.6923076923076925</v>
      </c>
    </row>
    <row r="8" spans="1:16" x14ac:dyDescent="0.25">
      <c r="B8" s="1">
        <v>5</v>
      </c>
      <c r="C8" s="67">
        <v>5000</v>
      </c>
      <c r="E8" t="s">
        <v>23</v>
      </c>
      <c r="F8" s="73">
        <v>4</v>
      </c>
      <c r="G8" s="64">
        <v>5100</v>
      </c>
      <c r="H8" s="8">
        <f>F8*G8</f>
        <v>20400</v>
      </c>
      <c r="I8" s="60">
        <v>2</v>
      </c>
      <c r="J8" s="10">
        <f>(I8*G8)/H15</f>
        <v>6.0248080330773772E-2</v>
      </c>
      <c r="K8" s="10">
        <f t="shared" si="1"/>
        <v>0.24099232132309509</v>
      </c>
      <c r="L8" s="8">
        <v>2000</v>
      </c>
      <c r="M8" s="40">
        <f t="shared" si="2"/>
        <v>8000</v>
      </c>
      <c r="N8" s="69">
        <v>30</v>
      </c>
      <c r="O8" s="41">
        <f>(N8*L8)/M15</f>
        <v>0.92307692307692313</v>
      </c>
      <c r="P8" s="43">
        <f t="shared" si="3"/>
        <v>3.6923076923076925</v>
      </c>
    </row>
    <row r="9" spans="1:16" x14ac:dyDescent="0.25">
      <c r="B9" s="1">
        <v>6</v>
      </c>
      <c r="C9" s="66">
        <v>5000</v>
      </c>
      <c r="E9" t="s">
        <v>24</v>
      </c>
      <c r="F9" s="73">
        <v>5</v>
      </c>
      <c r="G9" s="65">
        <v>5850</v>
      </c>
      <c r="H9" s="8">
        <f t="shared" ref="H9:H14" si="4">F9*G9</f>
        <v>29250</v>
      </c>
      <c r="I9" s="60">
        <v>2</v>
      </c>
      <c r="J9" s="10">
        <f>(I9*G9)/H15</f>
        <v>6.9108092144122862E-2</v>
      </c>
      <c r="K9" s="10">
        <f t="shared" si="1"/>
        <v>0.34554046072061428</v>
      </c>
      <c r="L9" s="8">
        <v>2100</v>
      </c>
      <c r="M9" s="40">
        <f t="shared" si="2"/>
        <v>10500</v>
      </c>
      <c r="N9" s="69">
        <v>30</v>
      </c>
      <c r="O9" s="41">
        <f>(N9*L9)/M15</f>
        <v>0.96923076923076923</v>
      </c>
      <c r="P9" s="43">
        <f t="shared" si="3"/>
        <v>4.8461538461538458</v>
      </c>
    </row>
    <row r="10" spans="1:16" x14ac:dyDescent="0.25">
      <c r="A10" t="s">
        <v>61</v>
      </c>
      <c r="B10" s="1">
        <v>7</v>
      </c>
      <c r="C10" s="66">
        <v>17000</v>
      </c>
      <c r="E10" t="s">
        <v>25</v>
      </c>
      <c r="F10" s="73">
        <v>5</v>
      </c>
      <c r="G10" s="65">
        <v>5850</v>
      </c>
      <c r="H10" s="8">
        <f t="shared" si="4"/>
        <v>29250</v>
      </c>
      <c r="I10" s="60">
        <v>2</v>
      </c>
      <c r="J10" s="10">
        <f>(I10*G10)/H15</f>
        <v>6.9108092144122862E-2</v>
      </c>
      <c r="K10" s="10">
        <f t="shared" si="1"/>
        <v>0.34554046072061428</v>
      </c>
      <c r="L10" s="8">
        <v>2100</v>
      </c>
      <c r="M10" s="40">
        <f t="shared" si="2"/>
        <v>10500</v>
      </c>
      <c r="N10" s="69">
        <v>30</v>
      </c>
      <c r="O10" s="41">
        <f>(N10*L10)/M15</f>
        <v>0.96923076923076923</v>
      </c>
      <c r="P10" s="43">
        <f t="shared" si="3"/>
        <v>4.8461538461538458</v>
      </c>
    </row>
    <row r="11" spans="1:16" x14ac:dyDescent="0.25">
      <c r="B11" s="1">
        <v>8</v>
      </c>
      <c r="C11" s="1"/>
      <c r="E11" t="s">
        <v>26</v>
      </c>
      <c r="F11" s="73">
        <v>2</v>
      </c>
      <c r="G11" s="65">
        <v>5600</v>
      </c>
      <c r="H11" s="8">
        <f t="shared" si="4"/>
        <v>11200</v>
      </c>
      <c r="I11" s="60">
        <v>2</v>
      </c>
      <c r="J11" s="10">
        <f>(I11*G11)/H15</f>
        <v>6.6154754873006497E-2</v>
      </c>
      <c r="K11" s="10">
        <f t="shared" si="1"/>
        <v>0.13230950974601299</v>
      </c>
      <c r="L11" s="8">
        <v>2200</v>
      </c>
      <c r="M11" s="40">
        <f t="shared" si="2"/>
        <v>4400</v>
      </c>
      <c r="N11" s="69">
        <v>30</v>
      </c>
      <c r="O11" s="41">
        <f>(N11*L11)/M15</f>
        <v>1.0153846153846153</v>
      </c>
      <c r="P11" s="43">
        <f t="shared" si="3"/>
        <v>2.0307692307692307</v>
      </c>
    </row>
    <row r="12" spans="1:16" x14ac:dyDescent="0.25">
      <c r="B12" s="1">
        <v>9</v>
      </c>
      <c r="C12" s="1"/>
      <c r="E12" t="s">
        <v>27</v>
      </c>
      <c r="F12" s="73">
        <v>5</v>
      </c>
      <c r="G12" s="65">
        <v>5600</v>
      </c>
      <c r="H12" s="8">
        <f t="shared" si="4"/>
        <v>28000</v>
      </c>
      <c r="I12" s="60">
        <v>2</v>
      </c>
      <c r="J12" s="10">
        <f>(I12*G12)/H15</f>
        <v>6.6154754873006497E-2</v>
      </c>
      <c r="K12" s="10">
        <f t="shared" si="1"/>
        <v>0.33077377436503247</v>
      </c>
      <c r="L12" s="8">
        <v>2200</v>
      </c>
      <c r="M12" s="40">
        <f t="shared" si="2"/>
        <v>11000</v>
      </c>
      <c r="N12" s="69">
        <v>30</v>
      </c>
      <c r="O12" s="41">
        <f>(N12*L12)/M15</f>
        <v>1.0153846153846153</v>
      </c>
      <c r="P12" s="43">
        <f t="shared" si="3"/>
        <v>5.0769230769230766</v>
      </c>
    </row>
    <row r="13" spans="1:16" x14ac:dyDescent="0.25">
      <c r="B13" s="1">
        <v>10</v>
      </c>
      <c r="C13" s="1"/>
      <c r="E13" t="s">
        <v>28</v>
      </c>
      <c r="F13" s="73">
        <v>0</v>
      </c>
      <c r="G13" s="6">
        <v>5200</v>
      </c>
      <c r="H13" s="8">
        <f t="shared" si="4"/>
        <v>0</v>
      </c>
      <c r="I13" s="60">
        <v>2</v>
      </c>
      <c r="J13" s="10">
        <f>(I13*G13)/H15</f>
        <v>6.1429415239220318E-2</v>
      </c>
      <c r="K13" s="10">
        <f t="shared" si="1"/>
        <v>0</v>
      </c>
      <c r="L13" s="8">
        <v>2300</v>
      </c>
      <c r="M13" s="40">
        <f t="shared" si="2"/>
        <v>0</v>
      </c>
      <c r="N13" s="69">
        <v>30</v>
      </c>
      <c r="O13" s="41">
        <f>(N13*L13)/M15</f>
        <v>1.0615384615384615</v>
      </c>
      <c r="P13" s="43">
        <f t="shared" si="3"/>
        <v>0</v>
      </c>
    </row>
    <row r="14" spans="1:16" x14ac:dyDescent="0.25">
      <c r="B14" s="1">
        <v>11</v>
      </c>
      <c r="C14" s="1"/>
      <c r="E14" t="s">
        <v>29</v>
      </c>
      <c r="F14" s="73">
        <v>2</v>
      </c>
      <c r="G14" s="6">
        <v>5200</v>
      </c>
      <c r="H14" s="8">
        <f t="shared" si="4"/>
        <v>10400</v>
      </c>
      <c r="I14" s="60">
        <v>2</v>
      </c>
      <c r="J14" s="10">
        <f>(I14*G14)/H15</f>
        <v>6.1429415239220318E-2</v>
      </c>
      <c r="K14" s="10">
        <f t="shared" si="1"/>
        <v>0.12285883047844064</v>
      </c>
      <c r="L14" s="8">
        <v>2300</v>
      </c>
      <c r="M14" s="40">
        <f t="shared" si="2"/>
        <v>4600</v>
      </c>
      <c r="N14" s="69">
        <v>30</v>
      </c>
      <c r="O14" s="41">
        <f>(N14*L14)/M15</f>
        <v>1.0615384615384615</v>
      </c>
      <c r="P14" s="43">
        <f t="shared" si="3"/>
        <v>2.1230769230769231</v>
      </c>
    </row>
    <row r="15" spans="1:16" x14ac:dyDescent="0.25">
      <c r="B15" s="1">
        <v>12</v>
      </c>
      <c r="C15" s="1"/>
      <c r="F15" s="23">
        <f>SUM(F6:F14)</f>
        <v>31</v>
      </c>
      <c r="G15" s="1"/>
      <c r="H15" s="8">
        <f>SUM(H6:H14)</f>
        <v>169300</v>
      </c>
      <c r="I15" s="4"/>
      <c r="J15" s="10"/>
      <c r="K15" s="22">
        <f>SUM(K6:K14)</f>
        <v>2</v>
      </c>
      <c r="M15" s="31">
        <f>SUM(M6:M14)</f>
        <v>65000</v>
      </c>
      <c r="O15" s="42"/>
      <c r="P15" s="44">
        <f>SUM(P6:P14)</f>
        <v>30</v>
      </c>
    </row>
    <row r="16" spans="1:16" x14ac:dyDescent="0.25">
      <c r="B16" s="1">
        <v>13</v>
      </c>
      <c r="C16" s="1"/>
      <c r="F16" s="4"/>
      <c r="G16" s="1"/>
      <c r="H16" s="8" t="s">
        <v>62</v>
      </c>
      <c r="I16" s="4"/>
      <c r="J16" s="4"/>
      <c r="K16" s="1"/>
    </row>
    <row r="17" spans="1:11" x14ac:dyDescent="0.25">
      <c r="B17" s="1">
        <v>14</v>
      </c>
      <c r="C17" s="1"/>
      <c r="F17" s="4"/>
      <c r="G17" s="1"/>
      <c r="H17" s="8"/>
      <c r="I17" s="4"/>
      <c r="J17" s="4"/>
      <c r="K17" s="1"/>
    </row>
    <row r="18" spans="1:11" x14ac:dyDescent="0.25">
      <c r="B18" s="1">
        <v>15</v>
      </c>
      <c r="C18" s="1"/>
      <c r="F18" s="5"/>
      <c r="G18" s="2"/>
      <c r="H18" s="9"/>
      <c r="I18" s="5"/>
      <c r="J18" s="5"/>
      <c r="K18" s="2"/>
    </row>
    <row r="19" spans="1:11" x14ac:dyDescent="0.25">
      <c r="B19" s="1">
        <v>16</v>
      </c>
      <c r="C19" s="8">
        <f>SUM(C4:C18)</f>
        <v>579600</v>
      </c>
      <c r="F19" s="5"/>
      <c r="G19" s="2"/>
      <c r="H19" s="9"/>
      <c r="I19" s="5"/>
      <c r="J19" s="5"/>
      <c r="K19" s="2"/>
    </row>
    <row r="20" spans="1:11" ht="18.75" x14ac:dyDescent="0.25">
      <c r="B20" s="2"/>
      <c r="C20" s="2"/>
      <c r="E20" s="13" t="s">
        <v>12</v>
      </c>
      <c r="F20" s="13" t="s">
        <v>4</v>
      </c>
      <c r="G20" s="13" t="s">
        <v>3</v>
      </c>
      <c r="H20" s="13" t="s">
        <v>2</v>
      </c>
      <c r="I20" s="13" t="s">
        <v>1</v>
      </c>
      <c r="J20" s="13" t="s">
        <v>13</v>
      </c>
      <c r="K20" s="2"/>
    </row>
    <row r="21" spans="1:11" ht="36.75" customHeight="1" x14ac:dyDescent="0.25">
      <c r="B21" s="61" t="s">
        <v>63</v>
      </c>
      <c r="C21" s="8">
        <f>H15-C19</f>
        <v>-410300</v>
      </c>
      <c r="E21" s="36" t="s">
        <v>32</v>
      </c>
      <c r="F21" s="24">
        <v>2400</v>
      </c>
      <c r="G21" s="24">
        <v>2400</v>
      </c>
      <c r="H21" s="24">
        <v>2400</v>
      </c>
      <c r="I21" s="24">
        <v>2400</v>
      </c>
      <c r="J21" s="15"/>
      <c r="K21" s="2"/>
    </row>
    <row r="22" spans="1:11" ht="18.75" x14ac:dyDescent="0.25">
      <c r="B22" s="2"/>
      <c r="C22" s="2"/>
      <c r="E22" s="37" t="s">
        <v>15</v>
      </c>
      <c r="F22" s="25">
        <v>9300</v>
      </c>
      <c r="G22" s="17">
        <v>9300</v>
      </c>
      <c r="H22" s="17">
        <v>9300</v>
      </c>
      <c r="I22" s="17">
        <v>8000</v>
      </c>
      <c r="J22" s="16"/>
      <c r="K22" s="2"/>
    </row>
    <row r="23" spans="1:11" ht="18.75" x14ac:dyDescent="0.25">
      <c r="A23" t="s">
        <v>30</v>
      </c>
      <c r="B23" s="62" t="s">
        <v>65</v>
      </c>
      <c r="C23" s="62" t="s">
        <v>66</v>
      </c>
      <c r="D23" s="63" t="s">
        <v>67</v>
      </c>
      <c r="E23" s="36" t="s">
        <v>16</v>
      </c>
      <c r="F23" s="18">
        <f>F22-(F24+F25)</f>
        <v>5200</v>
      </c>
      <c r="G23" s="26">
        <f>G22-(G24+G25)</f>
        <v>5600</v>
      </c>
      <c r="H23" s="26">
        <f>H22-(H24+H25)</f>
        <v>5850</v>
      </c>
      <c r="I23" s="26">
        <f>I22-(I24+I25)</f>
        <v>5100</v>
      </c>
      <c r="J23" s="14"/>
      <c r="K23" s="2"/>
    </row>
    <row r="24" spans="1:11" ht="18.75" x14ac:dyDescent="0.25">
      <c r="A24" s="2" t="s">
        <v>68</v>
      </c>
      <c r="B24" s="2">
        <v>0.06</v>
      </c>
      <c r="C24" s="9">
        <v>1500</v>
      </c>
      <c r="D24" s="32">
        <f>B24*C24</f>
        <v>90</v>
      </c>
      <c r="E24" s="37" t="s">
        <v>17</v>
      </c>
      <c r="F24" s="27">
        <v>2300</v>
      </c>
      <c r="G24" s="27">
        <v>2200</v>
      </c>
      <c r="H24" s="27">
        <v>2100</v>
      </c>
      <c r="I24" s="27">
        <v>2000</v>
      </c>
      <c r="J24" s="16"/>
      <c r="K24" s="2"/>
    </row>
    <row r="25" spans="1:11" ht="18.75" x14ac:dyDescent="0.25">
      <c r="A25" s="2" t="s">
        <v>69</v>
      </c>
      <c r="B25" s="30">
        <v>0.09</v>
      </c>
      <c r="C25" s="9">
        <v>1500</v>
      </c>
      <c r="D25" s="32">
        <f t="shared" ref="D25:D27" si="5">B25*C25</f>
        <v>135</v>
      </c>
      <c r="E25" s="36" t="s">
        <v>18</v>
      </c>
      <c r="F25" s="68">
        <v>1800</v>
      </c>
      <c r="G25" s="68">
        <v>1500</v>
      </c>
      <c r="H25" s="68">
        <v>1350</v>
      </c>
      <c r="I25" s="68">
        <v>900</v>
      </c>
      <c r="J25" s="14"/>
      <c r="K25" s="2"/>
    </row>
    <row r="26" spans="1:11" ht="18.75" x14ac:dyDescent="0.25">
      <c r="A26" s="30" t="s">
        <v>70</v>
      </c>
      <c r="B26" s="30">
        <v>0.1</v>
      </c>
      <c r="C26" s="9">
        <v>1500</v>
      </c>
      <c r="D26" s="32">
        <f t="shared" si="5"/>
        <v>150</v>
      </c>
      <c r="E26" s="37" t="s">
        <v>19</v>
      </c>
      <c r="F26" s="29">
        <v>5300</v>
      </c>
      <c r="G26" s="29">
        <v>5300</v>
      </c>
      <c r="H26" s="29">
        <v>5300</v>
      </c>
      <c r="I26" s="29">
        <v>6600</v>
      </c>
      <c r="J26" s="16"/>
      <c r="K26" s="2"/>
    </row>
    <row r="27" spans="1:11" x14ac:dyDescent="0.25">
      <c r="A27" s="30" t="s">
        <v>71</v>
      </c>
      <c r="B27" s="30">
        <v>0.12</v>
      </c>
      <c r="C27" s="9">
        <v>1500</v>
      </c>
      <c r="D27" s="32">
        <f t="shared" si="5"/>
        <v>180</v>
      </c>
      <c r="E27" s="38"/>
      <c r="F27" s="19"/>
      <c r="G27" s="19"/>
      <c r="H27" s="19"/>
      <c r="I27" s="19"/>
      <c r="J27" s="20"/>
      <c r="K27" s="2"/>
    </row>
    <row r="28" spans="1:11" ht="18.75" x14ac:dyDescent="0.25">
      <c r="B28" s="2"/>
      <c r="C28" s="2"/>
      <c r="D28" s="31"/>
      <c r="E28" s="39" t="s">
        <v>20</v>
      </c>
      <c r="F28" s="29">
        <f>F21+F22+F26</f>
        <v>17000</v>
      </c>
      <c r="G28" s="29">
        <f t="shared" ref="G28:I28" si="6">G21+G22+G26</f>
        <v>17000</v>
      </c>
      <c r="H28" s="29">
        <f t="shared" si="6"/>
        <v>17000</v>
      </c>
      <c r="I28" s="29">
        <f t="shared" si="6"/>
        <v>17000</v>
      </c>
      <c r="J28" s="21"/>
      <c r="K28" s="2"/>
    </row>
    <row r="29" spans="1:11" x14ac:dyDescent="0.25">
      <c r="A29" t="s">
        <v>31</v>
      </c>
      <c r="B29">
        <v>2.5000000000000001E-2</v>
      </c>
      <c r="C29" s="9">
        <v>1500</v>
      </c>
      <c r="F29" s="5"/>
      <c r="G29" s="2"/>
      <c r="H29" s="9"/>
      <c r="I29" s="5"/>
      <c r="J29" s="5"/>
      <c r="K29" s="2"/>
    </row>
    <row r="32" spans="1:11" ht="25.5" customHeight="1" x14ac:dyDescent="0.25">
      <c r="B32" s="13" t="s">
        <v>12</v>
      </c>
      <c r="C32" s="13" t="s">
        <v>4</v>
      </c>
      <c r="D32" s="13" t="s">
        <v>3</v>
      </c>
      <c r="E32" s="13" t="s">
        <v>2</v>
      </c>
      <c r="F32" s="13" t="s">
        <v>1</v>
      </c>
      <c r="G32" s="13" t="s">
        <v>13</v>
      </c>
    </row>
    <row r="33" spans="2:7" ht="25.5" customHeight="1" x14ac:dyDescent="0.25">
      <c r="B33" s="33" t="s">
        <v>14</v>
      </c>
      <c r="C33" s="24">
        <v>3300</v>
      </c>
      <c r="D33" s="24">
        <v>3300</v>
      </c>
      <c r="E33" s="24">
        <v>3300</v>
      </c>
      <c r="F33" s="24">
        <v>3300</v>
      </c>
      <c r="G33" s="15"/>
    </row>
    <row r="34" spans="2:7" ht="25.5" customHeight="1" x14ac:dyDescent="0.25">
      <c r="B34" s="34" t="s">
        <v>15</v>
      </c>
      <c r="C34" s="25">
        <v>8400</v>
      </c>
      <c r="D34" s="25">
        <v>8400</v>
      </c>
      <c r="E34" s="25">
        <v>8400</v>
      </c>
      <c r="F34" s="17">
        <v>7100</v>
      </c>
      <c r="G34" s="16"/>
    </row>
    <row r="35" spans="2:7" ht="25.5" customHeight="1" x14ac:dyDescent="0.25">
      <c r="B35" s="33" t="s">
        <v>16</v>
      </c>
      <c r="C35" s="18">
        <f>C34-(C36+C37)</f>
        <v>4400</v>
      </c>
      <c r="D35" s="26">
        <f>D34-(D36+D37)</f>
        <v>4800</v>
      </c>
      <c r="E35" s="26">
        <f>E34-(E36+E37)</f>
        <v>5050</v>
      </c>
      <c r="F35" s="26">
        <f>F34-(F36+F37)</f>
        <v>4300</v>
      </c>
      <c r="G35" s="14"/>
    </row>
    <row r="36" spans="2:7" ht="25.5" customHeight="1" x14ac:dyDescent="0.25">
      <c r="B36" s="34" t="s">
        <v>17</v>
      </c>
      <c r="C36" s="27">
        <v>2200</v>
      </c>
      <c r="D36" s="27">
        <v>2100</v>
      </c>
      <c r="E36" s="27">
        <v>2000</v>
      </c>
      <c r="F36" s="27">
        <v>1900</v>
      </c>
      <c r="G36" s="16"/>
    </row>
    <row r="37" spans="2:7" ht="25.5" customHeight="1" x14ac:dyDescent="0.25">
      <c r="B37" s="33" t="s">
        <v>18</v>
      </c>
      <c r="C37" s="68">
        <v>1800</v>
      </c>
      <c r="D37" s="68">
        <v>1500</v>
      </c>
      <c r="E37" s="68">
        <v>1350</v>
      </c>
      <c r="F37" s="68">
        <v>900</v>
      </c>
      <c r="G37" s="14"/>
    </row>
    <row r="38" spans="2:7" ht="25.5" customHeight="1" x14ac:dyDescent="0.25">
      <c r="B38" s="34" t="s">
        <v>19</v>
      </c>
      <c r="C38" s="29">
        <v>5300</v>
      </c>
      <c r="D38" s="29">
        <v>5300</v>
      </c>
      <c r="E38" s="29">
        <v>5300</v>
      </c>
      <c r="F38" s="29">
        <v>6600</v>
      </c>
      <c r="G38" s="16"/>
    </row>
    <row r="39" spans="2:7" ht="25.5" customHeight="1" x14ac:dyDescent="0.25">
      <c r="B39" s="35"/>
      <c r="C39" s="19"/>
      <c r="D39" s="19"/>
      <c r="E39" s="19"/>
      <c r="F39" s="19"/>
      <c r="G39" s="20"/>
    </row>
    <row r="40" spans="2:7" ht="25.5" customHeight="1" x14ac:dyDescent="0.25">
      <c r="B40" s="21" t="s">
        <v>20</v>
      </c>
      <c r="C40" s="29">
        <f>C33+C34+C38</f>
        <v>17000</v>
      </c>
      <c r="D40" s="29">
        <f t="shared" ref="D40:F40" si="7">D33+D34+D38</f>
        <v>17000</v>
      </c>
      <c r="E40" s="29">
        <f t="shared" si="7"/>
        <v>17000</v>
      </c>
      <c r="F40" s="29">
        <f t="shared" si="7"/>
        <v>17000</v>
      </c>
      <c r="G40" s="21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0"/>
  <sheetViews>
    <sheetView workbookViewId="0">
      <selection activeCell="P32" sqref="P32"/>
    </sheetView>
  </sheetViews>
  <sheetFormatPr defaultRowHeight="15.75" x14ac:dyDescent="0.25"/>
  <cols>
    <col min="2" max="2" width="7.125" customWidth="1"/>
    <col min="3" max="3" width="13.625" customWidth="1"/>
    <col min="4" max="4" width="12.25" customWidth="1"/>
    <col min="5" max="5" width="13.125" customWidth="1"/>
    <col min="6" max="6" width="11" style="3" customWidth="1"/>
    <col min="7" max="7" width="14.25" customWidth="1"/>
    <col min="8" max="8" width="12.5" style="7" customWidth="1"/>
    <col min="9" max="9" width="12.25" style="3" customWidth="1"/>
    <col min="10" max="10" width="12.375" style="3" customWidth="1"/>
    <col min="11" max="11" width="16.875" customWidth="1"/>
    <col min="12" max="12" width="9.5" customWidth="1"/>
    <col min="13" max="13" width="6.875" customWidth="1"/>
    <col min="14" max="14" width="11.375" customWidth="1"/>
    <col min="15" max="15" width="6.875" customWidth="1"/>
    <col min="16" max="17" width="6.625" customWidth="1"/>
    <col min="18" max="18" width="11.25" customWidth="1"/>
    <col min="19" max="19" width="7.625" customWidth="1"/>
    <col min="20" max="20" width="11" customWidth="1"/>
  </cols>
  <sheetData>
    <row r="2" spans="1:20" ht="18.75" x14ac:dyDescent="0.3">
      <c r="D2" s="70" t="s">
        <v>72</v>
      </c>
      <c r="G2" t="s">
        <v>85</v>
      </c>
    </row>
    <row r="3" spans="1:20" x14ac:dyDescent="0.25">
      <c r="B3" t="s">
        <v>7</v>
      </c>
      <c r="N3" t="s">
        <v>73</v>
      </c>
    </row>
    <row r="4" spans="1:20" x14ac:dyDescent="0.25">
      <c r="B4" s="1">
        <v>1</v>
      </c>
      <c r="C4" s="66">
        <v>306000</v>
      </c>
      <c r="H4" s="7" t="s">
        <v>5</v>
      </c>
    </row>
    <row r="5" spans="1:20" x14ac:dyDescent="0.25">
      <c r="B5" s="1">
        <v>2</v>
      </c>
      <c r="C5" s="66"/>
      <c r="F5" s="4" t="s">
        <v>0</v>
      </c>
      <c r="G5" s="1" t="s">
        <v>10</v>
      </c>
      <c r="H5" s="8" t="s">
        <v>9</v>
      </c>
      <c r="I5" s="4" t="s">
        <v>8</v>
      </c>
      <c r="J5" s="12" t="s">
        <v>6</v>
      </c>
      <c r="K5" s="1" t="s">
        <v>11</v>
      </c>
      <c r="L5" s="1" t="s">
        <v>33</v>
      </c>
      <c r="M5" s="1"/>
      <c r="N5" s="1" t="s">
        <v>34</v>
      </c>
      <c r="O5" s="1"/>
      <c r="P5" s="1" t="s">
        <v>35</v>
      </c>
      <c r="Q5" s="1"/>
      <c r="R5" s="1" t="s">
        <v>36</v>
      </c>
      <c r="S5" s="1"/>
      <c r="T5" s="1" t="s">
        <v>37</v>
      </c>
    </row>
    <row r="6" spans="1:20" x14ac:dyDescent="0.25">
      <c r="B6" s="1">
        <v>3</v>
      </c>
      <c r="C6" s="67"/>
      <c r="E6" t="s">
        <v>21</v>
      </c>
      <c r="F6" s="72">
        <v>6</v>
      </c>
      <c r="G6" s="64">
        <v>6500</v>
      </c>
      <c r="H6" s="8">
        <f t="shared" ref="H6:H7" si="0">F6*G6</f>
        <v>39000</v>
      </c>
      <c r="I6" s="60">
        <v>12</v>
      </c>
      <c r="J6" s="10">
        <f>(I6*G6)/H15</f>
        <v>6.7740674801337442E-2</v>
      </c>
      <c r="K6" s="10">
        <f t="shared" ref="K6:K14" si="1">J6*F6</f>
        <v>0.40644404880802465</v>
      </c>
      <c r="L6" s="8">
        <v>2000</v>
      </c>
      <c r="M6" s="8"/>
      <c r="N6" s="40">
        <f>F6*L6</f>
        <v>12000</v>
      </c>
      <c r="O6" s="40"/>
      <c r="P6" s="69">
        <v>30</v>
      </c>
      <c r="Q6" s="69"/>
      <c r="R6" s="41">
        <f>(P6*L6)/N15</f>
        <v>0.16792611251049538</v>
      </c>
      <c r="S6" s="41"/>
      <c r="T6" s="43">
        <f>R6*F6</f>
        <v>1.0075566750629723</v>
      </c>
    </row>
    <row r="7" spans="1:20" x14ac:dyDescent="0.25">
      <c r="B7" s="1">
        <v>4</v>
      </c>
      <c r="C7" s="66">
        <v>33000</v>
      </c>
      <c r="E7" t="s">
        <v>22</v>
      </c>
      <c r="F7" s="73">
        <v>16</v>
      </c>
      <c r="G7" s="64">
        <v>6500</v>
      </c>
      <c r="H7" s="8">
        <f t="shared" si="0"/>
        <v>104000</v>
      </c>
      <c r="I7" s="60">
        <v>12</v>
      </c>
      <c r="J7" s="10">
        <f>(I7*G7)/H15</f>
        <v>6.7740674801337442E-2</v>
      </c>
      <c r="K7" s="10">
        <f t="shared" si="1"/>
        <v>1.0838507968213991</v>
      </c>
      <c r="L7" s="8">
        <v>2000</v>
      </c>
      <c r="M7" s="8"/>
      <c r="N7" s="40">
        <f t="shared" ref="N7:N14" si="2">F7*L7</f>
        <v>32000</v>
      </c>
      <c r="O7" s="40"/>
      <c r="P7" s="69">
        <v>30</v>
      </c>
      <c r="Q7" s="69"/>
      <c r="R7" s="41">
        <f>(P7*L7)/N15</f>
        <v>0.16792611251049538</v>
      </c>
      <c r="S7" s="41"/>
      <c r="T7" s="43">
        <f t="shared" ref="T7:T14" si="3">R7*F7</f>
        <v>2.6868178001679262</v>
      </c>
    </row>
    <row r="8" spans="1:20" x14ac:dyDescent="0.25">
      <c r="B8" s="1">
        <v>5</v>
      </c>
      <c r="C8" s="67">
        <v>5000</v>
      </c>
      <c r="E8" t="s">
        <v>23</v>
      </c>
      <c r="F8" s="73">
        <v>15</v>
      </c>
      <c r="G8" s="64">
        <v>6500</v>
      </c>
      <c r="H8" s="8">
        <f>F8*G8</f>
        <v>97500</v>
      </c>
      <c r="I8" s="60">
        <v>12</v>
      </c>
      <c r="J8" s="10">
        <f>(I8*G8)/H15</f>
        <v>6.7740674801337442E-2</v>
      </c>
      <c r="K8" s="10">
        <f t="shared" si="1"/>
        <v>1.0161101220200617</v>
      </c>
      <c r="L8" s="8">
        <v>2000</v>
      </c>
      <c r="M8" s="8"/>
      <c r="N8" s="40">
        <f t="shared" si="2"/>
        <v>30000</v>
      </c>
      <c r="O8" s="40"/>
      <c r="P8" s="69">
        <v>30</v>
      </c>
      <c r="Q8" s="69"/>
      <c r="R8" s="41">
        <f>(P8*L8)/N15</f>
        <v>0.16792611251049538</v>
      </c>
      <c r="S8" s="41"/>
      <c r="T8" s="43">
        <f t="shared" si="3"/>
        <v>2.5188916876574305</v>
      </c>
    </row>
    <row r="9" spans="1:20" x14ac:dyDescent="0.25">
      <c r="B9" s="1">
        <v>6</v>
      </c>
      <c r="C9" s="66">
        <v>5000</v>
      </c>
      <c r="E9" t="s">
        <v>24</v>
      </c>
      <c r="F9" s="73">
        <v>17</v>
      </c>
      <c r="G9" s="65">
        <v>7400</v>
      </c>
      <c r="H9" s="8">
        <f t="shared" ref="H9:H14" si="4">F9*G9</f>
        <v>125800</v>
      </c>
      <c r="I9" s="60">
        <v>12</v>
      </c>
      <c r="J9" s="10">
        <f>(I9*G9)/H15</f>
        <v>7.7120152850753396E-2</v>
      </c>
      <c r="K9" s="10">
        <f t="shared" si="1"/>
        <v>1.3110425984628078</v>
      </c>
      <c r="L9" s="8">
        <v>2100</v>
      </c>
      <c r="M9" s="8"/>
      <c r="N9" s="40">
        <f t="shared" si="2"/>
        <v>35700</v>
      </c>
      <c r="O9" s="40"/>
      <c r="P9" s="69">
        <v>30</v>
      </c>
      <c r="Q9" s="69"/>
      <c r="R9" s="41">
        <f>(P9*L9)/N15</f>
        <v>0.17632241813602015</v>
      </c>
      <c r="S9" s="41"/>
      <c r="T9" s="43">
        <f t="shared" si="3"/>
        <v>2.9974811083123427</v>
      </c>
    </row>
    <row r="10" spans="1:20" x14ac:dyDescent="0.25">
      <c r="A10" t="s">
        <v>61</v>
      </c>
      <c r="B10" s="1">
        <v>7</v>
      </c>
      <c r="C10" s="66">
        <v>17000</v>
      </c>
      <c r="E10" t="s">
        <v>25</v>
      </c>
      <c r="F10" s="73">
        <v>15</v>
      </c>
      <c r="G10" s="65">
        <v>7400</v>
      </c>
      <c r="H10" s="8">
        <f t="shared" si="4"/>
        <v>111000</v>
      </c>
      <c r="I10" s="60">
        <v>12</v>
      </c>
      <c r="J10" s="10">
        <f>(I10*G10)/H15</f>
        <v>7.7120152850753396E-2</v>
      </c>
      <c r="K10" s="10">
        <f t="shared" si="1"/>
        <v>1.1568022927613009</v>
      </c>
      <c r="L10" s="8">
        <v>2100</v>
      </c>
      <c r="M10" s="8"/>
      <c r="N10" s="40">
        <f t="shared" si="2"/>
        <v>31500</v>
      </c>
      <c r="O10" s="40"/>
      <c r="P10" s="69">
        <v>30</v>
      </c>
      <c r="Q10" s="69"/>
      <c r="R10" s="41">
        <f>(P10*L10)/N15</f>
        <v>0.17632241813602015</v>
      </c>
      <c r="S10" s="41"/>
      <c r="T10" s="43">
        <f t="shared" si="3"/>
        <v>2.644836272040302</v>
      </c>
    </row>
    <row r="11" spans="1:20" x14ac:dyDescent="0.25">
      <c r="B11" s="1">
        <v>8</v>
      </c>
      <c r="C11" s="1"/>
      <c r="E11" t="s">
        <v>26</v>
      </c>
      <c r="F11" s="73">
        <v>25</v>
      </c>
      <c r="G11" s="65">
        <v>7150</v>
      </c>
      <c r="H11" s="8">
        <f t="shared" si="4"/>
        <v>178750</v>
      </c>
      <c r="I11" s="60">
        <v>12</v>
      </c>
      <c r="J11" s="10">
        <f>(I11*G11)/H15</f>
        <v>7.4514742281471189E-2</v>
      </c>
      <c r="K11" s="10">
        <f t="shared" si="1"/>
        <v>1.8628685570367798</v>
      </c>
      <c r="L11" s="8">
        <v>2200</v>
      </c>
      <c r="M11" s="8"/>
      <c r="N11" s="40">
        <f t="shared" si="2"/>
        <v>55000</v>
      </c>
      <c r="O11" s="40"/>
      <c r="P11" s="69">
        <v>30</v>
      </c>
      <c r="Q11" s="69"/>
      <c r="R11" s="41">
        <f>(P11*L11)/N15</f>
        <v>0.18471872376154491</v>
      </c>
      <c r="S11" s="41"/>
      <c r="T11" s="43">
        <f t="shared" si="3"/>
        <v>4.6179680940386225</v>
      </c>
    </row>
    <row r="12" spans="1:20" x14ac:dyDescent="0.25">
      <c r="B12" s="1">
        <v>9</v>
      </c>
      <c r="C12" s="1"/>
      <c r="E12" t="s">
        <v>27</v>
      </c>
      <c r="F12" s="73">
        <v>22</v>
      </c>
      <c r="G12" s="65">
        <v>7150</v>
      </c>
      <c r="H12" s="8">
        <f t="shared" si="4"/>
        <v>157300</v>
      </c>
      <c r="I12" s="60">
        <v>12</v>
      </c>
      <c r="J12" s="10">
        <f>(I12*G12)/H15</f>
        <v>7.4514742281471189E-2</v>
      </c>
      <c r="K12" s="10">
        <f t="shared" si="1"/>
        <v>1.6393243301923661</v>
      </c>
      <c r="L12" s="8">
        <v>2200</v>
      </c>
      <c r="M12" s="8"/>
      <c r="N12" s="40">
        <f t="shared" si="2"/>
        <v>48400</v>
      </c>
      <c r="O12" s="40"/>
      <c r="P12" s="69">
        <v>30</v>
      </c>
      <c r="Q12" s="69"/>
      <c r="R12" s="41">
        <f>(P12*L12)/N15</f>
        <v>0.18471872376154491</v>
      </c>
      <c r="S12" s="41"/>
      <c r="T12" s="43">
        <f t="shared" si="3"/>
        <v>4.0638119227539882</v>
      </c>
    </row>
    <row r="13" spans="1:20" x14ac:dyDescent="0.25">
      <c r="B13" s="1">
        <v>10</v>
      </c>
      <c r="C13" s="1"/>
      <c r="E13" t="s">
        <v>28</v>
      </c>
      <c r="F13" s="73">
        <v>24</v>
      </c>
      <c r="G13" s="6">
        <v>6900</v>
      </c>
      <c r="H13" s="8">
        <f t="shared" si="4"/>
        <v>165600</v>
      </c>
      <c r="I13" s="60">
        <v>12</v>
      </c>
      <c r="J13" s="10">
        <f>(I13*G13)/H15</f>
        <v>7.1909331712188981E-2</v>
      </c>
      <c r="K13" s="10">
        <f t="shared" si="1"/>
        <v>1.7258239610925354</v>
      </c>
      <c r="L13" s="8">
        <v>2300</v>
      </c>
      <c r="M13" s="8"/>
      <c r="N13" s="40">
        <f t="shared" si="2"/>
        <v>55200</v>
      </c>
      <c r="O13" s="40"/>
      <c r="P13" s="69">
        <v>30</v>
      </c>
      <c r="Q13" s="69"/>
      <c r="R13" s="41">
        <f>(P13*L13)/N15</f>
        <v>0.19311502938706968</v>
      </c>
      <c r="S13" s="41"/>
      <c r="T13" s="43">
        <f t="shared" si="3"/>
        <v>4.634760705289672</v>
      </c>
    </row>
    <row r="14" spans="1:20" x14ac:dyDescent="0.25">
      <c r="B14" s="1">
        <v>11</v>
      </c>
      <c r="C14" s="1"/>
      <c r="E14" t="s">
        <v>29</v>
      </c>
      <c r="F14" s="73">
        <v>25</v>
      </c>
      <c r="G14" s="6">
        <v>6900</v>
      </c>
      <c r="H14" s="8">
        <f t="shared" si="4"/>
        <v>172500</v>
      </c>
      <c r="I14" s="60">
        <v>12</v>
      </c>
      <c r="J14" s="10">
        <f>(I14*G14)/H15</f>
        <v>7.1909331712188981E-2</v>
      </c>
      <c r="K14" s="10">
        <f t="shared" si="1"/>
        <v>1.7977332928047245</v>
      </c>
      <c r="L14" s="8">
        <v>2300</v>
      </c>
      <c r="M14" s="8"/>
      <c r="N14" s="40">
        <f t="shared" si="2"/>
        <v>57500</v>
      </c>
      <c r="O14" s="40"/>
      <c r="P14" s="69">
        <v>30</v>
      </c>
      <c r="Q14" s="69"/>
      <c r="R14" s="41">
        <f>(P14*L14)/N15</f>
        <v>0.19311502938706968</v>
      </c>
      <c r="S14" s="41"/>
      <c r="T14" s="43">
        <f t="shared" si="3"/>
        <v>4.8278757346767422</v>
      </c>
    </row>
    <row r="15" spans="1:20" x14ac:dyDescent="0.25">
      <c r="B15" s="1">
        <v>12</v>
      </c>
      <c r="C15" s="1"/>
      <c r="F15" s="23">
        <f>SUM(F6:F14)</f>
        <v>165</v>
      </c>
      <c r="G15" s="1"/>
      <c r="H15" s="8">
        <f>SUM(H6:H14)</f>
        <v>1151450</v>
      </c>
      <c r="I15" s="4"/>
      <c r="J15" s="10"/>
      <c r="K15" s="22">
        <f>SUM(K6:K14)</f>
        <v>12</v>
      </c>
      <c r="N15" s="31">
        <f>SUM(N6:N14)</f>
        <v>357300</v>
      </c>
      <c r="O15" s="31"/>
      <c r="R15" s="42"/>
      <c r="S15" s="42"/>
      <c r="T15" s="44">
        <f>SUM(T6:T14)</f>
        <v>30</v>
      </c>
    </row>
    <row r="16" spans="1:20" x14ac:dyDescent="0.25">
      <c r="B16" s="1">
        <v>13</v>
      </c>
      <c r="C16" s="1"/>
      <c r="F16" s="4"/>
      <c r="G16" s="1"/>
      <c r="H16" s="8" t="s">
        <v>62</v>
      </c>
      <c r="I16" s="4"/>
      <c r="J16" s="4"/>
      <c r="K16" s="1"/>
    </row>
    <row r="17" spans="1:20" x14ac:dyDescent="0.25">
      <c r="B17" s="1">
        <v>14</v>
      </c>
      <c r="C17" s="1"/>
      <c r="F17" s="4"/>
      <c r="G17" s="1"/>
      <c r="H17" s="8"/>
      <c r="I17" s="4"/>
      <c r="J17" s="4"/>
      <c r="K17" s="1"/>
    </row>
    <row r="18" spans="1:20" x14ac:dyDescent="0.25">
      <c r="B18" s="1">
        <v>15</v>
      </c>
      <c r="C18" s="1"/>
      <c r="F18" s="5"/>
      <c r="G18" s="2"/>
      <c r="H18" s="9"/>
      <c r="I18" s="5"/>
      <c r="J18" s="5"/>
      <c r="K18" s="2"/>
    </row>
    <row r="19" spans="1:20" x14ac:dyDescent="0.25">
      <c r="B19" s="1">
        <v>16</v>
      </c>
      <c r="C19" s="8">
        <f>SUM(C4:C18)</f>
        <v>366000</v>
      </c>
      <c r="F19" s="5"/>
      <c r="G19" s="2"/>
      <c r="H19" s="9"/>
      <c r="I19" s="5"/>
      <c r="J19" s="5"/>
      <c r="K19" s="2"/>
    </row>
    <row r="20" spans="1:20" ht="18.75" x14ac:dyDescent="0.25">
      <c r="B20" s="2"/>
      <c r="C20" s="2"/>
      <c r="E20" s="13" t="s">
        <v>12</v>
      </c>
      <c r="F20" s="13" t="s">
        <v>4</v>
      </c>
      <c r="G20" s="13" t="s">
        <v>3</v>
      </c>
      <c r="H20" s="13" t="s">
        <v>2</v>
      </c>
      <c r="I20" s="13" t="s">
        <v>1</v>
      </c>
      <c r="J20" s="13" t="s">
        <v>13</v>
      </c>
      <c r="K20" s="2"/>
      <c r="L20" s="1" t="s">
        <v>76</v>
      </c>
      <c r="M20" s="1" t="s">
        <v>77</v>
      </c>
      <c r="N20" s="1" t="s">
        <v>80</v>
      </c>
      <c r="O20" s="1" t="s">
        <v>78</v>
      </c>
      <c r="P20" s="1" t="s">
        <v>81</v>
      </c>
      <c r="Q20" s="1" t="s">
        <v>79</v>
      </c>
      <c r="R20" s="1" t="s">
        <v>82</v>
      </c>
      <c r="S20" s="1" t="s">
        <v>83</v>
      </c>
      <c r="T20" s="1" t="s">
        <v>84</v>
      </c>
    </row>
    <row r="21" spans="1:20" ht="36.75" customHeight="1" x14ac:dyDescent="0.25">
      <c r="B21" s="61" t="s">
        <v>63</v>
      </c>
      <c r="C21" s="8">
        <f>H15-C19</f>
        <v>785450</v>
      </c>
      <c r="E21" s="36" t="s">
        <v>32</v>
      </c>
      <c r="F21" s="24">
        <v>3000</v>
      </c>
      <c r="G21" s="24">
        <v>3000</v>
      </c>
      <c r="H21" s="24">
        <v>3000</v>
      </c>
      <c r="I21" s="24">
        <v>3000</v>
      </c>
      <c r="J21" s="15"/>
      <c r="K21" s="2"/>
      <c r="L21" s="75" t="s">
        <v>74</v>
      </c>
      <c r="M21" s="75">
        <v>8</v>
      </c>
      <c r="N21" s="84">
        <f>M21*20/M28</f>
        <v>2.9090909090909092</v>
      </c>
      <c r="O21" s="75">
        <v>8</v>
      </c>
      <c r="P21" s="77">
        <f>O21*20/M28</f>
        <v>2.9090909090909092</v>
      </c>
      <c r="Q21" s="75">
        <v>8</v>
      </c>
      <c r="R21" s="77">
        <f>Q21*20/M28</f>
        <v>2.9090909090909092</v>
      </c>
      <c r="S21" s="75">
        <v>10</v>
      </c>
      <c r="T21" s="77">
        <f>S21*20/S28</f>
        <v>2.8571428571428572</v>
      </c>
    </row>
    <row r="22" spans="1:20" ht="18.75" x14ac:dyDescent="0.25">
      <c r="B22" s="2"/>
      <c r="C22" s="2"/>
      <c r="E22" s="37" t="s">
        <v>15</v>
      </c>
      <c r="F22" s="25">
        <v>11000</v>
      </c>
      <c r="G22" s="17">
        <v>11000</v>
      </c>
      <c r="H22" s="17">
        <v>11000</v>
      </c>
      <c r="I22" s="17">
        <v>9400</v>
      </c>
      <c r="J22" s="16"/>
      <c r="K22" s="2"/>
      <c r="L22" s="75" t="s">
        <v>42</v>
      </c>
      <c r="M22" s="75">
        <v>30</v>
      </c>
      <c r="N22" s="85">
        <f>M22*20/M28</f>
        <v>10.909090909090908</v>
      </c>
      <c r="O22" s="76">
        <v>30</v>
      </c>
      <c r="P22" s="76">
        <f>O22*20/M28</f>
        <v>10.909090909090908</v>
      </c>
      <c r="Q22" s="76">
        <v>30</v>
      </c>
      <c r="R22" s="85">
        <f>Q22*20/M28</f>
        <v>10.909090909090908</v>
      </c>
      <c r="S22" s="76">
        <v>33</v>
      </c>
      <c r="T22" s="85">
        <f>S22*20/S28</f>
        <v>9.4285714285714288</v>
      </c>
    </row>
    <row r="23" spans="1:20" ht="18.75" x14ac:dyDescent="0.25">
      <c r="A23" t="s">
        <v>30</v>
      </c>
      <c r="B23" s="62" t="s">
        <v>65</v>
      </c>
      <c r="C23" s="62" t="s">
        <v>66</v>
      </c>
      <c r="D23" s="63" t="s">
        <v>67</v>
      </c>
      <c r="E23" s="36" t="s">
        <v>16</v>
      </c>
      <c r="F23" s="18">
        <f>F22-(F24+F25)</f>
        <v>6900</v>
      </c>
      <c r="G23" s="26">
        <f>G22-(G24+G25)</f>
        <v>7150</v>
      </c>
      <c r="H23" s="26">
        <f>H22-(H24+H25)</f>
        <v>7400</v>
      </c>
      <c r="I23" s="26">
        <f>I22-(I24+I25)</f>
        <v>6500</v>
      </c>
      <c r="J23" s="14"/>
      <c r="K23" s="2"/>
      <c r="L23" s="1" t="s">
        <v>75</v>
      </c>
      <c r="M23" s="1">
        <f>N23*M22/N22</f>
        <v>18.724999999999998</v>
      </c>
      <c r="N23" s="10">
        <f>N22-(N24+N25)</f>
        <v>6.8090909090909086</v>
      </c>
      <c r="O23" s="1"/>
      <c r="P23" s="10">
        <f>P22-(P24+P25)</f>
        <v>7.0590909090909086</v>
      </c>
      <c r="Q23" s="1"/>
      <c r="R23" s="10">
        <f>R22-(R24+R25)</f>
        <v>7.3090909090909086</v>
      </c>
      <c r="S23" s="1"/>
      <c r="T23" s="10">
        <f>T22-(T24+T25)</f>
        <v>6.5285714285714285</v>
      </c>
    </row>
    <row r="24" spans="1:20" ht="18.75" x14ac:dyDescent="0.25">
      <c r="A24" s="2" t="s">
        <v>68</v>
      </c>
      <c r="B24" s="2">
        <v>0.06</v>
      </c>
      <c r="C24" s="9">
        <v>1500</v>
      </c>
      <c r="D24" s="32">
        <f>B24*C24</f>
        <v>90</v>
      </c>
      <c r="E24" s="37" t="s">
        <v>17</v>
      </c>
      <c r="F24" s="27">
        <v>2300</v>
      </c>
      <c r="G24" s="27">
        <v>2200</v>
      </c>
      <c r="H24" s="27">
        <v>2100</v>
      </c>
      <c r="I24" s="27">
        <v>2000</v>
      </c>
      <c r="J24" s="16"/>
      <c r="K24" s="2"/>
      <c r="L24" s="1" t="s">
        <v>73</v>
      </c>
      <c r="M24" s="1">
        <f>N24*M22/N22</f>
        <v>6.3250000000000002</v>
      </c>
      <c r="N24" s="10">
        <v>2.2999999999999998</v>
      </c>
      <c r="O24" s="1"/>
      <c r="P24" s="10">
        <v>2.2000000000000002</v>
      </c>
      <c r="Q24" s="1"/>
      <c r="R24" s="10">
        <v>2.1</v>
      </c>
      <c r="S24" s="1"/>
      <c r="T24" s="10">
        <v>2</v>
      </c>
    </row>
    <row r="25" spans="1:20" ht="18.75" x14ac:dyDescent="0.25">
      <c r="A25" s="2" t="s">
        <v>69</v>
      </c>
      <c r="B25" s="30">
        <v>0.1</v>
      </c>
      <c r="C25" s="9">
        <v>1500</v>
      </c>
      <c r="D25" s="32">
        <f t="shared" ref="D25:D27" si="5">B25*C25</f>
        <v>150</v>
      </c>
      <c r="E25" s="36" t="s">
        <v>18</v>
      </c>
      <c r="F25" s="28">
        <v>1800</v>
      </c>
      <c r="G25" s="28">
        <v>1650</v>
      </c>
      <c r="H25" s="28">
        <v>1500</v>
      </c>
      <c r="I25" s="28">
        <v>900</v>
      </c>
      <c r="J25" s="14"/>
      <c r="K25" s="2"/>
      <c r="L25" s="1" t="s">
        <v>30</v>
      </c>
      <c r="M25" s="1">
        <f>M22*N25/N22</f>
        <v>4.95</v>
      </c>
      <c r="N25" s="10">
        <v>1.8</v>
      </c>
      <c r="O25" s="1"/>
      <c r="P25" s="10">
        <v>1.65</v>
      </c>
      <c r="Q25" s="1"/>
      <c r="R25" s="10">
        <v>1.5</v>
      </c>
      <c r="S25" s="1"/>
      <c r="T25" s="10">
        <v>0.9</v>
      </c>
    </row>
    <row r="26" spans="1:20" ht="18.75" x14ac:dyDescent="0.25">
      <c r="A26" s="30" t="s">
        <v>70</v>
      </c>
      <c r="B26" s="30">
        <v>0.11</v>
      </c>
      <c r="C26" s="9">
        <v>1500</v>
      </c>
      <c r="D26" s="32">
        <f t="shared" si="5"/>
        <v>165</v>
      </c>
      <c r="E26" s="37" t="s">
        <v>19</v>
      </c>
      <c r="F26" s="29">
        <v>6000</v>
      </c>
      <c r="G26" s="29">
        <v>6000</v>
      </c>
      <c r="H26" s="29">
        <v>6000</v>
      </c>
      <c r="I26" s="29">
        <v>7600</v>
      </c>
      <c r="J26" s="16"/>
      <c r="K26" s="2"/>
      <c r="L26" s="75" t="s">
        <v>43</v>
      </c>
      <c r="M26" s="75">
        <v>17</v>
      </c>
      <c r="N26" s="77">
        <f>M26*20/M28</f>
        <v>6.1818181818181817</v>
      </c>
      <c r="O26" s="75">
        <v>17</v>
      </c>
      <c r="P26" s="77">
        <f>O26*20/M28</f>
        <v>6.1818181818181817</v>
      </c>
      <c r="Q26" s="75">
        <v>17</v>
      </c>
      <c r="R26" s="77">
        <f>Q26*20/M28</f>
        <v>6.1818181818181817</v>
      </c>
      <c r="S26" s="75">
        <v>27</v>
      </c>
      <c r="T26" s="77">
        <f>S26*20/S28</f>
        <v>7.7142857142857144</v>
      </c>
    </row>
    <row r="27" spans="1:20" x14ac:dyDescent="0.25">
      <c r="A27" s="30" t="s">
        <v>71</v>
      </c>
      <c r="B27" s="30">
        <v>0.12</v>
      </c>
      <c r="C27" s="9">
        <v>1500</v>
      </c>
      <c r="D27" s="32">
        <f t="shared" si="5"/>
        <v>180</v>
      </c>
      <c r="E27" s="38"/>
      <c r="F27" s="19"/>
      <c r="G27" s="19"/>
      <c r="H27" s="19"/>
      <c r="I27" s="19"/>
      <c r="J27" s="20"/>
      <c r="K27" s="2"/>
      <c r="L27" s="1"/>
      <c r="M27" s="1"/>
      <c r="N27" s="1"/>
      <c r="O27" s="1"/>
      <c r="P27" s="1"/>
      <c r="Q27" s="1"/>
      <c r="R27" s="1"/>
      <c r="S27" s="1"/>
      <c r="T27" s="1"/>
    </row>
    <row r="28" spans="1:20" ht="18.75" x14ac:dyDescent="0.25">
      <c r="B28" s="2"/>
      <c r="C28" s="2"/>
      <c r="D28" s="31"/>
      <c r="E28" s="39" t="s">
        <v>20</v>
      </c>
      <c r="F28" s="29">
        <f>F21+F22+F26</f>
        <v>20000</v>
      </c>
      <c r="G28" s="29">
        <f t="shared" ref="G28:I28" si="6">G21+G22+G26</f>
        <v>20000</v>
      </c>
      <c r="H28" s="29">
        <f t="shared" si="6"/>
        <v>20000</v>
      </c>
      <c r="I28" s="29">
        <f t="shared" si="6"/>
        <v>20000</v>
      </c>
      <c r="J28" s="21"/>
      <c r="K28" s="2"/>
      <c r="L28" s="75" t="s">
        <v>44</v>
      </c>
      <c r="M28" s="75">
        <f>M21+M22+M26</f>
        <v>55</v>
      </c>
      <c r="N28" s="77">
        <f t="shared" ref="N28:T28" si="7">N21+N22+N26</f>
        <v>20</v>
      </c>
      <c r="O28" s="75">
        <f t="shared" si="7"/>
        <v>55</v>
      </c>
      <c r="P28" s="77">
        <f t="shared" si="7"/>
        <v>20</v>
      </c>
      <c r="Q28" s="75">
        <f t="shared" si="7"/>
        <v>55</v>
      </c>
      <c r="R28" s="77">
        <f t="shared" si="7"/>
        <v>20</v>
      </c>
      <c r="S28" s="75">
        <f t="shared" si="7"/>
        <v>70</v>
      </c>
      <c r="T28" s="77">
        <f t="shared" si="7"/>
        <v>20</v>
      </c>
    </row>
    <row r="29" spans="1:20" x14ac:dyDescent="0.25">
      <c r="A29" t="s">
        <v>31</v>
      </c>
      <c r="B29">
        <v>0.03</v>
      </c>
      <c r="C29" s="9">
        <v>1500</v>
      </c>
      <c r="D29" s="74">
        <f>B29*C29</f>
        <v>45</v>
      </c>
      <c r="F29" s="5"/>
      <c r="G29" s="2"/>
      <c r="H29" s="9"/>
      <c r="I29" s="5"/>
      <c r="J29" s="5"/>
      <c r="K29" s="2"/>
      <c r="L29" s="1"/>
      <c r="M29" s="1"/>
      <c r="N29" s="1"/>
      <c r="O29" s="1"/>
      <c r="P29" s="1"/>
      <c r="Q29" s="1"/>
      <c r="R29" s="1"/>
      <c r="S29" s="1"/>
      <c r="T29" s="1"/>
    </row>
    <row r="31" spans="1:20" ht="16.5" thickBot="1" x14ac:dyDescent="0.3"/>
    <row r="32" spans="1:20" ht="42" customHeight="1" thickBot="1" x14ac:dyDescent="0.3">
      <c r="B32" s="13" t="s">
        <v>12</v>
      </c>
      <c r="C32" s="13" t="s">
        <v>4</v>
      </c>
      <c r="D32" s="13" t="s">
        <v>3</v>
      </c>
      <c r="E32" s="13" t="s">
        <v>2</v>
      </c>
      <c r="F32" s="13" t="s">
        <v>1</v>
      </c>
      <c r="G32" s="13" t="s">
        <v>13</v>
      </c>
      <c r="J32" s="78" t="s">
        <v>59</v>
      </c>
      <c r="K32" s="79"/>
      <c r="L32" s="79"/>
      <c r="M32" s="80"/>
    </row>
    <row r="33" spans="2:13" ht="39" customHeight="1" thickBot="1" x14ac:dyDescent="0.3">
      <c r="B33" s="33" t="s">
        <v>14</v>
      </c>
      <c r="C33" s="24">
        <v>3300</v>
      </c>
      <c r="D33" s="24">
        <v>3300</v>
      </c>
      <c r="E33" s="24">
        <v>3300</v>
      </c>
      <c r="F33" s="24">
        <v>3300</v>
      </c>
      <c r="G33" s="15"/>
      <c r="J33" s="54" t="s">
        <v>12</v>
      </c>
      <c r="K33" s="55" t="s">
        <v>52</v>
      </c>
      <c r="L33" s="55" t="s">
        <v>53</v>
      </c>
      <c r="M33" s="55" t="s">
        <v>54</v>
      </c>
    </row>
    <row r="34" spans="2:13" ht="42" customHeight="1" thickBot="1" x14ac:dyDescent="0.3">
      <c r="B34" s="34" t="s">
        <v>15</v>
      </c>
      <c r="C34" s="25">
        <v>10700</v>
      </c>
      <c r="D34" s="25">
        <v>10700</v>
      </c>
      <c r="E34" s="25">
        <v>10700</v>
      </c>
      <c r="F34" s="17">
        <v>9100</v>
      </c>
      <c r="G34" s="16"/>
      <c r="J34" s="56" t="s">
        <v>55</v>
      </c>
      <c r="K34" s="57">
        <v>0.55000000000000004</v>
      </c>
      <c r="L34" s="58" t="s">
        <v>50</v>
      </c>
      <c r="M34" s="59">
        <v>20000</v>
      </c>
    </row>
    <row r="35" spans="2:13" ht="25.5" customHeight="1" thickBot="1" x14ac:dyDescent="0.3">
      <c r="B35" s="33" t="s">
        <v>16</v>
      </c>
      <c r="C35" s="18">
        <f>C34-(C36+C37)</f>
        <v>6600</v>
      </c>
      <c r="D35" s="26">
        <f>D34-(D36+D37)</f>
        <v>7000</v>
      </c>
      <c r="E35" s="26">
        <f>E34-(E36+E37)</f>
        <v>7250</v>
      </c>
      <c r="F35" s="26">
        <f>F34-(F36+F37)</f>
        <v>6200</v>
      </c>
      <c r="G35" s="14"/>
      <c r="J35" s="81" t="s">
        <v>56</v>
      </c>
      <c r="K35" s="82"/>
      <c r="L35" s="82"/>
      <c r="M35" s="83"/>
    </row>
    <row r="36" spans="2:13" ht="25.5" customHeight="1" thickBot="1" x14ac:dyDescent="0.3">
      <c r="B36" s="34" t="s">
        <v>17</v>
      </c>
      <c r="C36" s="27">
        <v>2300</v>
      </c>
      <c r="D36" s="27">
        <v>2200</v>
      </c>
      <c r="E36" s="27">
        <v>2100</v>
      </c>
      <c r="F36" s="27">
        <v>2000</v>
      </c>
      <c r="G36" s="16"/>
      <c r="J36" s="56" t="s">
        <v>42</v>
      </c>
      <c r="K36" s="57">
        <v>0.35</v>
      </c>
      <c r="L36" s="58" t="s">
        <v>57</v>
      </c>
      <c r="M36" s="59">
        <f>K36*M34/K34</f>
        <v>12727.272727272726</v>
      </c>
    </row>
    <row r="37" spans="2:13" ht="25.5" customHeight="1" thickBot="1" x14ac:dyDescent="0.3">
      <c r="B37" s="33" t="s">
        <v>18</v>
      </c>
      <c r="C37" s="28">
        <v>1800</v>
      </c>
      <c r="D37" s="28">
        <v>1500</v>
      </c>
      <c r="E37" s="28">
        <v>1350</v>
      </c>
      <c r="F37" s="28">
        <v>900</v>
      </c>
      <c r="G37" s="14"/>
      <c r="J37" s="50" t="s">
        <v>43</v>
      </c>
      <c r="K37" s="51">
        <v>0.2</v>
      </c>
      <c r="L37" s="52" t="s">
        <v>58</v>
      </c>
      <c r="M37" s="53">
        <f>M34-M36</f>
        <v>7272.7272727272739</v>
      </c>
    </row>
    <row r="38" spans="2:13" ht="25.5" customHeight="1" x14ac:dyDescent="0.25">
      <c r="B38" s="34" t="s">
        <v>19</v>
      </c>
      <c r="C38" s="29">
        <v>6000</v>
      </c>
      <c r="D38" s="29">
        <v>6000</v>
      </c>
      <c r="E38" s="29">
        <v>6000</v>
      </c>
      <c r="F38" s="29">
        <v>7600</v>
      </c>
      <c r="G38" s="16"/>
    </row>
    <row r="39" spans="2:13" ht="25.5" customHeight="1" x14ac:dyDescent="0.25">
      <c r="B39" s="35"/>
      <c r="C39" s="19"/>
      <c r="D39" s="19"/>
      <c r="E39" s="19"/>
      <c r="F39" s="19"/>
      <c r="G39" s="20"/>
    </row>
    <row r="40" spans="2:13" ht="25.5" customHeight="1" x14ac:dyDescent="0.25">
      <c r="B40" s="21" t="s">
        <v>20</v>
      </c>
      <c r="C40" s="29">
        <f>C33+C34+C38</f>
        <v>20000</v>
      </c>
      <c r="D40" s="29">
        <f t="shared" ref="D40:F40" si="8">D33+D34+D38</f>
        <v>20000</v>
      </c>
      <c r="E40" s="29">
        <f t="shared" si="8"/>
        <v>20000</v>
      </c>
      <c r="F40" s="29">
        <f t="shared" si="8"/>
        <v>20000</v>
      </c>
      <c r="G40" s="21"/>
    </row>
  </sheetData>
  <mergeCells count="2">
    <mergeCell ref="J32:M32"/>
    <mergeCell ref="J35:M3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0"/>
  <sheetViews>
    <sheetView tabSelected="1" workbookViewId="0">
      <selection activeCell="J3" sqref="J3"/>
    </sheetView>
  </sheetViews>
  <sheetFormatPr defaultRowHeight="15.75" x14ac:dyDescent="0.25"/>
  <cols>
    <col min="1" max="2" width="7.125" customWidth="1"/>
    <col min="3" max="3" width="13.625" customWidth="1"/>
    <col min="4" max="4" width="12.25" customWidth="1"/>
    <col min="5" max="5" width="13.125" customWidth="1"/>
    <col min="6" max="6" width="11" style="3" customWidth="1"/>
    <col min="7" max="7" width="14.25" customWidth="1"/>
    <col min="8" max="8" width="12.5" style="7" customWidth="1"/>
    <col min="9" max="9" width="12.25" style="3" customWidth="1"/>
    <col min="10" max="10" width="12.375" style="3" customWidth="1"/>
    <col min="11" max="11" width="13.625" customWidth="1"/>
    <col min="12" max="12" width="12.125" customWidth="1"/>
    <col min="13" max="13" width="8.875" customWidth="1"/>
    <col min="14" max="14" width="11.375" customWidth="1"/>
    <col min="15" max="15" width="8.625" customWidth="1"/>
    <col min="16" max="17" width="6.625" customWidth="1"/>
    <col min="18" max="18" width="11.25" customWidth="1"/>
    <col min="19" max="19" width="7.625" customWidth="1"/>
    <col min="20" max="20" width="10.875" customWidth="1"/>
  </cols>
  <sheetData>
    <row r="2" spans="1:20" ht="18.75" x14ac:dyDescent="0.3">
      <c r="B2" t="s">
        <v>5</v>
      </c>
      <c r="D2" s="70" t="s">
        <v>87</v>
      </c>
      <c r="G2" t="s">
        <v>85</v>
      </c>
    </row>
    <row r="3" spans="1:20" x14ac:dyDescent="0.25">
      <c r="B3" t="s">
        <v>7</v>
      </c>
      <c r="D3" t="s">
        <v>73</v>
      </c>
      <c r="N3" t="s">
        <v>73</v>
      </c>
    </row>
    <row r="4" spans="1:20" x14ac:dyDescent="0.25">
      <c r="B4" s="1">
        <v>1</v>
      </c>
      <c r="C4" s="66">
        <v>306000</v>
      </c>
      <c r="H4" s="7" t="s">
        <v>5</v>
      </c>
    </row>
    <row r="5" spans="1:20" x14ac:dyDescent="0.25">
      <c r="B5" s="1">
        <v>2</v>
      </c>
      <c r="C5" s="66"/>
      <c r="F5" s="4" t="s">
        <v>0</v>
      </c>
      <c r="G5" s="1" t="s">
        <v>10</v>
      </c>
      <c r="H5" s="8" t="s">
        <v>9</v>
      </c>
      <c r="I5" s="4" t="s">
        <v>8</v>
      </c>
      <c r="J5" s="12" t="s">
        <v>6</v>
      </c>
      <c r="K5" s="1" t="s">
        <v>11</v>
      </c>
      <c r="L5" s="1" t="s">
        <v>33</v>
      </c>
      <c r="M5" s="1"/>
      <c r="N5" s="1" t="s">
        <v>34</v>
      </c>
      <c r="O5" s="1"/>
      <c r="P5" s="1" t="s">
        <v>35</v>
      </c>
      <c r="Q5" s="1"/>
      <c r="R5" s="1" t="s">
        <v>36</v>
      </c>
      <c r="S5" s="1"/>
      <c r="T5" s="1" t="s">
        <v>37</v>
      </c>
    </row>
    <row r="6" spans="1:20" x14ac:dyDescent="0.25">
      <c r="B6" s="1">
        <v>3</v>
      </c>
      <c r="C6" s="67"/>
      <c r="E6" t="s">
        <v>21</v>
      </c>
      <c r="F6" s="72">
        <v>6</v>
      </c>
      <c r="G6" s="64">
        <v>6200</v>
      </c>
      <c r="H6" s="8">
        <f t="shared" ref="H6:H7" si="0">F6*G6</f>
        <v>37200</v>
      </c>
      <c r="I6" s="60">
        <v>12</v>
      </c>
      <c r="J6" s="10">
        <f>(I6*G6)/H15</f>
        <v>6.6798347997845217E-2</v>
      </c>
      <c r="K6" s="10">
        <f t="shared" ref="K6:K14" si="1">J6*F6</f>
        <v>0.40079008798707128</v>
      </c>
      <c r="L6" s="8">
        <v>2000</v>
      </c>
      <c r="M6" s="8"/>
      <c r="N6" s="40">
        <f>F6*L6</f>
        <v>12000</v>
      </c>
      <c r="O6" s="40"/>
      <c r="P6" s="69">
        <v>30</v>
      </c>
      <c r="Q6" s="69"/>
      <c r="R6" s="41">
        <f>(P6*L6)/N15</f>
        <v>0.16792611251049538</v>
      </c>
      <c r="S6" s="41"/>
      <c r="T6" s="43">
        <f>R6*F6</f>
        <v>1.0075566750629723</v>
      </c>
    </row>
    <row r="7" spans="1:20" x14ac:dyDescent="0.25">
      <c r="B7" s="1">
        <v>4</v>
      </c>
      <c r="C7" s="66">
        <v>33000</v>
      </c>
      <c r="E7" t="s">
        <v>22</v>
      </c>
      <c r="F7" s="73">
        <v>16</v>
      </c>
      <c r="G7" s="64">
        <v>6200</v>
      </c>
      <c r="H7" s="8">
        <f t="shared" si="0"/>
        <v>99200</v>
      </c>
      <c r="I7" s="60">
        <v>12</v>
      </c>
      <c r="J7" s="10">
        <f>(I7*G7)/H15</f>
        <v>6.6798347997845217E-2</v>
      </c>
      <c r="K7" s="10">
        <f t="shared" si="1"/>
        <v>1.0687735679655235</v>
      </c>
      <c r="L7" s="8">
        <v>2000</v>
      </c>
      <c r="M7" s="8"/>
      <c r="N7" s="40">
        <f t="shared" ref="N7:N14" si="2">F7*L7</f>
        <v>32000</v>
      </c>
      <c r="O7" s="40"/>
      <c r="P7" s="69">
        <v>30</v>
      </c>
      <c r="Q7" s="69"/>
      <c r="R7" s="41">
        <f>(P7*L7)/N15</f>
        <v>0.16792611251049538</v>
      </c>
      <c r="S7" s="41"/>
      <c r="T7" s="43">
        <f t="shared" ref="T7:T14" si="3">R7*F7</f>
        <v>2.6868178001679262</v>
      </c>
    </row>
    <row r="8" spans="1:20" x14ac:dyDescent="0.25">
      <c r="B8" s="1">
        <v>5</v>
      </c>
      <c r="C8" s="67">
        <v>5000</v>
      </c>
      <c r="E8" t="s">
        <v>23</v>
      </c>
      <c r="F8" s="73">
        <v>15</v>
      </c>
      <c r="G8" s="64">
        <v>6200</v>
      </c>
      <c r="H8" s="8">
        <f>F8*G8</f>
        <v>93000</v>
      </c>
      <c r="I8" s="60">
        <v>12</v>
      </c>
      <c r="J8" s="10">
        <f>(I8*G8)/H15</f>
        <v>6.6798347997845217E-2</v>
      </c>
      <c r="K8" s="10">
        <f t="shared" si="1"/>
        <v>1.0019752199676784</v>
      </c>
      <c r="L8" s="8">
        <v>2000</v>
      </c>
      <c r="M8" s="8"/>
      <c r="N8" s="40">
        <f t="shared" si="2"/>
        <v>30000</v>
      </c>
      <c r="O8" s="40"/>
      <c r="P8" s="69">
        <v>30</v>
      </c>
      <c r="Q8" s="69"/>
      <c r="R8" s="41">
        <f>(P8*L8)/N15</f>
        <v>0.16792611251049538</v>
      </c>
      <c r="S8" s="41"/>
      <c r="T8" s="43">
        <f t="shared" si="3"/>
        <v>2.5188916876574305</v>
      </c>
    </row>
    <row r="9" spans="1:20" x14ac:dyDescent="0.25">
      <c r="B9" s="1">
        <v>6</v>
      </c>
      <c r="C9" s="66">
        <v>5000</v>
      </c>
      <c r="E9" t="s">
        <v>24</v>
      </c>
      <c r="F9" s="73">
        <v>17</v>
      </c>
      <c r="G9" s="65">
        <v>7250</v>
      </c>
      <c r="H9" s="8">
        <f t="shared" ref="H9:H14" si="4">F9*G9</f>
        <v>123250</v>
      </c>
      <c r="I9" s="60">
        <v>12</v>
      </c>
      <c r="J9" s="10">
        <f>(I9*G9)/H15</f>
        <v>7.8110971449093194E-2</v>
      </c>
      <c r="K9" s="10">
        <f t="shared" si="1"/>
        <v>1.3278865146345844</v>
      </c>
      <c r="L9" s="8">
        <v>2100</v>
      </c>
      <c r="M9" s="8"/>
      <c r="N9" s="40">
        <f t="shared" si="2"/>
        <v>35700</v>
      </c>
      <c r="O9" s="40"/>
      <c r="P9" s="69">
        <v>30</v>
      </c>
      <c r="Q9" s="69"/>
      <c r="R9" s="41">
        <f>(P9*L9)/N15</f>
        <v>0.17632241813602015</v>
      </c>
      <c r="S9" s="41"/>
      <c r="T9" s="43">
        <f t="shared" si="3"/>
        <v>2.9974811083123427</v>
      </c>
    </row>
    <row r="10" spans="1:20" x14ac:dyDescent="0.25">
      <c r="A10" t="s">
        <v>61</v>
      </c>
      <c r="B10" s="1">
        <v>7</v>
      </c>
      <c r="C10" s="66">
        <v>17000</v>
      </c>
      <c r="E10" t="s">
        <v>25</v>
      </c>
      <c r="F10" s="73">
        <v>15</v>
      </c>
      <c r="G10" s="65">
        <v>7250</v>
      </c>
      <c r="H10" s="8">
        <f t="shared" si="4"/>
        <v>108750</v>
      </c>
      <c r="I10" s="60">
        <v>12</v>
      </c>
      <c r="J10" s="10">
        <f>(I10*G10)/H15</f>
        <v>7.8110971449093194E-2</v>
      </c>
      <c r="K10" s="10">
        <f t="shared" si="1"/>
        <v>1.1716645717363978</v>
      </c>
      <c r="L10" s="8">
        <v>2100</v>
      </c>
      <c r="M10" s="8"/>
      <c r="N10" s="40">
        <f t="shared" si="2"/>
        <v>31500</v>
      </c>
      <c r="O10" s="40"/>
      <c r="P10" s="69">
        <v>30</v>
      </c>
      <c r="Q10" s="69"/>
      <c r="R10" s="41">
        <f>(P10*L10)/N15</f>
        <v>0.17632241813602015</v>
      </c>
      <c r="S10" s="41"/>
      <c r="T10" s="43">
        <f t="shared" si="3"/>
        <v>2.644836272040302</v>
      </c>
    </row>
    <row r="11" spans="1:20" x14ac:dyDescent="0.25">
      <c r="B11" s="1">
        <v>8</v>
      </c>
      <c r="C11" s="1"/>
      <c r="E11" t="s">
        <v>26</v>
      </c>
      <c r="F11" s="73">
        <v>25</v>
      </c>
      <c r="G11" s="65">
        <v>7000</v>
      </c>
      <c r="H11" s="8">
        <f t="shared" si="4"/>
        <v>175000</v>
      </c>
      <c r="I11" s="60">
        <v>12</v>
      </c>
      <c r="J11" s="10">
        <f>(I11*G11)/H15</f>
        <v>7.5417489674986529E-2</v>
      </c>
      <c r="K11" s="10">
        <f t="shared" si="1"/>
        <v>1.8854372418746632</v>
      </c>
      <c r="L11" s="8">
        <v>2200</v>
      </c>
      <c r="M11" s="8"/>
      <c r="N11" s="40">
        <f t="shared" si="2"/>
        <v>55000</v>
      </c>
      <c r="O11" s="40"/>
      <c r="P11" s="69">
        <v>30</v>
      </c>
      <c r="Q11" s="69"/>
      <c r="R11" s="41">
        <f>(P11*L11)/N15</f>
        <v>0.18471872376154491</v>
      </c>
      <c r="S11" s="41"/>
      <c r="T11" s="43">
        <f t="shared" si="3"/>
        <v>4.6179680940386225</v>
      </c>
    </row>
    <row r="12" spans="1:20" x14ac:dyDescent="0.25">
      <c r="B12" s="1">
        <v>9</v>
      </c>
      <c r="C12" s="1"/>
      <c r="E12" t="s">
        <v>27</v>
      </c>
      <c r="F12" s="73">
        <v>22</v>
      </c>
      <c r="G12" s="65">
        <v>7000</v>
      </c>
      <c r="H12" s="8">
        <f t="shared" si="4"/>
        <v>154000</v>
      </c>
      <c r="I12" s="60">
        <v>12</v>
      </c>
      <c r="J12" s="10">
        <f>(I12*G12)/H15</f>
        <v>7.5417489674986529E-2</v>
      </c>
      <c r="K12" s="10">
        <f t="shared" si="1"/>
        <v>1.6591847728497036</v>
      </c>
      <c r="L12" s="8">
        <v>2200</v>
      </c>
      <c r="M12" s="8"/>
      <c r="N12" s="40">
        <f t="shared" si="2"/>
        <v>48400</v>
      </c>
      <c r="O12" s="40"/>
      <c r="P12" s="69">
        <v>30</v>
      </c>
      <c r="Q12" s="69"/>
      <c r="R12" s="41">
        <f>(P12*L12)/N15</f>
        <v>0.18471872376154491</v>
      </c>
      <c r="S12" s="41"/>
      <c r="T12" s="43">
        <f t="shared" si="3"/>
        <v>4.0638119227539882</v>
      </c>
    </row>
    <row r="13" spans="1:20" x14ac:dyDescent="0.25">
      <c r="B13" s="1">
        <v>10</v>
      </c>
      <c r="C13" s="1"/>
      <c r="E13" t="s">
        <v>28</v>
      </c>
      <c r="F13" s="73">
        <v>24</v>
      </c>
      <c r="G13" s="6">
        <v>6600</v>
      </c>
      <c r="H13" s="8">
        <f t="shared" si="4"/>
        <v>158400</v>
      </c>
      <c r="I13" s="60">
        <v>12</v>
      </c>
      <c r="J13" s="10">
        <f>(I13*G13)/H15</f>
        <v>7.1107918836415873E-2</v>
      </c>
      <c r="K13" s="10">
        <f t="shared" si="1"/>
        <v>1.706590052073981</v>
      </c>
      <c r="L13" s="8">
        <v>2300</v>
      </c>
      <c r="M13" s="8"/>
      <c r="N13" s="40">
        <f t="shared" si="2"/>
        <v>55200</v>
      </c>
      <c r="O13" s="40"/>
      <c r="P13" s="69">
        <v>30</v>
      </c>
      <c r="Q13" s="69"/>
      <c r="R13" s="41">
        <f>(P13*L13)/N15</f>
        <v>0.19311502938706968</v>
      </c>
      <c r="S13" s="41"/>
      <c r="T13" s="43">
        <f t="shared" si="3"/>
        <v>4.634760705289672</v>
      </c>
    </row>
    <row r="14" spans="1:20" x14ac:dyDescent="0.25">
      <c r="B14" s="1">
        <v>11</v>
      </c>
      <c r="C14" s="1"/>
      <c r="E14" t="s">
        <v>29</v>
      </c>
      <c r="F14" s="73">
        <v>25</v>
      </c>
      <c r="G14" s="6">
        <v>6600</v>
      </c>
      <c r="H14" s="8">
        <f t="shared" si="4"/>
        <v>165000</v>
      </c>
      <c r="I14" s="60">
        <v>12</v>
      </c>
      <c r="J14" s="10">
        <f>(I14*G14)/H15</f>
        <v>7.1107918836415873E-2</v>
      </c>
      <c r="K14" s="10">
        <f t="shared" si="1"/>
        <v>1.7776979709103968</v>
      </c>
      <c r="L14" s="8">
        <v>2300</v>
      </c>
      <c r="M14" s="8"/>
      <c r="N14" s="40">
        <f t="shared" si="2"/>
        <v>57500</v>
      </c>
      <c r="O14" s="40"/>
      <c r="P14" s="69">
        <v>30</v>
      </c>
      <c r="Q14" s="69"/>
      <c r="R14" s="41">
        <f>(P14*L14)/N15</f>
        <v>0.19311502938706968</v>
      </c>
      <c r="S14" s="41"/>
      <c r="T14" s="43">
        <f t="shared" si="3"/>
        <v>4.8278757346767422</v>
      </c>
    </row>
    <row r="15" spans="1:20" x14ac:dyDescent="0.25">
      <c r="B15" s="1">
        <v>12</v>
      </c>
      <c r="C15" s="1"/>
      <c r="E15" t="s">
        <v>44</v>
      </c>
      <c r="F15" s="23">
        <f>SUM(F6:F14)</f>
        <v>165</v>
      </c>
      <c r="G15" s="1"/>
      <c r="H15" s="8">
        <f>SUM(H6:H14)</f>
        <v>1113800</v>
      </c>
      <c r="I15" s="4"/>
      <c r="J15" s="10"/>
      <c r="K15" s="22">
        <f>SUM(K6:K14)</f>
        <v>12</v>
      </c>
      <c r="N15" s="31">
        <f>SUM(N6:N14)</f>
        <v>357300</v>
      </c>
      <c r="O15" s="31"/>
      <c r="R15" s="42"/>
      <c r="S15" s="42"/>
      <c r="T15" s="86">
        <f>SUM(T6:T14)</f>
        <v>30</v>
      </c>
    </row>
    <row r="16" spans="1:20" x14ac:dyDescent="0.25">
      <c r="B16" s="1">
        <v>13</v>
      </c>
      <c r="C16" s="1"/>
      <c r="F16" s="4"/>
      <c r="G16" s="1"/>
      <c r="H16" s="8" t="s">
        <v>62</v>
      </c>
      <c r="I16" s="4"/>
      <c r="J16" s="4"/>
      <c r="K16" s="1"/>
      <c r="N16" t="s">
        <v>62</v>
      </c>
    </row>
    <row r="17" spans="1:20" x14ac:dyDescent="0.25">
      <c r="B17" s="1">
        <v>14</v>
      </c>
      <c r="C17" s="1"/>
      <c r="F17" s="4"/>
      <c r="G17" s="1"/>
      <c r="H17" s="8"/>
      <c r="I17" s="4"/>
      <c r="J17" s="4"/>
      <c r="K17" s="1"/>
    </row>
    <row r="18" spans="1:20" x14ac:dyDescent="0.25">
      <c r="B18" s="1">
        <v>15</v>
      </c>
      <c r="C18" s="1"/>
      <c r="F18" s="5"/>
      <c r="G18" s="2"/>
      <c r="H18" s="9"/>
      <c r="I18" s="5"/>
      <c r="J18" s="5"/>
      <c r="K18" s="2"/>
    </row>
    <row r="19" spans="1:20" x14ac:dyDescent="0.25">
      <c r="B19" s="1">
        <v>16</v>
      </c>
      <c r="C19" s="8">
        <f>SUM(C4:C18)</f>
        <v>366000</v>
      </c>
      <c r="F19" s="5"/>
      <c r="G19" s="2"/>
      <c r="H19" s="9"/>
      <c r="I19" s="5"/>
      <c r="J19" s="5"/>
      <c r="K19" s="2"/>
    </row>
    <row r="20" spans="1:20" ht="18.75" x14ac:dyDescent="0.25">
      <c r="B20" s="2"/>
      <c r="C20" s="2"/>
      <c r="E20" s="13" t="s">
        <v>12</v>
      </c>
      <c r="F20" s="13" t="s">
        <v>4</v>
      </c>
      <c r="G20" s="13" t="s">
        <v>3</v>
      </c>
      <c r="H20" s="13" t="s">
        <v>2</v>
      </c>
      <c r="I20" s="13" t="s">
        <v>1</v>
      </c>
      <c r="J20" s="13" t="s">
        <v>13</v>
      </c>
      <c r="K20" s="2"/>
      <c r="L20" s="1" t="s">
        <v>88</v>
      </c>
      <c r="M20" s="1" t="s">
        <v>77</v>
      </c>
      <c r="N20" s="1" t="s">
        <v>80</v>
      </c>
      <c r="O20" s="1" t="s">
        <v>78</v>
      </c>
      <c r="P20" s="1" t="s">
        <v>81</v>
      </c>
      <c r="Q20" s="1" t="s">
        <v>79</v>
      </c>
      <c r="R20" s="1" t="s">
        <v>82</v>
      </c>
      <c r="S20" s="1" t="s">
        <v>83</v>
      </c>
      <c r="T20" s="1" t="s">
        <v>84</v>
      </c>
    </row>
    <row r="21" spans="1:20" ht="36.75" customHeight="1" x14ac:dyDescent="0.25">
      <c r="B21" s="61" t="s">
        <v>63</v>
      </c>
      <c r="C21" s="8">
        <f>H15-C19</f>
        <v>747800</v>
      </c>
      <c r="E21" s="36" t="s">
        <v>32</v>
      </c>
      <c r="F21" s="24">
        <v>3000</v>
      </c>
      <c r="G21" s="24">
        <v>3000</v>
      </c>
      <c r="H21" s="24">
        <v>3000</v>
      </c>
      <c r="I21" s="24">
        <v>3000</v>
      </c>
      <c r="J21" s="15"/>
      <c r="K21" s="2"/>
      <c r="L21" s="75" t="s">
        <v>74</v>
      </c>
      <c r="M21" s="75">
        <v>9</v>
      </c>
      <c r="N21" s="75">
        <f>M21*20/M28</f>
        <v>3.2727272727272729</v>
      </c>
      <c r="O21" s="75">
        <v>9</v>
      </c>
      <c r="P21" s="75">
        <f>O21*20/M28</f>
        <v>3.2727272727272729</v>
      </c>
      <c r="Q21" s="75">
        <v>9</v>
      </c>
      <c r="R21" s="75">
        <f>Q21*20/M28</f>
        <v>3.2727272727272729</v>
      </c>
      <c r="S21" s="75">
        <v>12</v>
      </c>
      <c r="T21" s="75">
        <f>S21*20/S28</f>
        <v>3.4285714285714284</v>
      </c>
    </row>
    <row r="22" spans="1:20" ht="18.75" x14ac:dyDescent="0.25">
      <c r="B22" s="2"/>
      <c r="C22" s="2"/>
      <c r="E22" s="37" t="s">
        <v>15</v>
      </c>
      <c r="F22" s="25">
        <v>11000</v>
      </c>
      <c r="G22" s="17">
        <v>11000</v>
      </c>
      <c r="H22" s="17">
        <v>11000</v>
      </c>
      <c r="I22" s="17">
        <v>9400</v>
      </c>
      <c r="J22" s="16"/>
      <c r="K22" s="2"/>
      <c r="L22" s="75" t="s">
        <v>42</v>
      </c>
      <c r="M22" s="75">
        <v>29</v>
      </c>
      <c r="N22" s="76">
        <f>M22*20/M28</f>
        <v>10.545454545454545</v>
      </c>
      <c r="O22" s="76">
        <v>29</v>
      </c>
      <c r="P22" s="76">
        <f>O22*20/M28</f>
        <v>10.545454545454545</v>
      </c>
      <c r="Q22" s="76">
        <v>29</v>
      </c>
      <c r="R22" s="76">
        <f>Q22*20/M28</f>
        <v>10.545454545454545</v>
      </c>
      <c r="S22" s="76">
        <v>31</v>
      </c>
      <c r="T22" s="76">
        <f>S22*20/S28</f>
        <v>8.8571428571428577</v>
      </c>
    </row>
    <row r="23" spans="1:20" ht="18.75" x14ac:dyDescent="0.25">
      <c r="A23" t="s">
        <v>30</v>
      </c>
      <c r="B23" s="62" t="s">
        <v>65</v>
      </c>
      <c r="C23" s="62" t="s">
        <v>66</v>
      </c>
      <c r="D23" s="63" t="s">
        <v>67</v>
      </c>
      <c r="E23" s="36" t="s">
        <v>16</v>
      </c>
      <c r="F23" s="18">
        <f>F22-(F24+F25)</f>
        <v>6900</v>
      </c>
      <c r="G23" s="26">
        <f>G22-(G24+G25)</f>
        <v>7150</v>
      </c>
      <c r="H23" s="26">
        <f>H22-(H24+H25)</f>
        <v>7400</v>
      </c>
      <c r="I23" s="26">
        <f>I22-(I24+I25)</f>
        <v>6500</v>
      </c>
      <c r="J23" s="14"/>
      <c r="K23" s="2"/>
      <c r="L23" s="1" t="s">
        <v>75</v>
      </c>
      <c r="M23" s="1"/>
      <c r="N23" s="10">
        <f>N22-(N24+N25)</f>
        <v>6.4454545454545453</v>
      </c>
      <c r="O23" s="1"/>
      <c r="P23" s="10">
        <f>P22-(P24+P25)</f>
        <v>6.6954545454545453</v>
      </c>
      <c r="Q23" s="1"/>
      <c r="R23" s="10">
        <f>R22-(R24+R25)</f>
        <v>6.9454545454545453</v>
      </c>
      <c r="S23" s="1"/>
      <c r="T23" s="10">
        <f>T22-(T24+T25)</f>
        <v>5.9571428571428573</v>
      </c>
    </row>
    <row r="24" spans="1:20" ht="18.75" x14ac:dyDescent="0.25">
      <c r="A24" s="2" t="s">
        <v>68</v>
      </c>
      <c r="B24" s="2">
        <v>0.06</v>
      </c>
      <c r="C24" s="9">
        <v>1500</v>
      </c>
      <c r="D24" s="32">
        <f>B24*C24</f>
        <v>90</v>
      </c>
      <c r="E24" s="37" t="s">
        <v>17</v>
      </c>
      <c r="F24" s="27">
        <v>2300</v>
      </c>
      <c r="G24" s="27">
        <v>2200</v>
      </c>
      <c r="H24" s="27">
        <v>2100</v>
      </c>
      <c r="I24" s="27">
        <v>2000</v>
      </c>
      <c r="J24" s="16"/>
      <c r="K24" s="2"/>
      <c r="L24" s="1" t="s">
        <v>73</v>
      </c>
      <c r="M24" s="1"/>
      <c r="N24" s="10">
        <v>2.2999999999999998</v>
      </c>
      <c r="O24" s="1"/>
      <c r="P24" s="10">
        <v>2.2000000000000002</v>
      </c>
      <c r="Q24" s="1"/>
      <c r="R24" s="10">
        <v>2.1</v>
      </c>
      <c r="S24" s="1"/>
      <c r="T24" s="10">
        <v>2</v>
      </c>
    </row>
    <row r="25" spans="1:20" ht="18.75" x14ac:dyDescent="0.25">
      <c r="A25" s="2" t="s">
        <v>69</v>
      </c>
      <c r="B25" s="30">
        <v>0.1</v>
      </c>
      <c r="C25" s="9">
        <v>1500</v>
      </c>
      <c r="D25" s="32">
        <f t="shared" ref="D25:D27" si="5">B25*C25</f>
        <v>150</v>
      </c>
      <c r="E25" s="36" t="s">
        <v>18</v>
      </c>
      <c r="F25" s="28">
        <v>1800</v>
      </c>
      <c r="G25" s="28">
        <v>1650</v>
      </c>
      <c r="H25" s="28">
        <v>1500</v>
      </c>
      <c r="I25" s="28">
        <v>900</v>
      </c>
      <c r="J25" s="14"/>
      <c r="K25" s="2"/>
      <c r="L25" s="1" t="s">
        <v>30</v>
      </c>
      <c r="M25" s="1"/>
      <c r="N25" s="10">
        <v>1.8</v>
      </c>
      <c r="O25" s="1"/>
      <c r="P25" s="10">
        <v>1.65</v>
      </c>
      <c r="Q25" s="1"/>
      <c r="R25" s="10">
        <v>1.5</v>
      </c>
      <c r="S25" s="1"/>
      <c r="T25" s="10">
        <v>0.9</v>
      </c>
    </row>
    <row r="26" spans="1:20" ht="18.75" x14ac:dyDescent="0.25">
      <c r="A26" s="30" t="s">
        <v>70</v>
      </c>
      <c r="B26" s="30">
        <v>0.11</v>
      </c>
      <c r="C26" s="9">
        <v>1500</v>
      </c>
      <c r="D26" s="32">
        <f t="shared" si="5"/>
        <v>165</v>
      </c>
      <c r="E26" s="37" t="s">
        <v>19</v>
      </c>
      <c r="F26" s="29">
        <v>6000</v>
      </c>
      <c r="G26" s="29">
        <v>6000</v>
      </c>
      <c r="H26" s="29">
        <v>6000</v>
      </c>
      <c r="I26" s="29">
        <v>7600</v>
      </c>
      <c r="J26" s="16"/>
      <c r="K26" s="2"/>
      <c r="L26" s="75" t="s">
        <v>43</v>
      </c>
      <c r="M26" s="75">
        <v>17</v>
      </c>
      <c r="N26" s="75">
        <f>M26*20/M28</f>
        <v>6.1818181818181817</v>
      </c>
      <c r="O26" s="75">
        <v>17</v>
      </c>
      <c r="P26" s="75">
        <f>O26*20/M28</f>
        <v>6.1818181818181817</v>
      </c>
      <c r="Q26" s="75">
        <v>17</v>
      </c>
      <c r="R26" s="75">
        <f>Q26*20/M28</f>
        <v>6.1818181818181817</v>
      </c>
      <c r="S26" s="75">
        <v>27</v>
      </c>
      <c r="T26" s="75">
        <f>S26*20/S28</f>
        <v>7.7142857142857144</v>
      </c>
    </row>
    <row r="27" spans="1:20" x14ac:dyDescent="0.25">
      <c r="A27" s="30" t="s">
        <v>71</v>
      </c>
      <c r="B27" s="30">
        <v>0.12</v>
      </c>
      <c r="C27" s="9">
        <v>1500</v>
      </c>
      <c r="D27" s="32">
        <f t="shared" si="5"/>
        <v>180</v>
      </c>
      <c r="E27" s="38"/>
      <c r="F27" s="19"/>
      <c r="G27" s="19"/>
      <c r="H27" s="19"/>
      <c r="I27" s="19"/>
      <c r="J27" s="20"/>
      <c r="K27" s="2"/>
      <c r="L27" s="1"/>
      <c r="M27" s="1"/>
      <c r="N27" s="1"/>
      <c r="O27" s="1"/>
      <c r="P27" s="1"/>
      <c r="Q27" s="1"/>
      <c r="R27" s="1"/>
      <c r="S27" s="1"/>
      <c r="T27" s="1"/>
    </row>
    <row r="28" spans="1:20" ht="18.75" x14ac:dyDescent="0.25">
      <c r="B28" s="2"/>
      <c r="C28" s="2"/>
      <c r="D28" s="31"/>
      <c r="E28" s="39" t="s">
        <v>20</v>
      </c>
      <c r="F28" s="29">
        <f>F21+F22+F26</f>
        <v>20000</v>
      </c>
      <c r="G28" s="29">
        <f t="shared" ref="G28:I28" si="6">G21+G22+G26</f>
        <v>20000</v>
      </c>
      <c r="H28" s="29">
        <f t="shared" si="6"/>
        <v>20000</v>
      </c>
      <c r="I28" s="29">
        <f t="shared" si="6"/>
        <v>20000</v>
      </c>
      <c r="J28" s="21"/>
      <c r="K28" s="2"/>
      <c r="L28" s="75" t="s">
        <v>44</v>
      </c>
      <c r="M28" s="75">
        <f>M21+M22+M26</f>
        <v>55</v>
      </c>
      <c r="N28" s="77">
        <f t="shared" ref="N28:T28" si="7">N21+N22+N26</f>
        <v>20</v>
      </c>
      <c r="O28" s="75">
        <f t="shared" si="7"/>
        <v>55</v>
      </c>
      <c r="P28" s="77">
        <f t="shared" si="7"/>
        <v>20</v>
      </c>
      <c r="Q28" s="75">
        <f t="shared" si="7"/>
        <v>55</v>
      </c>
      <c r="R28" s="77">
        <f t="shared" si="7"/>
        <v>20</v>
      </c>
      <c r="S28" s="75">
        <f t="shared" si="7"/>
        <v>70</v>
      </c>
      <c r="T28" s="77">
        <f t="shared" si="7"/>
        <v>20</v>
      </c>
    </row>
    <row r="29" spans="1:20" x14ac:dyDescent="0.25">
      <c r="A29" t="s">
        <v>31</v>
      </c>
      <c r="B29">
        <v>0.03</v>
      </c>
      <c r="C29" s="9">
        <v>1500</v>
      </c>
      <c r="D29" s="74">
        <f>B29*C29</f>
        <v>45</v>
      </c>
      <c r="F29" s="5"/>
      <c r="G29" s="2"/>
      <c r="H29" s="9"/>
      <c r="I29" s="5"/>
      <c r="J29" s="5"/>
      <c r="K29" s="2"/>
      <c r="L29" s="1"/>
      <c r="M29" s="1"/>
      <c r="N29" s="1"/>
      <c r="O29" s="1"/>
      <c r="P29" s="1"/>
      <c r="Q29" s="1"/>
      <c r="R29" s="1"/>
      <c r="S29" s="1"/>
      <c r="T29" s="1"/>
    </row>
    <row r="31" spans="1:20" ht="16.5" thickBot="1" x14ac:dyDescent="0.3"/>
    <row r="32" spans="1:20" ht="42" customHeight="1" thickBot="1" x14ac:dyDescent="0.3">
      <c r="B32" s="13" t="s">
        <v>12</v>
      </c>
      <c r="C32" s="13" t="s">
        <v>4</v>
      </c>
      <c r="D32" s="13" t="s">
        <v>3</v>
      </c>
      <c r="E32" s="13" t="s">
        <v>2</v>
      </c>
      <c r="F32" s="13" t="s">
        <v>1</v>
      </c>
      <c r="G32" s="13" t="s">
        <v>13</v>
      </c>
      <c r="J32" s="78" t="s">
        <v>59</v>
      </c>
      <c r="K32" s="79"/>
      <c r="L32" s="79"/>
      <c r="M32" s="80"/>
    </row>
    <row r="33" spans="2:13" ht="39" customHeight="1" thickBot="1" x14ac:dyDescent="0.3">
      <c r="B33" s="33" t="s">
        <v>14</v>
      </c>
      <c r="C33" s="24">
        <v>3300</v>
      </c>
      <c r="D33" s="24">
        <v>3300</v>
      </c>
      <c r="E33" s="24">
        <v>3300</v>
      </c>
      <c r="F33" s="24">
        <v>3300</v>
      </c>
      <c r="G33" s="15"/>
      <c r="J33" s="54" t="s">
        <v>12</v>
      </c>
      <c r="K33" s="55" t="s">
        <v>52</v>
      </c>
      <c r="L33" s="55" t="s">
        <v>53</v>
      </c>
      <c r="M33" s="55" t="s">
        <v>54</v>
      </c>
    </row>
    <row r="34" spans="2:13" ht="42" customHeight="1" thickBot="1" x14ac:dyDescent="0.3">
      <c r="B34" s="34" t="s">
        <v>15</v>
      </c>
      <c r="C34" s="25">
        <v>10700</v>
      </c>
      <c r="D34" s="25">
        <v>10700</v>
      </c>
      <c r="E34" s="25">
        <v>10700</v>
      </c>
      <c r="F34" s="17">
        <v>9100</v>
      </c>
      <c r="G34" s="16"/>
      <c r="J34" s="56" t="s">
        <v>55</v>
      </c>
      <c r="K34" s="57">
        <v>0.55000000000000004</v>
      </c>
      <c r="L34" s="58" t="s">
        <v>50</v>
      </c>
      <c r="M34" s="59">
        <v>20000</v>
      </c>
    </row>
    <row r="35" spans="2:13" ht="25.5" customHeight="1" thickBot="1" x14ac:dyDescent="0.3">
      <c r="B35" s="33" t="s">
        <v>16</v>
      </c>
      <c r="C35" s="18">
        <f>C34-(C36+C37)</f>
        <v>6600</v>
      </c>
      <c r="D35" s="26">
        <f>D34-(D36+D37)</f>
        <v>7000</v>
      </c>
      <c r="E35" s="26">
        <f>E34-(E36+E37)</f>
        <v>7250</v>
      </c>
      <c r="F35" s="26">
        <f>F34-(F36+F37)</f>
        <v>6200</v>
      </c>
      <c r="G35" s="14"/>
      <c r="J35" s="81" t="s">
        <v>56</v>
      </c>
      <c r="K35" s="82"/>
      <c r="L35" s="82"/>
      <c r="M35" s="83"/>
    </row>
    <row r="36" spans="2:13" ht="25.5" customHeight="1" thickBot="1" x14ac:dyDescent="0.3">
      <c r="B36" s="34" t="s">
        <v>17</v>
      </c>
      <c r="C36" s="27">
        <v>2300</v>
      </c>
      <c r="D36" s="27">
        <v>2200</v>
      </c>
      <c r="E36" s="27">
        <v>2100</v>
      </c>
      <c r="F36" s="27">
        <v>2000</v>
      </c>
      <c r="G36" s="16"/>
      <c r="J36" s="56" t="s">
        <v>42</v>
      </c>
      <c r="K36" s="57">
        <v>0.35</v>
      </c>
      <c r="L36" s="58" t="s">
        <v>57</v>
      </c>
      <c r="M36" s="59">
        <f>K36*M34/K34</f>
        <v>12727.272727272726</v>
      </c>
    </row>
    <row r="37" spans="2:13" ht="25.5" customHeight="1" thickBot="1" x14ac:dyDescent="0.3">
      <c r="B37" s="33" t="s">
        <v>18</v>
      </c>
      <c r="C37" s="28">
        <v>1800</v>
      </c>
      <c r="D37" s="28">
        <v>1500</v>
      </c>
      <c r="E37" s="28">
        <v>1350</v>
      </c>
      <c r="F37" s="28">
        <v>900</v>
      </c>
      <c r="G37" s="14"/>
      <c r="J37" s="50" t="s">
        <v>43</v>
      </c>
      <c r="K37" s="51">
        <v>0.2</v>
      </c>
      <c r="L37" s="52" t="s">
        <v>58</v>
      </c>
      <c r="M37" s="53">
        <f>M34-M36</f>
        <v>7272.7272727272739</v>
      </c>
    </row>
    <row r="38" spans="2:13" ht="25.5" customHeight="1" x14ac:dyDescent="0.25">
      <c r="B38" s="34" t="s">
        <v>19</v>
      </c>
      <c r="C38" s="29">
        <v>6000</v>
      </c>
      <c r="D38" s="29">
        <v>6000</v>
      </c>
      <c r="E38" s="29">
        <v>6000</v>
      </c>
      <c r="F38" s="29">
        <v>7600</v>
      </c>
      <c r="G38" s="16"/>
    </row>
    <row r="39" spans="2:13" ht="25.5" customHeight="1" x14ac:dyDescent="0.25">
      <c r="B39" s="35"/>
      <c r="C39" s="19"/>
      <c r="D39" s="19"/>
      <c r="E39" s="19"/>
      <c r="F39" s="19"/>
      <c r="G39" s="20"/>
    </row>
    <row r="40" spans="2:13" ht="25.5" customHeight="1" x14ac:dyDescent="0.25">
      <c r="B40" s="21" t="s">
        <v>20</v>
      </c>
      <c r="C40" s="29">
        <f>C33+C34+C38</f>
        <v>20000</v>
      </c>
      <c r="D40" s="29">
        <f t="shared" ref="D40:F40" si="8">D33+D34+D38</f>
        <v>20000</v>
      </c>
      <c r="E40" s="29">
        <f t="shared" si="8"/>
        <v>20000</v>
      </c>
      <c r="F40" s="29">
        <f t="shared" si="8"/>
        <v>20000</v>
      </c>
      <c r="G40" s="21"/>
    </row>
  </sheetData>
  <mergeCells count="2">
    <mergeCell ref="J32:M32"/>
    <mergeCell ref="J35:M3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14.5kgao</vt:lpstr>
      <vt:lpstr>Sheet1 (2)</vt:lpstr>
      <vt:lpstr>Sheet2</vt:lpstr>
      <vt:lpstr>21-22</vt:lpstr>
      <vt:lpstr>22-23 quả</vt:lpstr>
      <vt:lpstr>22-23 sữa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21AK22</dc:creator>
  <cp:lastModifiedBy>21AK22</cp:lastModifiedBy>
  <dcterms:created xsi:type="dcterms:W3CDTF">2021-10-27T01:28:23Z</dcterms:created>
  <dcterms:modified xsi:type="dcterms:W3CDTF">2022-08-26T08:14:43Z</dcterms:modified>
</cp:coreProperties>
</file>